
<file path=[Content_Types].xml><?xml version="1.0" encoding="utf-8"?>
<Types xmlns="http://schemas.openxmlformats.org/package/2006/content-type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kshaf\Downloads\"/>
    </mc:Choice>
  </mc:AlternateContent>
  <xr:revisionPtr revIDLastSave="0" documentId="8_{DFC8518C-A943-4C62-A4F7-0FB8441A453A}" xr6:coauthVersionLast="47" xr6:coauthVersionMax="47" xr10:uidLastSave="{00000000-0000-0000-0000-000000000000}"/>
  <bookViews>
    <workbookView xWindow="-120" yWindow="-120" windowWidth="29040" windowHeight="15720" tabRatio="500"/>
  </bookViews>
  <sheets>
    <sheet name="Customer Information" sheetId="1" r:id="rId1"/>
    <sheet name="Testing information" sheetId="3" state="hidden" r:id="rId2"/>
    <sheet name="Request Testing" sheetId="4" r:id="rId3"/>
    <sheet name="Herdbook Upload ASA" sheetId="2" state="hidden" r:id="rId4"/>
    <sheet name="Order Details" sheetId="5" r:id="rId5"/>
    <sheet name="Cost Per Animal" sheetId="6" r:id="rId6"/>
  </sheets>
  <definedNames>
    <definedName name="__xlnm_Print_Area" localSheetId="0">'Customer Information'!$A$1:$M$48</definedName>
    <definedName name="__xlnm_Print_Area" localSheetId="4">'Order Details'!$A$1:$L$60</definedName>
    <definedName name="__xlnm_Print_Area" localSheetId="1">'Testing information'!$A$1:$AD$759</definedName>
    <definedName name="__xlnm_Print_Area_0" localSheetId="0">'Customer Information'!$A$1:$M$48</definedName>
    <definedName name="__xlnm_Print_Area_0" localSheetId="4">'Order Details'!$A$1:$L$60</definedName>
    <definedName name="__xlnm_Print_Area_0" localSheetId="1">'Testing information'!$A$1:$AD$759</definedName>
    <definedName name="__xlnm_Print_Area_0_0" localSheetId="0">'Customer Information'!$A$1:$M$48</definedName>
    <definedName name="__xlnm_Print_Area_0_0" localSheetId="4">'Order Details'!$A$1:$L$60</definedName>
    <definedName name="__xlnm_Print_Area_0_0" localSheetId="1">'Testing information'!$A$1:$AD$759</definedName>
    <definedName name="__xlnm_Print_Area_0_0_0" localSheetId="0">'Customer Information'!$A$1:$M$48</definedName>
    <definedName name="__xlnm_Print_Area_0_0_0" localSheetId="4">'Order Details'!$A$1:$L$60</definedName>
    <definedName name="__xlnm_Print_Area_0_0_0" localSheetId="1">'Testing information'!$A$1:$AD$759</definedName>
    <definedName name="__xlnm_Print_Area_0_0_0_0" localSheetId="0">'Customer Information'!$A$1:$M$48</definedName>
    <definedName name="__xlnm_Print_Area_0_0_0_0" localSheetId="4">'Order Details'!$A$1:$L$60</definedName>
    <definedName name="__xlnm_Print_Area_0_0_0_0" localSheetId="1">'Testing information'!$A$1:$AD$759</definedName>
    <definedName name="GeneticConditions">'Testing information'!$AT$19:$BA$763</definedName>
    <definedName name="Genomics">'Testing information'!$AJ$19:$AL$763</definedName>
    <definedName name="Nongenetic">'Testing information'!$AM$19:$AS$763</definedName>
    <definedName name="_xlnm.Print_Area" localSheetId="0">'Customer Information'!$A$1:$M$48</definedName>
    <definedName name="_xlnm.Print_Area" localSheetId="4">'Order Details'!$A$1:$L$60</definedName>
    <definedName name="_xlnm.Print_Area" localSheetId="1">'Testing information'!$A$1:$AD$759</definedName>
    <definedName name="Test_Type">'Testing information'!$AG:$AI</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S380" i="3" l="1"/>
  <c r="R380" i="3"/>
  <c r="S379" i="3"/>
  <c r="R379" i="3"/>
  <c r="S378" i="3"/>
  <c r="R378" i="3"/>
  <c r="S377" i="3"/>
  <c r="R377" i="3"/>
  <c r="S376" i="3"/>
  <c r="R376" i="3"/>
  <c r="S375" i="3"/>
  <c r="R375" i="3"/>
  <c r="S374" i="3"/>
  <c r="R374" i="3"/>
  <c r="S373" i="3"/>
  <c r="R373" i="3"/>
  <c r="S372" i="3"/>
  <c r="R372" i="3"/>
  <c r="S371" i="3"/>
  <c r="R371" i="3"/>
  <c r="S370" i="3"/>
  <c r="R370" i="3"/>
  <c r="S369" i="3"/>
  <c r="R369" i="3"/>
  <c r="S368" i="3"/>
  <c r="R368" i="3"/>
  <c r="S367" i="3"/>
  <c r="R367" i="3"/>
  <c r="S366" i="3"/>
  <c r="R366" i="3"/>
  <c r="S365" i="3"/>
  <c r="R365" i="3"/>
  <c r="S364" i="3"/>
  <c r="R364" i="3"/>
  <c r="S363" i="3"/>
  <c r="R363" i="3"/>
  <c r="S362" i="3"/>
  <c r="R362" i="3"/>
  <c r="S361" i="3"/>
  <c r="R361" i="3"/>
  <c r="S360" i="3"/>
  <c r="R360" i="3"/>
  <c r="S359" i="3"/>
  <c r="R359" i="3"/>
  <c r="S358" i="3"/>
  <c r="R358" i="3"/>
  <c r="S357" i="3"/>
  <c r="R357" i="3"/>
  <c r="S356" i="3"/>
  <c r="R356" i="3"/>
  <c r="S355" i="3"/>
  <c r="R355" i="3"/>
  <c r="S354" i="3"/>
  <c r="R354" i="3"/>
  <c r="S353" i="3"/>
  <c r="R353" i="3"/>
  <c r="S352" i="3"/>
  <c r="R352" i="3"/>
  <c r="S351" i="3"/>
  <c r="R351" i="3"/>
  <c r="S350" i="3"/>
  <c r="R350" i="3"/>
  <c r="S349" i="3"/>
  <c r="R349" i="3"/>
  <c r="S348" i="3"/>
  <c r="R348" i="3"/>
  <c r="S347" i="3"/>
  <c r="R347" i="3"/>
  <c r="S346" i="3"/>
  <c r="R346" i="3"/>
  <c r="S345" i="3"/>
  <c r="R345" i="3"/>
  <c r="S344" i="3"/>
  <c r="R344" i="3"/>
  <c r="S343" i="3"/>
  <c r="R343" i="3"/>
  <c r="S342" i="3"/>
  <c r="R342" i="3"/>
  <c r="S341" i="3"/>
  <c r="R341" i="3"/>
  <c r="S340" i="3"/>
  <c r="R340" i="3"/>
  <c r="S339" i="3"/>
  <c r="R339" i="3"/>
  <c r="S338" i="3"/>
  <c r="R338" i="3"/>
  <c r="S337" i="3"/>
  <c r="R337" i="3"/>
  <c r="S336" i="3"/>
  <c r="R336" i="3"/>
  <c r="S335" i="3"/>
  <c r="R335" i="3"/>
  <c r="S334" i="3"/>
  <c r="R334" i="3"/>
  <c r="S333" i="3"/>
  <c r="R333" i="3"/>
  <c r="S332" i="3"/>
  <c r="R332" i="3"/>
  <c r="S331" i="3"/>
  <c r="R331" i="3"/>
  <c r="S330" i="3"/>
  <c r="R330" i="3"/>
  <c r="S329" i="3"/>
  <c r="R329" i="3"/>
  <c r="S328" i="3"/>
  <c r="R328" i="3"/>
  <c r="S327" i="3"/>
  <c r="R327" i="3"/>
  <c r="S326" i="3"/>
  <c r="R326" i="3"/>
  <c r="S325" i="3"/>
  <c r="R325" i="3"/>
  <c r="S324" i="3"/>
  <c r="R324" i="3"/>
  <c r="S323" i="3"/>
  <c r="R323" i="3"/>
  <c r="S322" i="3"/>
  <c r="R322" i="3"/>
  <c r="S321" i="3"/>
  <c r="R321" i="3"/>
  <c r="S320" i="3"/>
  <c r="R320" i="3"/>
  <c r="S319" i="3"/>
  <c r="R319" i="3"/>
  <c r="S318" i="3"/>
  <c r="R318" i="3"/>
  <c r="S317" i="3"/>
  <c r="R317" i="3"/>
  <c r="S316" i="3"/>
  <c r="R316" i="3"/>
  <c r="S315" i="3"/>
  <c r="R315" i="3"/>
  <c r="S314" i="3"/>
  <c r="R314" i="3"/>
  <c r="S313" i="3"/>
  <c r="R313" i="3"/>
  <c r="S312" i="3"/>
  <c r="R312" i="3"/>
  <c r="S311" i="3"/>
  <c r="R311" i="3"/>
  <c r="S310" i="3"/>
  <c r="R310" i="3"/>
  <c r="S309" i="3"/>
  <c r="R309" i="3"/>
  <c r="S308" i="3"/>
  <c r="R308" i="3"/>
  <c r="S307" i="3"/>
  <c r="R307" i="3"/>
  <c r="S306" i="3"/>
  <c r="R306" i="3"/>
  <c r="S305" i="3"/>
  <c r="R305" i="3"/>
  <c r="S304" i="3"/>
  <c r="R304" i="3"/>
  <c r="S303" i="3"/>
  <c r="R303" i="3"/>
  <c r="S302" i="3"/>
  <c r="R302" i="3"/>
  <c r="S301" i="3"/>
  <c r="R301" i="3"/>
  <c r="S300" i="3"/>
  <c r="R300" i="3"/>
  <c r="S299" i="3"/>
  <c r="R299" i="3"/>
  <c r="S298" i="3"/>
  <c r="R298" i="3"/>
  <c r="S297" i="3"/>
  <c r="R297" i="3"/>
  <c r="S296" i="3"/>
  <c r="R296" i="3"/>
  <c r="S295" i="3"/>
  <c r="R295" i="3"/>
  <c r="S294" i="3"/>
  <c r="R294" i="3"/>
  <c r="S293" i="3"/>
  <c r="R293" i="3"/>
  <c r="S292" i="3"/>
  <c r="R292" i="3"/>
  <c r="S291" i="3"/>
  <c r="R291" i="3"/>
  <c r="S290" i="3"/>
  <c r="R290" i="3"/>
  <c r="S289" i="3"/>
  <c r="R289" i="3"/>
  <c r="S288" i="3"/>
  <c r="R288" i="3"/>
  <c r="S287" i="3"/>
  <c r="R287" i="3"/>
  <c r="S286" i="3"/>
  <c r="R286" i="3"/>
  <c r="S285" i="3"/>
  <c r="R285" i="3"/>
  <c r="S284" i="3"/>
  <c r="R284" i="3"/>
  <c r="S283" i="3"/>
  <c r="R283" i="3"/>
  <c r="S282" i="3"/>
  <c r="R282" i="3"/>
  <c r="S281" i="3"/>
  <c r="R281" i="3"/>
  <c r="S280" i="3"/>
  <c r="R280" i="3"/>
  <c r="S279" i="3"/>
  <c r="R279" i="3"/>
  <c r="S278" i="3"/>
  <c r="R278" i="3"/>
  <c r="S277" i="3"/>
  <c r="R277" i="3"/>
  <c r="S276" i="3"/>
  <c r="R276" i="3"/>
  <c r="S275" i="3"/>
  <c r="R275" i="3"/>
  <c r="S274" i="3"/>
  <c r="R274" i="3"/>
  <c r="S273" i="3"/>
  <c r="AP273" i="3"/>
  <c r="R273" i="3"/>
  <c r="S272" i="3"/>
  <c r="R272" i="3"/>
  <c r="S271" i="3"/>
  <c r="R271" i="3"/>
  <c r="S270" i="3"/>
  <c r="R270" i="3"/>
  <c r="S269" i="3"/>
  <c r="R269" i="3"/>
  <c r="S268" i="3"/>
  <c r="R268" i="3"/>
  <c r="S267" i="3"/>
  <c r="R267" i="3"/>
  <c r="S266" i="3"/>
  <c r="R266" i="3"/>
  <c r="S265" i="3"/>
  <c r="R265" i="3"/>
  <c r="S264" i="3"/>
  <c r="R264" i="3"/>
  <c r="S263" i="3"/>
  <c r="R263" i="3"/>
  <c r="S262" i="3"/>
  <c r="R262" i="3"/>
  <c r="S261" i="3"/>
  <c r="R261" i="3"/>
  <c r="S260" i="3"/>
  <c r="R260" i="3"/>
  <c r="S259" i="3"/>
  <c r="R259" i="3"/>
  <c r="S258" i="3"/>
  <c r="R258" i="3"/>
  <c r="S257" i="3"/>
  <c r="R257" i="3"/>
  <c r="S256" i="3"/>
  <c r="R256" i="3"/>
  <c r="S255" i="3"/>
  <c r="R255" i="3"/>
  <c r="S254" i="3"/>
  <c r="R254" i="3"/>
  <c r="S253" i="3"/>
  <c r="R253" i="3"/>
  <c r="S252" i="3"/>
  <c r="R252" i="3"/>
  <c r="S251" i="3"/>
  <c r="R251" i="3"/>
  <c r="S250" i="3"/>
  <c r="AP250" i="3"/>
  <c r="R250" i="3"/>
  <c r="S249" i="3"/>
  <c r="R249" i="3"/>
  <c r="S248" i="3"/>
  <c r="R248" i="3"/>
  <c r="S247" i="3"/>
  <c r="R247" i="3"/>
  <c r="S246" i="3"/>
  <c r="R246" i="3"/>
  <c r="S245" i="3"/>
  <c r="R245" i="3"/>
  <c r="S244" i="3"/>
  <c r="R244" i="3"/>
  <c r="S243" i="3"/>
  <c r="R243" i="3"/>
  <c r="S242" i="3"/>
  <c r="R242" i="3"/>
  <c r="S241" i="3"/>
  <c r="R241" i="3"/>
  <c r="S240" i="3"/>
  <c r="R240" i="3"/>
  <c r="S239" i="3"/>
  <c r="R239" i="3"/>
  <c r="S238" i="3"/>
  <c r="AP238" i="3"/>
  <c r="R238" i="3"/>
  <c r="S237" i="3"/>
  <c r="R237" i="3"/>
  <c r="S236" i="3"/>
  <c r="R236" i="3"/>
  <c r="S235" i="3"/>
  <c r="R235" i="3"/>
  <c r="S234" i="3"/>
  <c r="R234" i="3"/>
  <c r="S233" i="3"/>
  <c r="R233" i="3"/>
  <c r="S232" i="3"/>
  <c r="R232" i="3"/>
  <c r="S231" i="3"/>
  <c r="R231" i="3"/>
  <c r="S230" i="3"/>
  <c r="R230" i="3"/>
  <c r="S229" i="3"/>
  <c r="R229" i="3"/>
  <c r="S228" i="3"/>
  <c r="R228" i="3"/>
  <c r="S227" i="3"/>
  <c r="R227" i="3"/>
  <c r="S226" i="3"/>
  <c r="R226" i="3"/>
  <c r="S225" i="3"/>
  <c r="R225" i="3"/>
  <c r="S224" i="3"/>
  <c r="R224" i="3"/>
  <c r="S223" i="3"/>
  <c r="R223" i="3"/>
  <c r="S222" i="3"/>
  <c r="R222" i="3"/>
  <c r="S221" i="3"/>
  <c r="R221" i="3"/>
  <c r="S220" i="3"/>
  <c r="R220" i="3"/>
  <c r="S219" i="3"/>
  <c r="R219" i="3"/>
  <c r="S218" i="3"/>
  <c r="R218" i="3"/>
  <c r="S217" i="3"/>
  <c r="R217" i="3"/>
  <c r="S216" i="3"/>
  <c r="R216" i="3"/>
  <c r="S215" i="3"/>
  <c r="R215" i="3"/>
  <c r="S214" i="3"/>
  <c r="R214" i="3"/>
  <c r="S213" i="3"/>
  <c r="R213" i="3"/>
  <c r="S212" i="3"/>
  <c r="R212" i="3"/>
  <c r="S211" i="3"/>
  <c r="R211" i="3"/>
  <c r="S210" i="3"/>
  <c r="R210" i="3"/>
  <c r="S209" i="3"/>
  <c r="R209" i="3"/>
  <c r="S208" i="3"/>
  <c r="R208" i="3"/>
  <c r="S207" i="3"/>
  <c r="R207" i="3"/>
  <c r="S206" i="3"/>
  <c r="R206" i="3"/>
  <c r="S205" i="3"/>
  <c r="R205" i="3"/>
  <c r="S204" i="3"/>
  <c r="R204" i="3"/>
  <c r="S203" i="3"/>
  <c r="R203" i="3"/>
  <c r="S202" i="3"/>
  <c r="R202" i="3"/>
  <c r="S201" i="3"/>
  <c r="R201" i="3"/>
  <c r="S200" i="3"/>
  <c r="R200" i="3"/>
  <c r="S199" i="3"/>
  <c r="R199" i="3"/>
  <c r="S198" i="3"/>
  <c r="R198" i="3"/>
  <c r="S197" i="3"/>
  <c r="R197" i="3"/>
  <c r="S196" i="3"/>
  <c r="R196" i="3"/>
  <c r="S195" i="3"/>
  <c r="R195" i="3"/>
  <c r="S194" i="3"/>
  <c r="R194" i="3"/>
  <c r="S193" i="3"/>
  <c r="R193" i="3"/>
  <c r="S192" i="3"/>
  <c r="R192" i="3"/>
  <c r="S191" i="3"/>
  <c r="R191" i="3"/>
  <c r="S190" i="3"/>
  <c r="R190" i="3"/>
  <c r="S189" i="3"/>
  <c r="R189" i="3"/>
  <c r="S188" i="3"/>
  <c r="R188" i="3"/>
  <c r="S187" i="3"/>
  <c r="R187" i="3"/>
  <c r="S186" i="3"/>
  <c r="R186" i="3"/>
  <c r="S185" i="3"/>
  <c r="R185" i="3"/>
  <c r="S184" i="3"/>
  <c r="R184" i="3"/>
  <c r="S183" i="3"/>
  <c r="R183" i="3"/>
  <c r="S182" i="3"/>
  <c r="R182" i="3"/>
  <c r="S181" i="3"/>
  <c r="R181" i="3"/>
  <c r="S180" i="3"/>
  <c r="R180" i="3"/>
  <c r="S179" i="3"/>
  <c r="R179" i="3"/>
  <c r="S178" i="3"/>
  <c r="R178" i="3"/>
  <c r="S177" i="3"/>
  <c r="R177" i="3"/>
  <c r="S176" i="3"/>
  <c r="R176" i="3"/>
  <c r="S175" i="3"/>
  <c r="R175" i="3"/>
  <c r="S174" i="3"/>
  <c r="R174" i="3"/>
  <c r="S173" i="3"/>
  <c r="R173" i="3"/>
  <c r="S172" i="3"/>
  <c r="R172" i="3"/>
  <c r="S171" i="3"/>
  <c r="R171" i="3"/>
  <c r="S170" i="3"/>
  <c r="R170" i="3"/>
  <c r="S169" i="3"/>
  <c r="R169" i="3"/>
  <c r="S168" i="3"/>
  <c r="R168" i="3"/>
  <c r="S167" i="3"/>
  <c r="R167" i="3"/>
  <c r="S166" i="3"/>
  <c r="R166" i="3"/>
  <c r="S165" i="3"/>
  <c r="R165" i="3"/>
  <c r="S164" i="3"/>
  <c r="R164" i="3"/>
  <c r="S163" i="3"/>
  <c r="R163" i="3"/>
  <c r="S162" i="3"/>
  <c r="R162" i="3"/>
  <c r="S161" i="3"/>
  <c r="R161" i="3"/>
  <c r="S160" i="3"/>
  <c r="R160" i="3"/>
  <c r="S159" i="3"/>
  <c r="AP159" i="3"/>
  <c r="R159" i="3"/>
  <c r="S158" i="3"/>
  <c r="R158" i="3"/>
  <c r="S157" i="3"/>
  <c r="R157" i="3"/>
  <c r="S156" i="3"/>
  <c r="R156" i="3"/>
  <c r="S155" i="3"/>
  <c r="R155" i="3"/>
  <c r="S154" i="3"/>
  <c r="R154" i="3"/>
  <c r="S153" i="3"/>
  <c r="R153" i="3"/>
  <c r="S152" i="3"/>
  <c r="R152" i="3"/>
  <c r="S151" i="3"/>
  <c r="R151" i="3"/>
  <c r="S150" i="3"/>
  <c r="R150" i="3"/>
  <c r="S149" i="3"/>
  <c r="R149" i="3"/>
  <c r="S148" i="3"/>
  <c r="R148" i="3"/>
  <c r="S147" i="3"/>
  <c r="AP147" i="3"/>
  <c r="R147" i="3"/>
  <c r="S146" i="3"/>
  <c r="R146" i="3"/>
  <c r="S145" i="3"/>
  <c r="R145" i="3"/>
  <c r="S144" i="3"/>
  <c r="R144" i="3"/>
  <c r="S143" i="3"/>
  <c r="R143" i="3"/>
  <c r="S142" i="3"/>
  <c r="R142" i="3"/>
  <c r="S141" i="3"/>
  <c r="R141" i="3"/>
  <c r="S140" i="3"/>
  <c r="R140" i="3"/>
  <c r="S139" i="3"/>
  <c r="R139" i="3"/>
  <c r="S138" i="3"/>
  <c r="R138" i="3"/>
  <c r="S137" i="3"/>
  <c r="R137" i="3"/>
  <c r="S136" i="3"/>
  <c r="R136" i="3"/>
  <c r="S135" i="3"/>
  <c r="R135" i="3"/>
  <c r="S134" i="3"/>
  <c r="R134" i="3"/>
  <c r="S133" i="3"/>
  <c r="R133" i="3"/>
  <c r="S132" i="3"/>
  <c r="R132" i="3"/>
  <c r="S131" i="3"/>
  <c r="R131" i="3"/>
  <c r="S130" i="3"/>
  <c r="R130" i="3"/>
  <c r="S129" i="3"/>
  <c r="R129" i="3"/>
  <c r="S128" i="3"/>
  <c r="R128" i="3"/>
  <c r="S127" i="3"/>
  <c r="R127" i="3"/>
  <c r="S126" i="3"/>
  <c r="R126" i="3"/>
  <c r="S125" i="3"/>
  <c r="R125" i="3"/>
  <c r="S124" i="3"/>
  <c r="R124" i="3"/>
  <c r="S123" i="3"/>
  <c r="AP123" i="3"/>
  <c r="R123" i="3"/>
  <c r="S122" i="3"/>
  <c r="R122" i="3"/>
  <c r="S121" i="3"/>
  <c r="R121" i="3"/>
  <c r="S120" i="3"/>
  <c r="R120" i="3"/>
  <c r="S119" i="3"/>
  <c r="R119" i="3"/>
  <c r="S118" i="3"/>
  <c r="R118" i="3"/>
  <c r="S117" i="3"/>
  <c r="R117" i="3"/>
  <c r="S116" i="3"/>
  <c r="R116" i="3"/>
  <c r="S115" i="3"/>
  <c r="R115" i="3"/>
  <c r="S114" i="3"/>
  <c r="R114" i="3"/>
  <c r="S113" i="3"/>
  <c r="R113" i="3"/>
  <c r="S112" i="3"/>
  <c r="R112" i="3"/>
  <c r="S111" i="3"/>
  <c r="R111" i="3"/>
  <c r="S110" i="3"/>
  <c r="R110" i="3"/>
  <c r="S109" i="3"/>
  <c r="R109" i="3"/>
  <c r="S108" i="3"/>
  <c r="R108" i="3"/>
  <c r="S107" i="3"/>
  <c r="R107" i="3"/>
  <c r="S106" i="3"/>
  <c r="R106" i="3"/>
  <c r="S105" i="3"/>
  <c r="R105" i="3"/>
  <c r="S104" i="3"/>
  <c r="R104" i="3"/>
  <c r="S103" i="3"/>
  <c r="R103" i="3"/>
  <c r="S102" i="3"/>
  <c r="R102" i="3"/>
  <c r="S101" i="3"/>
  <c r="R101" i="3"/>
  <c r="S100" i="3"/>
  <c r="R100" i="3"/>
  <c r="S99" i="3"/>
  <c r="R99" i="3"/>
  <c r="S98" i="3"/>
  <c r="R98" i="3"/>
  <c r="S97" i="3"/>
  <c r="R97" i="3"/>
  <c r="S96" i="3"/>
  <c r="R96" i="3"/>
  <c r="S95" i="3"/>
  <c r="R95" i="3"/>
  <c r="S94" i="3"/>
  <c r="R94" i="3"/>
  <c r="S93" i="3"/>
  <c r="R93" i="3"/>
  <c r="S92" i="3"/>
  <c r="R92" i="3"/>
  <c r="S91" i="3"/>
  <c r="R91" i="3"/>
  <c r="S90" i="3"/>
  <c r="R90" i="3"/>
  <c r="S89" i="3"/>
  <c r="R89" i="3"/>
  <c r="S88" i="3"/>
  <c r="R88" i="3"/>
  <c r="S87" i="3"/>
  <c r="R87" i="3"/>
  <c r="S86" i="3"/>
  <c r="R86" i="3"/>
  <c r="S85" i="3"/>
  <c r="R85" i="3"/>
  <c r="S84" i="3"/>
  <c r="R84" i="3"/>
  <c r="S83" i="3"/>
  <c r="R83" i="3"/>
  <c r="S82" i="3"/>
  <c r="R82" i="3"/>
  <c r="S81" i="3"/>
  <c r="R81" i="3"/>
  <c r="S80" i="3"/>
  <c r="R80" i="3"/>
  <c r="S79" i="3"/>
  <c r="R79" i="3"/>
  <c r="S78" i="3"/>
  <c r="R78" i="3"/>
  <c r="S77" i="3"/>
  <c r="R77" i="3"/>
  <c r="S76" i="3"/>
  <c r="R76" i="3"/>
  <c r="S75" i="3"/>
  <c r="R75" i="3"/>
  <c r="S74" i="3"/>
  <c r="R74" i="3"/>
  <c r="S73" i="3"/>
  <c r="R73" i="3"/>
  <c r="S72" i="3"/>
  <c r="R72" i="3"/>
  <c r="S71" i="3"/>
  <c r="R71" i="3"/>
  <c r="S70" i="3"/>
  <c r="R70" i="3"/>
  <c r="S69" i="3"/>
  <c r="R69" i="3"/>
  <c r="S68" i="3"/>
  <c r="R68" i="3"/>
  <c r="S67" i="3"/>
  <c r="R67" i="3"/>
  <c r="S66" i="3"/>
  <c r="R66" i="3"/>
  <c r="S65" i="3"/>
  <c r="R65" i="3"/>
  <c r="S64" i="3"/>
  <c r="R64" i="3"/>
  <c r="S63" i="3"/>
  <c r="R63" i="3"/>
  <c r="S62" i="3"/>
  <c r="R62" i="3"/>
  <c r="S61" i="3"/>
  <c r="R61" i="3"/>
  <c r="S60" i="3"/>
  <c r="R60" i="3"/>
  <c r="S59" i="3"/>
  <c r="R59" i="3"/>
  <c r="S58" i="3"/>
  <c r="R58" i="3"/>
  <c r="S57" i="3"/>
  <c r="R57" i="3"/>
  <c r="S56" i="3"/>
  <c r="R56" i="3"/>
  <c r="S55" i="3"/>
  <c r="R55" i="3"/>
  <c r="S54" i="3"/>
  <c r="R54" i="3"/>
  <c r="S53" i="3"/>
  <c r="R53" i="3"/>
  <c r="S52" i="3"/>
  <c r="R52" i="3"/>
  <c r="S51" i="3"/>
  <c r="AP51" i="3"/>
  <c r="R51" i="3"/>
  <c r="S50" i="3"/>
  <c r="R50" i="3"/>
  <c r="S49" i="3"/>
  <c r="R49" i="3"/>
  <c r="S48" i="3"/>
  <c r="R48" i="3"/>
  <c r="S47" i="3"/>
  <c r="R47" i="3"/>
  <c r="S46" i="3"/>
  <c r="R46" i="3"/>
  <c r="S45" i="3"/>
  <c r="R45" i="3"/>
  <c r="S44" i="3"/>
  <c r="R44" i="3"/>
  <c r="S43" i="3"/>
  <c r="R43" i="3"/>
  <c r="S42" i="3"/>
  <c r="R42" i="3"/>
  <c r="S41" i="3"/>
  <c r="R41" i="3"/>
  <c r="S40" i="3"/>
  <c r="R40" i="3"/>
  <c r="S39" i="3"/>
  <c r="R39" i="3"/>
  <c r="S38" i="3"/>
  <c r="R38" i="3"/>
  <c r="S37" i="3"/>
  <c r="R37" i="3"/>
  <c r="S36" i="3"/>
  <c r="R36" i="3"/>
  <c r="S35" i="3"/>
  <c r="R35" i="3"/>
  <c r="S34" i="3"/>
  <c r="R34" i="3"/>
  <c r="S33" i="3"/>
  <c r="R33" i="3"/>
  <c r="S32" i="3"/>
  <c r="R32" i="3"/>
  <c r="S31" i="3"/>
  <c r="R31" i="3"/>
  <c r="S30" i="3"/>
  <c r="R30" i="3"/>
  <c r="S29" i="3"/>
  <c r="R29" i="3"/>
  <c r="S28" i="3"/>
  <c r="R28" i="3"/>
  <c r="S27" i="3"/>
  <c r="AP27" i="3"/>
  <c r="R27" i="3"/>
  <c r="S26" i="3"/>
  <c r="R26" i="3"/>
  <c r="S25" i="3"/>
  <c r="R25" i="3"/>
  <c r="S24" i="3"/>
  <c r="R24" i="3"/>
  <c r="S23" i="3"/>
  <c r="R23" i="3"/>
  <c r="S22" i="3"/>
  <c r="R22" i="3"/>
  <c r="S21" i="3"/>
  <c r="R21" i="3"/>
  <c r="S20" i="3"/>
  <c r="R20" i="3"/>
  <c r="R19" i="3"/>
  <c r="AQ19" i="3"/>
  <c r="AR512" i="3"/>
  <c r="AR511" i="3"/>
  <c r="AR510" i="3"/>
  <c r="AR509" i="3"/>
  <c r="AR508" i="3"/>
  <c r="AR507" i="3"/>
  <c r="AR506" i="3"/>
  <c r="AR505" i="3"/>
  <c r="AR504" i="3"/>
  <c r="AR503" i="3"/>
  <c r="AR502" i="3"/>
  <c r="AR501" i="3"/>
  <c r="AR500" i="3"/>
  <c r="AR499" i="3"/>
  <c r="AR498" i="3"/>
  <c r="AR497" i="3"/>
  <c r="AR496" i="3"/>
  <c r="AR495" i="3"/>
  <c r="AR494" i="3"/>
  <c r="AR493" i="3"/>
  <c r="AR492" i="3"/>
  <c r="AR491" i="3"/>
  <c r="AR490" i="3"/>
  <c r="AR489" i="3"/>
  <c r="AR488" i="3"/>
  <c r="AR487" i="3"/>
  <c r="AR486" i="3"/>
  <c r="AR485" i="3"/>
  <c r="AR484" i="3"/>
  <c r="AR483" i="3"/>
  <c r="AR482" i="3"/>
  <c r="AR481" i="3"/>
  <c r="AR480" i="3"/>
  <c r="AR479" i="3"/>
  <c r="AR478" i="3"/>
  <c r="AR477" i="3"/>
  <c r="AR476" i="3"/>
  <c r="AR475" i="3"/>
  <c r="AR474" i="3"/>
  <c r="AR473" i="3"/>
  <c r="AR472" i="3"/>
  <c r="AR471" i="3"/>
  <c r="AR470" i="3"/>
  <c r="AR469" i="3"/>
  <c r="AR468" i="3"/>
  <c r="AR467" i="3"/>
  <c r="AR466" i="3"/>
  <c r="AR465" i="3"/>
  <c r="AR464" i="3"/>
  <c r="AR463" i="3"/>
  <c r="AR462" i="3"/>
  <c r="AR461" i="3"/>
  <c r="AR460" i="3"/>
  <c r="AR459" i="3"/>
  <c r="AR458" i="3"/>
  <c r="AR457" i="3"/>
  <c r="AR456" i="3"/>
  <c r="AR455" i="3"/>
  <c r="AR454" i="3"/>
  <c r="AR453" i="3"/>
  <c r="AR452" i="3"/>
  <c r="AR451" i="3"/>
  <c r="AR450" i="3"/>
  <c r="AR449" i="3"/>
  <c r="AR448" i="3"/>
  <c r="AR447" i="3"/>
  <c r="AR446" i="3"/>
  <c r="AR445" i="3"/>
  <c r="AR444" i="3"/>
  <c r="AR443" i="3"/>
  <c r="AR442" i="3"/>
  <c r="AR441" i="3"/>
  <c r="AR440" i="3"/>
  <c r="AR439" i="3"/>
  <c r="AR438" i="3"/>
  <c r="AR437" i="3"/>
  <c r="AR436" i="3"/>
  <c r="AR435" i="3"/>
  <c r="AR434" i="3"/>
  <c r="AR433" i="3"/>
  <c r="AR432" i="3"/>
  <c r="AR431" i="3"/>
  <c r="AR430" i="3"/>
  <c r="AR429" i="3"/>
  <c r="AR428" i="3"/>
  <c r="AR427" i="3"/>
  <c r="AR426" i="3"/>
  <c r="AR425" i="3"/>
  <c r="AR424" i="3"/>
  <c r="AR423" i="3"/>
  <c r="AR422" i="3"/>
  <c r="AR421" i="3"/>
  <c r="AR420" i="3"/>
  <c r="AR419" i="3"/>
  <c r="AR418" i="3"/>
  <c r="AR417" i="3"/>
  <c r="AR416" i="3"/>
  <c r="AR415" i="3"/>
  <c r="AR414" i="3"/>
  <c r="AR413" i="3"/>
  <c r="AR412" i="3"/>
  <c r="AR411" i="3"/>
  <c r="AR410" i="3"/>
  <c r="AR409" i="3"/>
  <c r="AR408" i="3"/>
  <c r="AR407" i="3"/>
  <c r="AR406" i="3"/>
  <c r="AR405" i="3"/>
  <c r="AR404" i="3"/>
  <c r="AR403" i="3"/>
  <c r="AR402" i="3"/>
  <c r="AR401" i="3"/>
  <c r="AR400" i="3"/>
  <c r="AR399" i="3"/>
  <c r="AR398" i="3"/>
  <c r="AR397" i="3"/>
  <c r="AR396" i="3"/>
  <c r="AR395" i="3"/>
  <c r="AR394" i="3"/>
  <c r="AR393" i="3"/>
  <c r="AR392" i="3"/>
  <c r="AR391" i="3"/>
  <c r="AR390" i="3"/>
  <c r="AR389" i="3"/>
  <c r="AR388" i="3"/>
  <c r="AR387" i="3"/>
  <c r="AR386" i="3"/>
  <c r="AR385" i="3"/>
  <c r="AR384" i="3"/>
  <c r="AR383" i="3"/>
  <c r="AR382" i="3"/>
  <c r="AR381" i="3"/>
  <c r="AR380" i="3"/>
  <c r="AR379" i="3"/>
  <c r="AR378" i="3"/>
  <c r="AR377" i="3"/>
  <c r="AR376" i="3"/>
  <c r="AR375" i="3"/>
  <c r="AR374" i="3"/>
  <c r="AR373" i="3"/>
  <c r="AR372" i="3"/>
  <c r="S355" i="2"/>
  <c r="AR371" i="3"/>
  <c r="S354" i="2"/>
  <c r="AR370" i="3"/>
  <c r="S353" i="2"/>
  <c r="AR369" i="3"/>
  <c r="BN369" i="3"/>
  <c r="AR368" i="3"/>
  <c r="AR367" i="3"/>
  <c r="AR366" i="3"/>
  <c r="AR365" i="3"/>
  <c r="AR364" i="3"/>
  <c r="AR363" i="3"/>
  <c r="AR362" i="3"/>
  <c r="AR361" i="3"/>
  <c r="BN361" i="3"/>
  <c r="AR360" i="3"/>
  <c r="S343" i="2"/>
  <c r="AR359" i="3"/>
  <c r="S342" i="2"/>
  <c r="AR358" i="3"/>
  <c r="BN358" i="3"/>
  <c r="AR357" i="3"/>
  <c r="BN357" i="3"/>
  <c r="AR356" i="3"/>
  <c r="AR355" i="3"/>
  <c r="AR354" i="3"/>
  <c r="AR353" i="3"/>
  <c r="AR352" i="3"/>
  <c r="AR351" i="3"/>
  <c r="AR350" i="3"/>
  <c r="AR349" i="3"/>
  <c r="BN349" i="3"/>
  <c r="AR348" i="3"/>
  <c r="AR347" i="3"/>
  <c r="S330" i="2"/>
  <c r="AR346" i="3"/>
  <c r="BN346" i="3"/>
  <c r="AR345" i="3"/>
  <c r="BN345" i="3"/>
  <c r="AR344" i="3"/>
  <c r="AR343" i="3"/>
  <c r="AR342" i="3"/>
  <c r="AR341" i="3"/>
  <c r="AR340" i="3"/>
  <c r="AR339" i="3"/>
  <c r="AR338" i="3"/>
  <c r="AR337" i="3"/>
  <c r="BN337" i="3"/>
  <c r="AR336" i="3"/>
  <c r="S319" i="2"/>
  <c r="AR335" i="3"/>
  <c r="BN335" i="3"/>
  <c r="AR334" i="3"/>
  <c r="BN334" i="3"/>
  <c r="AR333" i="3"/>
  <c r="S316" i="2"/>
  <c r="AR332" i="3"/>
  <c r="AR331" i="3"/>
  <c r="AR330" i="3"/>
  <c r="AR329" i="3"/>
  <c r="AR328" i="3"/>
  <c r="AR327" i="3"/>
  <c r="AR326" i="3"/>
  <c r="AR325" i="3"/>
  <c r="BN325" i="3"/>
  <c r="AR324" i="3"/>
  <c r="S307" i="2"/>
  <c r="AR323" i="3"/>
  <c r="BN323" i="3"/>
  <c r="AR322" i="3"/>
  <c r="S305" i="2"/>
  <c r="AR321" i="3"/>
  <c r="BN321" i="3"/>
  <c r="AR320" i="3"/>
  <c r="AR319" i="3"/>
  <c r="AR318" i="3"/>
  <c r="AR317" i="3"/>
  <c r="AR316" i="3"/>
  <c r="AR315" i="3"/>
  <c r="AR314" i="3"/>
  <c r="AR313" i="3"/>
  <c r="BN313" i="3"/>
  <c r="AR312" i="3"/>
  <c r="BN312" i="3"/>
  <c r="AR311" i="3"/>
  <c r="BN311" i="3"/>
  <c r="AR310" i="3"/>
  <c r="BN310" i="3"/>
  <c r="AR309" i="3"/>
  <c r="BN309" i="3"/>
  <c r="AR308" i="3"/>
  <c r="AR307" i="3"/>
  <c r="AR306" i="3"/>
  <c r="AR305" i="3"/>
  <c r="AR304" i="3"/>
  <c r="AR303" i="3"/>
  <c r="AR302" i="3"/>
  <c r="AR301" i="3"/>
  <c r="AR300" i="3"/>
  <c r="AR299" i="3"/>
  <c r="S282" i="2"/>
  <c r="AR298" i="3"/>
  <c r="AR297" i="3"/>
  <c r="S280" i="2"/>
  <c r="AR296" i="3"/>
  <c r="AR295" i="3"/>
  <c r="AR294" i="3"/>
  <c r="AR293" i="3"/>
  <c r="AR292" i="3"/>
  <c r="AR291" i="3"/>
  <c r="AR290" i="3"/>
  <c r="AR289" i="3"/>
  <c r="AR288" i="3"/>
  <c r="BN288" i="3"/>
  <c r="AR287" i="3"/>
  <c r="S270" i="2"/>
  <c r="AR286" i="3"/>
  <c r="S269" i="2"/>
  <c r="AR285" i="3"/>
  <c r="S268" i="2"/>
  <c r="AR284" i="3"/>
  <c r="AR283" i="3"/>
  <c r="AR282" i="3"/>
  <c r="AR281" i="3"/>
  <c r="AR280" i="3"/>
  <c r="AR279" i="3"/>
  <c r="AR278" i="3"/>
  <c r="AR277" i="3"/>
  <c r="AR276" i="3"/>
  <c r="BN276" i="3"/>
  <c r="AR275" i="3"/>
  <c r="S258" i="2"/>
  <c r="AR274" i="3"/>
  <c r="S257" i="2"/>
  <c r="AR273" i="3"/>
  <c r="S256" i="2"/>
  <c r="AR272" i="3"/>
  <c r="AR271" i="3"/>
  <c r="AR270" i="3"/>
  <c r="AR269" i="3"/>
  <c r="AR268" i="3"/>
  <c r="AR267" i="3"/>
  <c r="AR266" i="3"/>
  <c r="AR265" i="3"/>
  <c r="AR264" i="3"/>
  <c r="BN264" i="3"/>
  <c r="AR263" i="3"/>
  <c r="BN263" i="3"/>
  <c r="AR262" i="3"/>
  <c r="AR261" i="3"/>
  <c r="BN261" i="3"/>
  <c r="AR260" i="3"/>
  <c r="AR259" i="3"/>
  <c r="AR258" i="3"/>
  <c r="AR257" i="3"/>
  <c r="AR256" i="3"/>
  <c r="AR255" i="3"/>
  <c r="AR254" i="3"/>
  <c r="AR253" i="3"/>
  <c r="AR252" i="3"/>
  <c r="S235" i="2"/>
  <c r="AR251" i="3"/>
  <c r="BN251" i="3"/>
  <c r="AR250" i="3"/>
  <c r="BN250" i="3"/>
  <c r="AR249" i="3"/>
  <c r="AR248" i="3"/>
  <c r="AR247" i="3"/>
  <c r="AR246" i="3"/>
  <c r="AR245" i="3"/>
  <c r="AR244" i="3"/>
  <c r="AR243" i="3"/>
  <c r="AR242" i="3"/>
  <c r="AR241" i="3"/>
  <c r="AR240" i="3"/>
  <c r="BN240" i="3"/>
  <c r="AR239" i="3"/>
  <c r="S222" i="2"/>
  <c r="AR238" i="3"/>
  <c r="BN238" i="3"/>
  <c r="AR237" i="3"/>
  <c r="BN237" i="3"/>
  <c r="AR236" i="3"/>
  <c r="AR235" i="3"/>
  <c r="AR234" i="3"/>
  <c r="AR233" i="3"/>
  <c r="AR232" i="3"/>
  <c r="AR231" i="3"/>
  <c r="AR230" i="3"/>
  <c r="AR229" i="3"/>
  <c r="AR228" i="3"/>
  <c r="S211" i="2"/>
  <c r="AR227" i="3"/>
  <c r="BN227" i="3"/>
  <c r="AR226" i="3"/>
  <c r="S209" i="2"/>
  <c r="AR225" i="3"/>
  <c r="S208" i="2"/>
  <c r="AR224" i="3"/>
  <c r="AR223" i="3"/>
  <c r="AR222" i="3"/>
  <c r="AR221" i="3"/>
  <c r="AR220" i="3"/>
  <c r="AR219" i="3"/>
  <c r="AR218" i="3"/>
  <c r="AR217" i="3"/>
  <c r="AR216" i="3"/>
  <c r="S199" i="2"/>
  <c r="AR215" i="3"/>
  <c r="S198" i="2"/>
  <c r="AR214" i="3"/>
  <c r="BN214" i="3"/>
  <c r="AR213" i="3"/>
  <c r="AR212" i="3"/>
  <c r="AR211" i="3"/>
  <c r="AR210" i="3"/>
  <c r="AR209" i="3"/>
  <c r="AR208" i="3"/>
  <c r="AR207" i="3"/>
  <c r="AR206" i="3"/>
  <c r="AR205" i="3"/>
  <c r="AR204" i="3"/>
  <c r="S187" i="2"/>
  <c r="AR203" i="3"/>
  <c r="BN203" i="3"/>
  <c r="AR202" i="3"/>
  <c r="AR201" i="3"/>
  <c r="BN201" i="3"/>
  <c r="AR200" i="3"/>
  <c r="AR199" i="3"/>
  <c r="AR198" i="3"/>
  <c r="AR197" i="3"/>
  <c r="AR196" i="3"/>
  <c r="AR195" i="3"/>
  <c r="AR194" i="3"/>
  <c r="AR193" i="3"/>
  <c r="AR192" i="3"/>
  <c r="BN192" i="3"/>
  <c r="AR191" i="3"/>
  <c r="S174" i="2"/>
  <c r="AR190" i="3"/>
  <c r="BN190" i="3"/>
  <c r="AR189" i="3"/>
  <c r="AR188" i="3"/>
  <c r="AR187" i="3"/>
  <c r="AR186" i="3"/>
  <c r="AR185" i="3"/>
  <c r="AR184" i="3"/>
  <c r="AR183" i="3"/>
  <c r="AR182" i="3"/>
  <c r="AR181" i="3"/>
  <c r="AR180" i="3"/>
  <c r="S163" i="2"/>
  <c r="AR179" i="3"/>
  <c r="S162" i="2"/>
  <c r="AR178" i="3"/>
  <c r="BN178" i="3"/>
  <c r="AR177" i="3"/>
  <c r="AR176" i="3"/>
  <c r="AR175" i="3"/>
  <c r="AR174" i="3"/>
  <c r="AR173" i="3"/>
  <c r="AR172" i="3"/>
  <c r="AR171" i="3"/>
  <c r="AR170" i="3"/>
  <c r="AR169" i="3"/>
  <c r="AR168" i="3"/>
  <c r="BN168" i="3"/>
  <c r="AR167" i="3"/>
  <c r="S150" i="2"/>
  <c r="AR166" i="3"/>
  <c r="BN166" i="3"/>
  <c r="AR165" i="3"/>
  <c r="BN165" i="3"/>
  <c r="AR164" i="3"/>
  <c r="AR163" i="3"/>
  <c r="AR162" i="3"/>
  <c r="AR161" i="3"/>
  <c r="AR160" i="3"/>
  <c r="AR159" i="3"/>
  <c r="AR158" i="3"/>
  <c r="AR157" i="3"/>
  <c r="AR156" i="3"/>
  <c r="BN156" i="3"/>
  <c r="AR155" i="3"/>
  <c r="S138" i="2"/>
  <c r="AR154" i="3"/>
  <c r="S137" i="2"/>
  <c r="AR153" i="3"/>
  <c r="BN153" i="3"/>
  <c r="AR152" i="3"/>
  <c r="AR151" i="3"/>
  <c r="AR150" i="3"/>
  <c r="AR149" i="3"/>
  <c r="AR148" i="3"/>
  <c r="AR147" i="3"/>
  <c r="AR146" i="3"/>
  <c r="AR145" i="3"/>
  <c r="AR144" i="3"/>
  <c r="BN144" i="3"/>
  <c r="AR143" i="3"/>
  <c r="BN143" i="3"/>
  <c r="AR142" i="3"/>
  <c r="BN142" i="3"/>
  <c r="AR141" i="3"/>
  <c r="BN141" i="3"/>
  <c r="AR140" i="3"/>
  <c r="AR139" i="3"/>
  <c r="AR138" i="3"/>
  <c r="AR137" i="3"/>
  <c r="AR136" i="3"/>
  <c r="AR135" i="3"/>
  <c r="AR134" i="3"/>
  <c r="AR133" i="3"/>
  <c r="AR132" i="3"/>
  <c r="S115" i="2"/>
  <c r="AR131" i="3"/>
  <c r="BN131" i="3"/>
  <c r="AR130" i="3"/>
  <c r="BN130" i="3"/>
  <c r="AR129" i="3"/>
  <c r="BN129" i="3"/>
  <c r="AR128" i="3"/>
  <c r="AR127" i="3"/>
  <c r="AR126" i="3"/>
  <c r="AR125" i="3"/>
  <c r="AR124" i="3"/>
  <c r="AR123" i="3"/>
  <c r="AR122" i="3"/>
  <c r="AR121" i="3"/>
  <c r="AR120" i="3"/>
  <c r="BN120" i="3"/>
  <c r="AR119" i="3"/>
  <c r="S102" i="2"/>
  <c r="AR118" i="3"/>
  <c r="BN118" i="3"/>
  <c r="AR117" i="3"/>
  <c r="S100" i="2"/>
  <c r="AR116" i="3"/>
  <c r="AR115" i="3"/>
  <c r="AR114" i="3"/>
  <c r="AR113" i="3"/>
  <c r="AR112" i="3"/>
  <c r="AR111" i="3"/>
  <c r="AR110" i="3"/>
  <c r="AR109" i="3"/>
  <c r="AR108" i="3"/>
  <c r="BN108" i="3"/>
  <c r="AR107" i="3"/>
  <c r="BN107" i="3"/>
  <c r="AR106" i="3"/>
  <c r="AR105" i="3"/>
  <c r="S88" i="2"/>
  <c r="AR104" i="3"/>
  <c r="AR103" i="3"/>
  <c r="AR102" i="3"/>
  <c r="AR101" i="3"/>
  <c r="AR100" i="3"/>
  <c r="AR99" i="3"/>
  <c r="AR98" i="3"/>
  <c r="AR97" i="3"/>
  <c r="AR96" i="3"/>
  <c r="S79" i="2"/>
  <c r="AR95" i="3"/>
  <c r="S78" i="2"/>
  <c r="AR94" i="3"/>
  <c r="S77" i="2"/>
  <c r="AR93" i="3"/>
  <c r="S76" i="2"/>
  <c r="AR92" i="3"/>
  <c r="AR91" i="3"/>
  <c r="AR90" i="3"/>
  <c r="AR89" i="3"/>
  <c r="AR88" i="3"/>
  <c r="AR87" i="3"/>
  <c r="AR86" i="3"/>
  <c r="AR85" i="3"/>
  <c r="AR84" i="3"/>
  <c r="BN84" i="3"/>
  <c r="AR83" i="3"/>
  <c r="BN83" i="3"/>
  <c r="AR82" i="3"/>
  <c r="BN82" i="3"/>
  <c r="AR81" i="3"/>
  <c r="S64" i="2"/>
  <c r="AR80" i="3"/>
  <c r="AR79" i="3"/>
  <c r="AR78" i="3"/>
  <c r="AR77" i="3"/>
  <c r="AR76" i="3"/>
  <c r="AR75" i="3"/>
  <c r="AR74" i="3"/>
  <c r="AR73" i="3"/>
  <c r="AR72" i="3"/>
  <c r="BN72" i="3"/>
  <c r="AR71" i="3"/>
  <c r="S54" i="2"/>
  <c r="AR70" i="3"/>
  <c r="S53" i="2"/>
  <c r="AR69" i="3"/>
  <c r="BN69" i="3"/>
  <c r="AR68" i="3"/>
  <c r="AR67" i="3"/>
  <c r="AR66" i="3"/>
  <c r="AR65" i="3"/>
  <c r="AR64" i="3"/>
  <c r="AR63" i="3"/>
  <c r="AR62" i="3"/>
  <c r="AR61" i="3"/>
  <c r="AR60" i="3"/>
  <c r="BN60" i="3"/>
  <c r="AR59" i="3"/>
  <c r="S42" i="2"/>
  <c r="AR58" i="3"/>
  <c r="BN58" i="3"/>
  <c r="AR57" i="3"/>
  <c r="BN57" i="3"/>
  <c r="AR56" i="3"/>
  <c r="AR55" i="3"/>
  <c r="AR54" i="3"/>
  <c r="AR53" i="3"/>
  <c r="AR52" i="3"/>
  <c r="AR51" i="3"/>
  <c r="AR50" i="3"/>
  <c r="AR49" i="3"/>
  <c r="AR48" i="3"/>
  <c r="S31" i="2"/>
  <c r="AR47" i="3"/>
  <c r="AR46" i="3"/>
  <c r="S29" i="2"/>
  <c r="AR45" i="3"/>
  <c r="BN45" i="3"/>
  <c r="AR44" i="3"/>
  <c r="AR43" i="3"/>
  <c r="AR42" i="3"/>
  <c r="AR41" i="3"/>
  <c r="AR40" i="3"/>
  <c r="AR39" i="3"/>
  <c r="AR38" i="3"/>
  <c r="AR37" i="3"/>
  <c r="AR36" i="3"/>
  <c r="S19" i="2"/>
  <c r="AR35" i="3"/>
  <c r="BN35" i="3"/>
  <c r="AR34" i="3"/>
  <c r="BN34" i="3"/>
  <c r="AR33" i="3"/>
  <c r="BN33" i="3"/>
  <c r="AR32" i="3"/>
  <c r="AR31" i="3"/>
  <c r="AR30" i="3"/>
  <c r="AR29" i="3"/>
  <c r="AR28" i="3"/>
  <c r="AR27" i="3"/>
  <c r="AR26" i="3"/>
  <c r="AR25" i="3"/>
  <c r="AR24" i="3"/>
  <c r="S7" i="2"/>
  <c r="AR23" i="3"/>
  <c r="BN23" i="3"/>
  <c r="AR22" i="3"/>
  <c r="S5" i="2"/>
  <c r="AR21" i="3"/>
  <c r="AR20" i="3"/>
  <c r="U380" i="3"/>
  <c r="U379" i="3"/>
  <c r="U378" i="3"/>
  <c r="U377" i="3"/>
  <c r="U376" i="3"/>
  <c r="U375" i="3"/>
  <c r="U374" i="3"/>
  <c r="U373" i="3"/>
  <c r="U372" i="3"/>
  <c r="U371" i="3"/>
  <c r="U370" i="3"/>
  <c r="U369" i="3"/>
  <c r="U368" i="3"/>
  <c r="U367" i="3"/>
  <c r="U366" i="3"/>
  <c r="U365" i="3"/>
  <c r="U364" i="3"/>
  <c r="U363" i="3"/>
  <c r="U362" i="3"/>
  <c r="U361" i="3"/>
  <c r="U360" i="3"/>
  <c r="U359" i="3"/>
  <c r="U358" i="3"/>
  <c r="U357" i="3"/>
  <c r="U356" i="3"/>
  <c r="U355" i="3"/>
  <c r="U354" i="3"/>
  <c r="U353" i="3"/>
  <c r="U352" i="3"/>
  <c r="U351" i="3"/>
  <c r="U350" i="3"/>
  <c r="U349" i="3"/>
  <c r="U348" i="3"/>
  <c r="U347" i="3"/>
  <c r="U346" i="3"/>
  <c r="U345" i="3"/>
  <c r="U344" i="3"/>
  <c r="U343" i="3"/>
  <c r="U342" i="3"/>
  <c r="U341" i="3"/>
  <c r="U340" i="3"/>
  <c r="U339" i="3"/>
  <c r="U338" i="3"/>
  <c r="U337" i="3"/>
  <c r="U336" i="3"/>
  <c r="U335" i="3"/>
  <c r="U334" i="3"/>
  <c r="U333" i="3"/>
  <c r="U332" i="3"/>
  <c r="U331" i="3"/>
  <c r="U330" i="3"/>
  <c r="U329" i="3"/>
  <c r="U328" i="3"/>
  <c r="U327" i="3"/>
  <c r="U326" i="3"/>
  <c r="U325" i="3"/>
  <c r="U324" i="3"/>
  <c r="U323" i="3"/>
  <c r="U322" i="3"/>
  <c r="U321" i="3"/>
  <c r="U320" i="3"/>
  <c r="U319" i="3"/>
  <c r="U318" i="3"/>
  <c r="U317" i="3"/>
  <c r="U316" i="3"/>
  <c r="U315" i="3"/>
  <c r="U314" i="3"/>
  <c r="U313" i="3"/>
  <c r="U312" i="3"/>
  <c r="U311" i="3"/>
  <c r="U310" i="3"/>
  <c r="U309" i="3"/>
  <c r="U308" i="3"/>
  <c r="U307" i="3"/>
  <c r="U306" i="3"/>
  <c r="U305" i="3"/>
  <c r="U304" i="3"/>
  <c r="U303" i="3"/>
  <c r="U302" i="3"/>
  <c r="U301" i="3"/>
  <c r="U300" i="3"/>
  <c r="U299" i="3"/>
  <c r="U298" i="3"/>
  <c r="U297" i="3"/>
  <c r="U296" i="3"/>
  <c r="U295" i="3"/>
  <c r="U294" i="3"/>
  <c r="U293" i="3"/>
  <c r="U292" i="3"/>
  <c r="U291" i="3"/>
  <c r="U290" i="3"/>
  <c r="U289" i="3"/>
  <c r="U288" i="3"/>
  <c r="U287" i="3"/>
  <c r="U286" i="3"/>
  <c r="U285" i="3"/>
  <c r="U284" i="3"/>
  <c r="U283" i="3"/>
  <c r="U282" i="3"/>
  <c r="U281" i="3"/>
  <c r="U280" i="3"/>
  <c r="U279" i="3"/>
  <c r="U278" i="3"/>
  <c r="U277" i="3"/>
  <c r="U276" i="3"/>
  <c r="U275" i="3"/>
  <c r="U274" i="3"/>
  <c r="U273" i="3"/>
  <c r="U272" i="3"/>
  <c r="U271" i="3"/>
  <c r="U270" i="3"/>
  <c r="U269" i="3"/>
  <c r="U268" i="3"/>
  <c r="U267" i="3"/>
  <c r="U266" i="3"/>
  <c r="U265" i="3"/>
  <c r="U264" i="3"/>
  <c r="U263" i="3"/>
  <c r="U262" i="3"/>
  <c r="U261" i="3"/>
  <c r="U260" i="3"/>
  <c r="U259" i="3"/>
  <c r="U258" i="3"/>
  <c r="U257" i="3"/>
  <c r="U256" i="3"/>
  <c r="U255" i="3"/>
  <c r="U254" i="3"/>
  <c r="U253" i="3"/>
  <c r="U252" i="3"/>
  <c r="U251" i="3"/>
  <c r="U250" i="3"/>
  <c r="U249" i="3"/>
  <c r="U248" i="3"/>
  <c r="U247" i="3"/>
  <c r="U246" i="3"/>
  <c r="U245" i="3"/>
  <c r="U244" i="3"/>
  <c r="U243" i="3"/>
  <c r="U242" i="3"/>
  <c r="U241" i="3"/>
  <c r="U240" i="3"/>
  <c r="U239" i="3"/>
  <c r="U238" i="3"/>
  <c r="U237" i="3"/>
  <c r="U236" i="3"/>
  <c r="U235" i="3"/>
  <c r="U234" i="3"/>
  <c r="U233" i="3"/>
  <c r="U232" i="3"/>
  <c r="U231" i="3"/>
  <c r="U230" i="3"/>
  <c r="U229" i="3"/>
  <c r="U228" i="3"/>
  <c r="U227" i="3"/>
  <c r="U226" i="3"/>
  <c r="U225" i="3"/>
  <c r="U224" i="3"/>
  <c r="U223" i="3"/>
  <c r="U222" i="3"/>
  <c r="U221" i="3"/>
  <c r="U220" i="3"/>
  <c r="U219" i="3"/>
  <c r="U218" i="3"/>
  <c r="U217" i="3"/>
  <c r="U216" i="3"/>
  <c r="U215" i="3"/>
  <c r="U214" i="3"/>
  <c r="U213" i="3"/>
  <c r="U212" i="3"/>
  <c r="U211" i="3"/>
  <c r="U210" i="3"/>
  <c r="U209" i="3"/>
  <c r="U208" i="3"/>
  <c r="U207" i="3"/>
  <c r="U206" i="3"/>
  <c r="U205" i="3"/>
  <c r="U204" i="3"/>
  <c r="U203" i="3"/>
  <c r="U202" i="3"/>
  <c r="U201" i="3"/>
  <c r="U200" i="3"/>
  <c r="U199" i="3"/>
  <c r="U198" i="3"/>
  <c r="U197" i="3"/>
  <c r="U196" i="3"/>
  <c r="U195" i="3"/>
  <c r="U194" i="3"/>
  <c r="U193" i="3"/>
  <c r="U192" i="3"/>
  <c r="U191" i="3"/>
  <c r="U190" i="3"/>
  <c r="U189" i="3"/>
  <c r="U188" i="3"/>
  <c r="U187" i="3"/>
  <c r="U186" i="3"/>
  <c r="U185" i="3"/>
  <c r="U184" i="3"/>
  <c r="U183" i="3"/>
  <c r="U182" i="3"/>
  <c r="U181" i="3"/>
  <c r="U180" i="3"/>
  <c r="U179" i="3"/>
  <c r="U178" i="3"/>
  <c r="U177" i="3"/>
  <c r="U176" i="3"/>
  <c r="U175" i="3"/>
  <c r="U174" i="3"/>
  <c r="U173" i="3"/>
  <c r="U172" i="3"/>
  <c r="U171" i="3"/>
  <c r="U170" i="3"/>
  <c r="U169" i="3"/>
  <c r="U168" i="3"/>
  <c r="U167" i="3"/>
  <c r="U166" i="3"/>
  <c r="U165" i="3"/>
  <c r="U164" i="3"/>
  <c r="U163" i="3"/>
  <c r="U162" i="3"/>
  <c r="U161" i="3"/>
  <c r="U160" i="3"/>
  <c r="U159" i="3"/>
  <c r="U158" i="3"/>
  <c r="U157" i="3"/>
  <c r="U156" i="3"/>
  <c r="U155" i="3"/>
  <c r="U154" i="3"/>
  <c r="U153" i="3"/>
  <c r="U152" i="3"/>
  <c r="U151" i="3"/>
  <c r="U150" i="3"/>
  <c r="U149" i="3"/>
  <c r="U148" i="3"/>
  <c r="U147" i="3"/>
  <c r="U146" i="3"/>
  <c r="U145" i="3"/>
  <c r="U144" i="3"/>
  <c r="U143" i="3"/>
  <c r="U142" i="3"/>
  <c r="U141" i="3"/>
  <c r="U140" i="3"/>
  <c r="U139" i="3"/>
  <c r="U138" i="3"/>
  <c r="U137" i="3"/>
  <c r="U136" i="3"/>
  <c r="U135" i="3"/>
  <c r="U134" i="3"/>
  <c r="U133" i="3"/>
  <c r="U132" i="3"/>
  <c r="U131" i="3"/>
  <c r="U130" i="3"/>
  <c r="U129" i="3"/>
  <c r="U128" i="3"/>
  <c r="U127" i="3"/>
  <c r="U126" i="3"/>
  <c r="U125" i="3"/>
  <c r="U124" i="3"/>
  <c r="U123" i="3"/>
  <c r="U122" i="3"/>
  <c r="U121" i="3"/>
  <c r="U120" i="3"/>
  <c r="U119" i="3"/>
  <c r="U118" i="3"/>
  <c r="U117" i="3"/>
  <c r="U116" i="3"/>
  <c r="U115" i="3"/>
  <c r="U114" i="3"/>
  <c r="U113" i="3"/>
  <c r="U112" i="3"/>
  <c r="U111" i="3"/>
  <c r="U110" i="3"/>
  <c r="U109" i="3"/>
  <c r="U108" i="3"/>
  <c r="U107" i="3"/>
  <c r="U106" i="3"/>
  <c r="U105" i="3"/>
  <c r="U104" i="3"/>
  <c r="U103" i="3"/>
  <c r="U102" i="3"/>
  <c r="U101" i="3"/>
  <c r="U100" i="3"/>
  <c r="U99" i="3"/>
  <c r="U98" i="3"/>
  <c r="U97" i="3"/>
  <c r="U96" i="3"/>
  <c r="U95" i="3"/>
  <c r="U94" i="3"/>
  <c r="U93" i="3"/>
  <c r="U92" i="3"/>
  <c r="U91" i="3"/>
  <c r="U90" i="3"/>
  <c r="U89" i="3"/>
  <c r="U88" i="3"/>
  <c r="U87" i="3"/>
  <c r="U86" i="3"/>
  <c r="U85" i="3"/>
  <c r="U84" i="3"/>
  <c r="U83" i="3"/>
  <c r="U82" i="3"/>
  <c r="U81" i="3"/>
  <c r="U80" i="3"/>
  <c r="U79" i="3"/>
  <c r="U78" i="3"/>
  <c r="U77" i="3"/>
  <c r="U76" i="3"/>
  <c r="U75" i="3"/>
  <c r="U74" i="3"/>
  <c r="U73" i="3"/>
  <c r="U72" i="3"/>
  <c r="U71" i="3"/>
  <c r="U70" i="3"/>
  <c r="U69" i="3"/>
  <c r="U68" i="3"/>
  <c r="U67" i="3"/>
  <c r="U66" i="3"/>
  <c r="U65" i="3"/>
  <c r="U64" i="3"/>
  <c r="U63" i="3"/>
  <c r="U62" i="3"/>
  <c r="U61" i="3"/>
  <c r="U60" i="3"/>
  <c r="U59" i="3"/>
  <c r="U58" i="3"/>
  <c r="U57" i="3"/>
  <c r="U56" i="3"/>
  <c r="U55" i="3"/>
  <c r="U54" i="3"/>
  <c r="U53" i="3"/>
  <c r="U52" i="3"/>
  <c r="U51" i="3"/>
  <c r="U50" i="3"/>
  <c r="U49" i="3"/>
  <c r="U48" i="3"/>
  <c r="U47" i="3"/>
  <c r="U46" i="3"/>
  <c r="U45" i="3"/>
  <c r="U44" i="3"/>
  <c r="U43" i="3"/>
  <c r="U42" i="3"/>
  <c r="U41" i="3"/>
  <c r="U40" i="3"/>
  <c r="U39" i="3"/>
  <c r="U38" i="3"/>
  <c r="U37" i="3"/>
  <c r="U36" i="3"/>
  <c r="U35" i="3"/>
  <c r="U34" i="3"/>
  <c r="U33" i="3"/>
  <c r="U32" i="3"/>
  <c r="U31" i="3"/>
  <c r="U30" i="3"/>
  <c r="U29" i="3"/>
  <c r="U28" i="3"/>
  <c r="U27" i="3"/>
  <c r="U26" i="3"/>
  <c r="U25" i="3"/>
  <c r="U24" i="3"/>
  <c r="U23" i="3"/>
  <c r="U22" i="3"/>
  <c r="U21" i="3"/>
  <c r="U20" i="3"/>
  <c r="U19" i="3"/>
  <c r="AR19" i="3"/>
  <c r="Q19" i="3"/>
  <c r="A54" i="3"/>
  <c r="AP372" i="3"/>
  <c r="AP370" i="3"/>
  <c r="AP369" i="3"/>
  <c r="AP360" i="3"/>
  <c r="AP359" i="3"/>
  <c r="AP350" i="3"/>
  <c r="AP347" i="3"/>
  <c r="AP346" i="3"/>
  <c r="AP345" i="3"/>
  <c r="AP337" i="3"/>
  <c r="AP336" i="3"/>
  <c r="AP334" i="3"/>
  <c r="AP333" i="3"/>
  <c r="AP310" i="3"/>
  <c r="AP309" i="3"/>
  <c r="AP299" i="3"/>
  <c r="AP251" i="3"/>
  <c r="AP243" i="3"/>
  <c r="AP239" i="3"/>
  <c r="AP231" i="3"/>
  <c r="AP219" i="3"/>
  <c r="AP215" i="3"/>
  <c r="AP195" i="3"/>
  <c r="AP171" i="3"/>
  <c r="AP167" i="3"/>
  <c r="AP155" i="3"/>
  <c r="AP143" i="3"/>
  <c r="AP131" i="3"/>
  <c r="AP119" i="3"/>
  <c r="AP111" i="3"/>
  <c r="AP107" i="3"/>
  <c r="AP95" i="3"/>
  <c r="AP75" i="3"/>
  <c r="AP68" i="3"/>
  <c r="AP59" i="3"/>
  <c r="AP47" i="3"/>
  <c r="AP23" i="3"/>
  <c r="S19" i="3"/>
  <c r="K19" i="3"/>
  <c r="J19" i="3"/>
  <c r="C10" i="4"/>
  <c r="H2" i="2"/>
  <c r="G2" i="2"/>
  <c r="C300" i="6"/>
  <c r="B300" i="6"/>
  <c r="A300" i="6"/>
  <c r="C299" i="6"/>
  <c r="B299" i="6"/>
  <c r="A299" i="6"/>
  <c r="C298" i="6"/>
  <c r="B298" i="6"/>
  <c r="A298" i="6"/>
  <c r="C297" i="6"/>
  <c r="B297" i="6"/>
  <c r="A297" i="6"/>
  <c r="C296" i="6"/>
  <c r="B296" i="6"/>
  <c r="A296" i="6"/>
  <c r="C295" i="6"/>
  <c r="B295" i="6"/>
  <c r="A295" i="6"/>
  <c r="C294" i="6"/>
  <c r="B294" i="6"/>
  <c r="A294" i="6"/>
  <c r="C293" i="6"/>
  <c r="B293" i="6"/>
  <c r="A293" i="6"/>
  <c r="C292" i="6"/>
  <c r="B292" i="6"/>
  <c r="A292" i="6"/>
  <c r="C291" i="6"/>
  <c r="B291" i="6"/>
  <c r="A291" i="6"/>
  <c r="C290" i="6"/>
  <c r="B290" i="6"/>
  <c r="A290" i="6"/>
  <c r="C289" i="6"/>
  <c r="B289" i="6"/>
  <c r="A289" i="6"/>
  <c r="C288" i="6"/>
  <c r="B288" i="6"/>
  <c r="A288" i="6"/>
  <c r="C287" i="6"/>
  <c r="B287" i="6"/>
  <c r="A287" i="6"/>
  <c r="C286" i="6"/>
  <c r="B286" i="6"/>
  <c r="A286" i="6"/>
  <c r="C285" i="6"/>
  <c r="B285" i="6"/>
  <c r="A285" i="6"/>
  <c r="C284" i="6"/>
  <c r="B284" i="6"/>
  <c r="A284" i="6"/>
  <c r="C283" i="6"/>
  <c r="B283" i="6"/>
  <c r="A283" i="6"/>
  <c r="C282" i="6"/>
  <c r="B282" i="6"/>
  <c r="A282" i="6"/>
  <c r="C281" i="6"/>
  <c r="B281" i="6"/>
  <c r="A281" i="6"/>
  <c r="C280" i="6"/>
  <c r="B280" i="6"/>
  <c r="A280" i="6"/>
  <c r="C279" i="6"/>
  <c r="B279" i="6"/>
  <c r="A279" i="6"/>
  <c r="C278" i="6"/>
  <c r="B278" i="6"/>
  <c r="A278" i="6"/>
  <c r="C277" i="6"/>
  <c r="B277" i="6"/>
  <c r="A277" i="6"/>
  <c r="C276" i="6"/>
  <c r="B276" i="6"/>
  <c r="A276" i="6"/>
  <c r="C275" i="6"/>
  <c r="B275" i="6"/>
  <c r="A275" i="6"/>
  <c r="C274" i="6"/>
  <c r="B274" i="6"/>
  <c r="A274" i="6"/>
  <c r="C273" i="6"/>
  <c r="B273" i="6"/>
  <c r="A273" i="6"/>
  <c r="C272" i="6"/>
  <c r="B272" i="6"/>
  <c r="A272" i="6"/>
  <c r="C271" i="6"/>
  <c r="B271" i="6"/>
  <c r="A271" i="6"/>
  <c r="C270" i="6"/>
  <c r="B270" i="6"/>
  <c r="A270" i="6"/>
  <c r="C269" i="6"/>
  <c r="B269" i="6"/>
  <c r="A269" i="6"/>
  <c r="C268" i="6"/>
  <c r="B268" i="6"/>
  <c r="A268" i="6"/>
  <c r="C267" i="6"/>
  <c r="B267" i="6"/>
  <c r="A267" i="6"/>
  <c r="C266" i="6"/>
  <c r="B266" i="6"/>
  <c r="A266" i="6"/>
  <c r="C265" i="6"/>
  <c r="B265" i="6"/>
  <c r="A265" i="6"/>
  <c r="C264" i="6"/>
  <c r="B264" i="6"/>
  <c r="A264" i="6"/>
  <c r="C263" i="6"/>
  <c r="B263" i="6"/>
  <c r="A263" i="6"/>
  <c r="C262" i="6"/>
  <c r="B262" i="6"/>
  <c r="A262" i="6"/>
  <c r="C261" i="6"/>
  <c r="B261" i="6"/>
  <c r="A261" i="6"/>
  <c r="C260" i="6"/>
  <c r="B260" i="6"/>
  <c r="A260" i="6"/>
  <c r="C259" i="6"/>
  <c r="B259" i="6"/>
  <c r="A259" i="6"/>
  <c r="C258" i="6"/>
  <c r="B258" i="6"/>
  <c r="A258" i="6"/>
  <c r="C257" i="6"/>
  <c r="B257" i="6"/>
  <c r="A257" i="6"/>
  <c r="C256" i="6"/>
  <c r="B256" i="6"/>
  <c r="A256" i="6"/>
  <c r="C255" i="6"/>
  <c r="B255" i="6"/>
  <c r="A255" i="6"/>
  <c r="C254" i="6"/>
  <c r="B254" i="6"/>
  <c r="A254" i="6"/>
  <c r="C253" i="6"/>
  <c r="B253" i="6"/>
  <c r="A253" i="6"/>
  <c r="C252" i="6"/>
  <c r="B252" i="6"/>
  <c r="A252" i="6"/>
  <c r="C251" i="6"/>
  <c r="B251" i="6"/>
  <c r="A251" i="6"/>
  <c r="C250" i="6"/>
  <c r="B250" i="6"/>
  <c r="A250" i="6"/>
  <c r="C249" i="6"/>
  <c r="B249" i="6"/>
  <c r="A249" i="6"/>
  <c r="C248" i="6"/>
  <c r="B248" i="6"/>
  <c r="A248" i="6"/>
  <c r="C247" i="6"/>
  <c r="B247" i="6"/>
  <c r="A247" i="6"/>
  <c r="C246" i="6"/>
  <c r="B246" i="6"/>
  <c r="A246" i="6"/>
  <c r="C245" i="6"/>
  <c r="B245" i="6"/>
  <c r="A245" i="6"/>
  <c r="C244" i="6"/>
  <c r="B244" i="6"/>
  <c r="A244" i="6"/>
  <c r="C243" i="6"/>
  <c r="B243" i="6"/>
  <c r="A243" i="6"/>
  <c r="C242" i="6"/>
  <c r="B242" i="6"/>
  <c r="A242" i="6"/>
  <c r="C241" i="6"/>
  <c r="B241" i="6"/>
  <c r="A241" i="6"/>
  <c r="C240" i="6"/>
  <c r="B240" i="6"/>
  <c r="A240" i="6"/>
  <c r="C239" i="6"/>
  <c r="B239" i="6"/>
  <c r="A239" i="6"/>
  <c r="C238" i="6"/>
  <c r="B238" i="6"/>
  <c r="A238" i="6"/>
  <c r="C237" i="6"/>
  <c r="B237" i="6"/>
  <c r="A237" i="6"/>
  <c r="C236" i="6"/>
  <c r="B236" i="6"/>
  <c r="A236" i="6"/>
  <c r="C235" i="6"/>
  <c r="B235" i="6"/>
  <c r="A235" i="6"/>
  <c r="C234" i="6"/>
  <c r="B234" i="6"/>
  <c r="A234" i="6"/>
  <c r="C233" i="6"/>
  <c r="B233" i="6"/>
  <c r="A233" i="6"/>
  <c r="C232" i="6"/>
  <c r="B232" i="6"/>
  <c r="A232" i="6"/>
  <c r="C231" i="6"/>
  <c r="B231" i="6"/>
  <c r="A231" i="6"/>
  <c r="C230" i="6"/>
  <c r="B230" i="6"/>
  <c r="A230" i="6"/>
  <c r="C229" i="6"/>
  <c r="B229" i="6"/>
  <c r="A229" i="6"/>
  <c r="C228" i="6"/>
  <c r="B228" i="6"/>
  <c r="A228" i="6"/>
  <c r="C227" i="6"/>
  <c r="B227" i="6"/>
  <c r="A227" i="6"/>
  <c r="C226" i="6"/>
  <c r="B226" i="6"/>
  <c r="A226" i="6"/>
  <c r="C225" i="6"/>
  <c r="B225" i="6"/>
  <c r="A225" i="6"/>
  <c r="C224" i="6"/>
  <c r="B224" i="6"/>
  <c r="A224" i="6"/>
  <c r="C223" i="6"/>
  <c r="B223" i="6"/>
  <c r="A223" i="6"/>
  <c r="C222" i="6"/>
  <c r="B222" i="6"/>
  <c r="A222" i="6"/>
  <c r="C221" i="6"/>
  <c r="B221" i="6"/>
  <c r="A221" i="6"/>
  <c r="C220" i="6"/>
  <c r="B220" i="6"/>
  <c r="A220" i="6"/>
  <c r="C219" i="6"/>
  <c r="B219" i="6"/>
  <c r="A219" i="6"/>
  <c r="C218" i="6"/>
  <c r="B218" i="6"/>
  <c r="A218" i="6"/>
  <c r="C217" i="6"/>
  <c r="B217" i="6"/>
  <c r="A217" i="6"/>
  <c r="C216" i="6"/>
  <c r="B216" i="6"/>
  <c r="A216" i="6"/>
  <c r="C215" i="6"/>
  <c r="B215" i="6"/>
  <c r="A215" i="6"/>
  <c r="C214" i="6"/>
  <c r="B214" i="6"/>
  <c r="A214" i="6"/>
  <c r="C213" i="6"/>
  <c r="B213" i="6"/>
  <c r="A213" i="6"/>
  <c r="C212" i="6"/>
  <c r="B212" i="6"/>
  <c r="A212" i="6"/>
  <c r="C211" i="6"/>
  <c r="B211" i="6"/>
  <c r="A211" i="6"/>
  <c r="C210" i="6"/>
  <c r="B210" i="6"/>
  <c r="A210" i="6"/>
  <c r="C209" i="6"/>
  <c r="B209" i="6"/>
  <c r="A209" i="6"/>
  <c r="C208" i="6"/>
  <c r="B208" i="6"/>
  <c r="A208" i="6"/>
  <c r="C207" i="6"/>
  <c r="B207" i="6"/>
  <c r="A207" i="6"/>
  <c r="C206" i="6"/>
  <c r="B206" i="6"/>
  <c r="A206" i="6"/>
  <c r="C205" i="6"/>
  <c r="B205" i="6"/>
  <c r="A205" i="6"/>
  <c r="C204" i="6"/>
  <c r="B204" i="6"/>
  <c r="A204" i="6"/>
  <c r="C203" i="6"/>
  <c r="B203" i="6"/>
  <c r="A203" i="6"/>
  <c r="C202" i="6"/>
  <c r="B202" i="6"/>
  <c r="A202" i="6"/>
  <c r="C201" i="6"/>
  <c r="B201" i="6"/>
  <c r="A201" i="6"/>
  <c r="C200" i="6"/>
  <c r="B200" i="6"/>
  <c r="A200" i="6"/>
  <c r="C199" i="6"/>
  <c r="B199" i="6"/>
  <c r="A199" i="6"/>
  <c r="C198" i="6"/>
  <c r="B198" i="6"/>
  <c r="A198" i="6"/>
  <c r="C197" i="6"/>
  <c r="B197" i="6"/>
  <c r="A197" i="6"/>
  <c r="C196" i="6"/>
  <c r="B196" i="6"/>
  <c r="A196" i="6"/>
  <c r="C195" i="6"/>
  <c r="B195" i="6"/>
  <c r="A195" i="6"/>
  <c r="C194" i="6"/>
  <c r="B194" i="6"/>
  <c r="A194" i="6"/>
  <c r="C193" i="6"/>
  <c r="B193" i="6"/>
  <c r="A193" i="6"/>
  <c r="C192" i="6"/>
  <c r="B192" i="6"/>
  <c r="A192" i="6"/>
  <c r="C191" i="6"/>
  <c r="B191" i="6"/>
  <c r="A191" i="6"/>
  <c r="C190" i="6"/>
  <c r="B190" i="6"/>
  <c r="A190" i="6"/>
  <c r="C189" i="6"/>
  <c r="B189" i="6"/>
  <c r="A189" i="6"/>
  <c r="C188" i="6"/>
  <c r="B188" i="6"/>
  <c r="A188" i="6"/>
  <c r="C187" i="6"/>
  <c r="B187" i="6"/>
  <c r="A187" i="6"/>
  <c r="C186" i="6"/>
  <c r="B186" i="6"/>
  <c r="A186" i="6"/>
  <c r="C185" i="6"/>
  <c r="B185" i="6"/>
  <c r="A185" i="6"/>
  <c r="C184" i="6"/>
  <c r="B184" i="6"/>
  <c r="A184" i="6"/>
  <c r="C183" i="6"/>
  <c r="B183" i="6"/>
  <c r="A183" i="6"/>
  <c r="C182" i="6"/>
  <c r="B182" i="6"/>
  <c r="A182" i="6"/>
  <c r="C181" i="6"/>
  <c r="B181" i="6"/>
  <c r="A181" i="6"/>
  <c r="C180" i="6"/>
  <c r="B180" i="6"/>
  <c r="A180" i="6"/>
  <c r="C179" i="6"/>
  <c r="B179" i="6"/>
  <c r="A179" i="6"/>
  <c r="C178" i="6"/>
  <c r="B178" i="6"/>
  <c r="A178" i="6"/>
  <c r="C177" i="6"/>
  <c r="B177" i="6"/>
  <c r="A177" i="6"/>
  <c r="C176" i="6"/>
  <c r="B176" i="6"/>
  <c r="A176" i="6"/>
  <c r="C175" i="6"/>
  <c r="B175" i="6"/>
  <c r="A175" i="6"/>
  <c r="C174" i="6"/>
  <c r="B174" i="6"/>
  <c r="A174" i="6"/>
  <c r="C173" i="6"/>
  <c r="B173" i="6"/>
  <c r="A173" i="6"/>
  <c r="C172" i="6"/>
  <c r="B172" i="6"/>
  <c r="A172" i="6"/>
  <c r="C171" i="6"/>
  <c r="B171" i="6"/>
  <c r="A171" i="6"/>
  <c r="C170" i="6"/>
  <c r="B170" i="6"/>
  <c r="A170" i="6"/>
  <c r="C169" i="6"/>
  <c r="B169" i="6"/>
  <c r="A169" i="6"/>
  <c r="C168" i="6"/>
  <c r="B168" i="6"/>
  <c r="A168" i="6"/>
  <c r="C167" i="6"/>
  <c r="B167" i="6"/>
  <c r="A167" i="6"/>
  <c r="C166" i="6"/>
  <c r="B166" i="6"/>
  <c r="A166" i="6"/>
  <c r="C165" i="6"/>
  <c r="B165" i="6"/>
  <c r="A165" i="6"/>
  <c r="C164" i="6"/>
  <c r="B164" i="6"/>
  <c r="A164" i="6"/>
  <c r="C163" i="6"/>
  <c r="B163" i="6"/>
  <c r="A163" i="6"/>
  <c r="C162" i="6"/>
  <c r="B162" i="6"/>
  <c r="A162" i="6"/>
  <c r="C161" i="6"/>
  <c r="B161" i="6"/>
  <c r="A161" i="6"/>
  <c r="C160" i="6"/>
  <c r="B160" i="6"/>
  <c r="A160" i="6"/>
  <c r="C159" i="6"/>
  <c r="B159" i="6"/>
  <c r="A159" i="6"/>
  <c r="C158" i="6"/>
  <c r="B158" i="6"/>
  <c r="A158" i="6"/>
  <c r="C157" i="6"/>
  <c r="B157" i="6"/>
  <c r="A157" i="6"/>
  <c r="C156" i="6"/>
  <c r="B156" i="6"/>
  <c r="A156" i="6"/>
  <c r="C155" i="6"/>
  <c r="B155" i="6"/>
  <c r="A155" i="6"/>
  <c r="C154" i="6"/>
  <c r="B154" i="6"/>
  <c r="A154" i="6"/>
  <c r="C153" i="6"/>
  <c r="B153" i="6"/>
  <c r="A153" i="6"/>
  <c r="C152" i="6"/>
  <c r="B152" i="6"/>
  <c r="A152" i="6"/>
  <c r="C151" i="6"/>
  <c r="B151" i="6"/>
  <c r="A151" i="6"/>
  <c r="C150" i="6"/>
  <c r="B150" i="6"/>
  <c r="A150" i="6"/>
  <c r="C149" i="6"/>
  <c r="B149" i="6"/>
  <c r="A149" i="6"/>
  <c r="C148" i="6"/>
  <c r="B148" i="6"/>
  <c r="A148" i="6"/>
  <c r="C147" i="6"/>
  <c r="B147" i="6"/>
  <c r="A147" i="6"/>
  <c r="C146" i="6"/>
  <c r="B146" i="6"/>
  <c r="A146" i="6"/>
  <c r="C145" i="6"/>
  <c r="B145" i="6"/>
  <c r="A145" i="6"/>
  <c r="C144" i="6"/>
  <c r="B144" i="6"/>
  <c r="A144" i="6"/>
  <c r="C143" i="6"/>
  <c r="B143" i="6"/>
  <c r="A143" i="6"/>
  <c r="C142" i="6"/>
  <c r="B142" i="6"/>
  <c r="A142" i="6"/>
  <c r="C141" i="6"/>
  <c r="B141" i="6"/>
  <c r="A141" i="6"/>
  <c r="C140" i="6"/>
  <c r="B140" i="6"/>
  <c r="A140" i="6"/>
  <c r="C139" i="6"/>
  <c r="B139" i="6"/>
  <c r="A139" i="6"/>
  <c r="C138" i="6"/>
  <c r="B138" i="6"/>
  <c r="A138" i="6"/>
  <c r="C137" i="6"/>
  <c r="B137" i="6"/>
  <c r="A137" i="6"/>
  <c r="C136" i="6"/>
  <c r="B136" i="6"/>
  <c r="A136" i="6"/>
  <c r="C135" i="6"/>
  <c r="B135" i="6"/>
  <c r="A135" i="6"/>
  <c r="C134" i="6"/>
  <c r="B134" i="6"/>
  <c r="A134" i="6"/>
  <c r="C133" i="6"/>
  <c r="B133" i="6"/>
  <c r="A133" i="6"/>
  <c r="C132" i="6"/>
  <c r="B132" i="6"/>
  <c r="A132" i="6"/>
  <c r="C131" i="6"/>
  <c r="B131" i="6"/>
  <c r="A131" i="6"/>
  <c r="C130" i="6"/>
  <c r="B130" i="6"/>
  <c r="A130" i="6"/>
  <c r="C129" i="6"/>
  <c r="B129" i="6"/>
  <c r="A129" i="6"/>
  <c r="C128" i="6"/>
  <c r="B128" i="6"/>
  <c r="A128" i="6"/>
  <c r="C127" i="6"/>
  <c r="B127" i="6"/>
  <c r="A127" i="6"/>
  <c r="C126" i="6"/>
  <c r="B126" i="6"/>
  <c r="A126" i="6"/>
  <c r="C125" i="6"/>
  <c r="B125" i="6"/>
  <c r="A125" i="6"/>
  <c r="C124" i="6"/>
  <c r="B124" i="6"/>
  <c r="A124" i="6"/>
  <c r="C123" i="6"/>
  <c r="B123" i="6"/>
  <c r="A123" i="6"/>
  <c r="C122" i="6"/>
  <c r="B122" i="6"/>
  <c r="A122" i="6"/>
  <c r="C121" i="6"/>
  <c r="B121" i="6"/>
  <c r="A121" i="6"/>
  <c r="C120" i="6"/>
  <c r="B120" i="6"/>
  <c r="A120" i="6"/>
  <c r="C119" i="6"/>
  <c r="B119" i="6"/>
  <c r="A119" i="6"/>
  <c r="C118" i="6"/>
  <c r="B118" i="6"/>
  <c r="A118" i="6"/>
  <c r="C117" i="6"/>
  <c r="B117" i="6"/>
  <c r="A117" i="6"/>
  <c r="C116" i="6"/>
  <c r="B116" i="6"/>
  <c r="A116" i="6"/>
  <c r="C115" i="6"/>
  <c r="B115" i="6"/>
  <c r="A115" i="6"/>
  <c r="C114" i="6"/>
  <c r="B114" i="6"/>
  <c r="A114" i="6"/>
  <c r="C113" i="6"/>
  <c r="B113" i="6"/>
  <c r="A113" i="6"/>
  <c r="C112" i="6"/>
  <c r="B112" i="6"/>
  <c r="A112" i="6"/>
  <c r="C111" i="6"/>
  <c r="B111" i="6"/>
  <c r="A111" i="6"/>
  <c r="C110" i="6"/>
  <c r="B110" i="6"/>
  <c r="A110" i="6"/>
  <c r="C109" i="6"/>
  <c r="B109" i="6"/>
  <c r="A109" i="6"/>
  <c r="C108" i="6"/>
  <c r="B108" i="6"/>
  <c r="A108" i="6"/>
  <c r="C107" i="6"/>
  <c r="B107" i="6"/>
  <c r="A107" i="6"/>
  <c r="C106" i="6"/>
  <c r="B106" i="6"/>
  <c r="A106" i="6"/>
  <c r="C105" i="6"/>
  <c r="B105" i="6"/>
  <c r="A105" i="6"/>
  <c r="C104" i="6"/>
  <c r="B104" i="6"/>
  <c r="A104" i="6"/>
  <c r="C103" i="6"/>
  <c r="B103" i="6"/>
  <c r="A103" i="6"/>
  <c r="C102" i="6"/>
  <c r="B102" i="6"/>
  <c r="A102" i="6"/>
  <c r="C101" i="6"/>
  <c r="B101" i="6"/>
  <c r="A101" i="6"/>
  <c r="C100" i="6"/>
  <c r="B100" i="6"/>
  <c r="A100" i="6"/>
  <c r="C99" i="6"/>
  <c r="B99" i="6"/>
  <c r="A99" i="6"/>
  <c r="C98" i="6"/>
  <c r="B98" i="6"/>
  <c r="A98" i="6"/>
  <c r="C97" i="6"/>
  <c r="B97" i="6"/>
  <c r="A97" i="6"/>
  <c r="C96" i="6"/>
  <c r="B96" i="6"/>
  <c r="A96" i="6"/>
  <c r="C95" i="6"/>
  <c r="B95" i="6"/>
  <c r="A95" i="6"/>
  <c r="C94" i="6"/>
  <c r="B94" i="6"/>
  <c r="A94" i="6"/>
  <c r="C93" i="6"/>
  <c r="B93" i="6"/>
  <c r="A93" i="6"/>
  <c r="C92" i="6"/>
  <c r="B92" i="6"/>
  <c r="A92" i="6"/>
  <c r="C91" i="6"/>
  <c r="B91" i="6"/>
  <c r="A91" i="6"/>
  <c r="C90" i="6"/>
  <c r="B90" i="6"/>
  <c r="A90" i="6"/>
  <c r="C89" i="6"/>
  <c r="B89" i="6"/>
  <c r="A89" i="6"/>
  <c r="C88" i="6"/>
  <c r="B88" i="6"/>
  <c r="A88" i="6"/>
  <c r="C87" i="6"/>
  <c r="B87" i="6"/>
  <c r="A87" i="6"/>
  <c r="C86" i="6"/>
  <c r="B86" i="6"/>
  <c r="A86" i="6"/>
  <c r="C85" i="6"/>
  <c r="B85" i="6"/>
  <c r="A85" i="6"/>
  <c r="C84" i="6"/>
  <c r="B84" i="6"/>
  <c r="A84" i="6"/>
  <c r="C83" i="6"/>
  <c r="B83" i="6"/>
  <c r="A83" i="6"/>
  <c r="C82" i="6"/>
  <c r="B82" i="6"/>
  <c r="A82" i="6"/>
  <c r="C81" i="6"/>
  <c r="B81" i="6"/>
  <c r="A81" i="6"/>
  <c r="C80" i="6"/>
  <c r="B80" i="6"/>
  <c r="A80" i="6"/>
  <c r="C79" i="6"/>
  <c r="B79" i="6"/>
  <c r="A79" i="6"/>
  <c r="C78" i="6"/>
  <c r="B78" i="6"/>
  <c r="A78" i="6"/>
  <c r="C77" i="6"/>
  <c r="B77" i="6"/>
  <c r="A77" i="6"/>
  <c r="C76" i="6"/>
  <c r="B76" i="6"/>
  <c r="A76" i="6"/>
  <c r="C75" i="6"/>
  <c r="B75" i="6"/>
  <c r="A75" i="6"/>
  <c r="C74" i="6"/>
  <c r="B74" i="6"/>
  <c r="A74" i="6"/>
  <c r="C73" i="6"/>
  <c r="B73" i="6"/>
  <c r="A73" i="6"/>
  <c r="C72" i="6"/>
  <c r="B72" i="6"/>
  <c r="A72" i="6"/>
  <c r="C71" i="6"/>
  <c r="B71" i="6"/>
  <c r="A71" i="6"/>
  <c r="C70" i="6"/>
  <c r="B70" i="6"/>
  <c r="A70" i="6"/>
  <c r="C69" i="6"/>
  <c r="B69" i="6"/>
  <c r="A69" i="6"/>
  <c r="C68" i="6"/>
  <c r="B68" i="6"/>
  <c r="A68" i="6"/>
  <c r="C67" i="6"/>
  <c r="B67" i="6"/>
  <c r="A67" i="6"/>
  <c r="C66" i="6"/>
  <c r="B66" i="6"/>
  <c r="A66" i="6"/>
  <c r="C65" i="6"/>
  <c r="B65" i="6"/>
  <c r="A65" i="6"/>
  <c r="C64" i="6"/>
  <c r="B64" i="6"/>
  <c r="A64" i="6"/>
  <c r="C63" i="6"/>
  <c r="B63" i="6"/>
  <c r="A63" i="6"/>
  <c r="C62" i="6"/>
  <c r="B62" i="6"/>
  <c r="A62" i="6"/>
  <c r="C61" i="6"/>
  <c r="B61" i="6"/>
  <c r="A61" i="6"/>
  <c r="C60" i="6"/>
  <c r="B60" i="6"/>
  <c r="A60" i="6"/>
  <c r="C59" i="6"/>
  <c r="B59" i="6"/>
  <c r="A59" i="6"/>
  <c r="C58" i="6"/>
  <c r="B58" i="6"/>
  <c r="A58" i="6"/>
  <c r="C57" i="6"/>
  <c r="B57" i="6"/>
  <c r="A57" i="6"/>
  <c r="C56" i="6"/>
  <c r="B56" i="6"/>
  <c r="A56" i="6"/>
  <c r="C55" i="6"/>
  <c r="B55" i="6"/>
  <c r="A55" i="6"/>
  <c r="C54" i="6"/>
  <c r="B54" i="6"/>
  <c r="A54" i="6"/>
  <c r="C53" i="6"/>
  <c r="B53" i="6"/>
  <c r="A53" i="6"/>
  <c r="C52" i="6"/>
  <c r="B52" i="6"/>
  <c r="A52" i="6"/>
  <c r="C51" i="6"/>
  <c r="B51" i="6"/>
  <c r="A51" i="6"/>
  <c r="C50" i="6"/>
  <c r="B50" i="6"/>
  <c r="A50" i="6"/>
  <c r="C49" i="6"/>
  <c r="B49" i="6"/>
  <c r="A49" i="6"/>
  <c r="C48" i="6"/>
  <c r="B48" i="6"/>
  <c r="A48" i="6"/>
  <c r="C47" i="6"/>
  <c r="B47" i="6"/>
  <c r="A47" i="6"/>
  <c r="C46" i="6"/>
  <c r="B46" i="6"/>
  <c r="A46" i="6"/>
  <c r="C45" i="6"/>
  <c r="B45" i="6"/>
  <c r="A45" i="6"/>
  <c r="C44" i="6"/>
  <c r="B44" i="6"/>
  <c r="A44" i="6"/>
  <c r="C43" i="6"/>
  <c r="B43" i="6"/>
  <c r="A43" i="6"/>
  <c r="C42" i="6"/>
  <c r="B42" i="6"/>
  <c r="A42" i="6"/>
  <c r="C41" i="6"/>
  <c r="B41" i="6"/>
  <c r="A41" i="6"/>
  <c r="C40" i="6"/>
  <c r="B40" i="6"/>
  <c r="A40" i="6"/>
  <c r="C39" i="6"/>
  <c r="B39" i="6"/>
  <c r="A39" i="6"/>
  <c r="C38" i="6"/>
  <c r="B38" i="6"/>
  <c r="A38" i="6"/>
  <c r="C37" i="6"/>
  <c r="B37" i="6"/>
  <c r="A37" i="6"/>
  <c r="C36" i="6"/>
  <c r="B36" i="6"/>
  <c r="A36" i="6"/>
  <c r="C35" i="6"/>
  <c r="B35" i="6"/>
  <c r="A35" i="6"/>
  <c r="C34" i="6"/>
  <c r="B34" i="6"/>
  <c r="A34" i="6"/>
  <c r="C33" i="6"/>
  <c r="B33" i="6"/>
  <c r="A33" i="6"/>
  <c r="C32" i="6"/>
  <c r="B32" i="6"/>
  <c r="A32" i="6"/>
  <c r="C31" i="6"/>
  <c r="B31" i="6"/>
  <c r="A31" i="6"/>
  <c r="C30" i="6"/>
  <c r="B30" i="6"/>
  <c r="A30" i="6"/>
  <c r="C29" i="6"/>
  <c r="B29" i="6"/>
  <c r="A29" i="6"/>
  <c r="C28" i="6"/>
  <c r="B28" i="6"/>
  <c r="A28" i="6"/>
  <c r="C27" i="6"/>
  <c r="B27" i="6"/>
  <c r="A27" i="6"/>
  <c r="C26" i="6"/>
  <c r="B26" i="6"/>
  <c r="A26" i="6"/>
  <c r="C25" i="6"/>
  <c r="B25" i="6"/>
  <c r="A25" i="6"/>
  <c r="C24" i="6"/>
  <c r="B24" i="6"/>
  <c r="A24" i="6"/>
  <c r="C23" i="6"/>
  <c r="B23" i="6"/>
  <c r="A23" i="6"/>
  <c r="C22" i="6"/>
  <c r="B22" i="6"/>
  <c r="A22" i="6"/>
  <c r="C21" i="6"/>
  <c r="B21" i="6"/>
  <c r="A21" i="6"/>
  <c r="C20" i="6"/>
  <c r="B20" i="6"/>
  <c r="A20" i="6"/>
  <c r="C19" i="6"/>
  <c r="B19" i="6"/>
  <c r="A19" i="6"/>
  <c r="C18" i="6"/>
  <c r="B18" i="6"/>
  <c r="A18" i="6"/>
  <c r="C17" i="6"/>
  <c r="B17" i="6"/>
  <c r="A17" i="6"/>
  <c r="C16" i="6"/>
  <c r="B16" i="6"/>
  <c r="A16" i="6"/>
  <c r="C15" i="6"/>
  <c r="B15" i="6"/>
  <c r="A15" i="6"/>
  <c r="C14" i="6"/>
  <c r="B14" i="6"/>
  <c r="A14" i="6"/>
  <c r="C13" i="6"/>
  <c r="B13" i="6"/>
  <c r="A13" i="6"/>
  <c r="C12" i="6"/>
  <c r="B12" i="6"/>
  <c r="A12" i="6"/>
  <c r="C11" i="6"/>
  <c r="B11" i="6"/>
  <c r="A11" i="6"/>
  <c r="C10" i="6"/>
  <c r="B10" i="6"/>
  <c r="A10" i="6"/>
  <c r="C9" i="6"/>
  <c r="B9" i="6"/>
  <c r="A9" i="6"/>
  <c r="C8" i="6"/>
  <c r="B8" i="6"/>
  <c r="A8" i="6"/>
  <c r="B24" i="5"/>
  <c r="B17" i="5"/>
  <c r="B13" i="5"/>
  <c r="B8" i="5"/>
  <c r="M9" i="4"/>
  <c r="C9" i="4"/>
  <c r="BA380" i="3"/>
  <c r="BW380" i="3"/>
  <c r="AK380" i="3"/>
  <c r="BG380" i="3"/>
  <c r="AE380" i="3"/>
  <c r="BX380" i="3"/>
  <c r="AB380" i="3"/>
  <c r="AZ380" i="3"/>
  <c r="BV380" i="3"/>
  <c r="AA380" i="3"/>
  <c r="AY380" i="3"/>
  <c r="BU380" i="3"/>
  <c r="Z380" i="3"/>
  <c r="AX380" i="3"/>
  <c r="BT380" i="3"/>
  <c r="Y380" i="3"/>
  <c r="AW380" i="3"/>
  <c r="BS380" i="3"/>
  <c r="X380" i="3"/>
  <c r="AV380" i="3"/>
  <c r="BR380" i="3"/>
  <c r="W380" i="3"/>
  <c r="AU380" i="3"/>
  <c r="BQ380" i="3"/>
  <c r="V380" i="3"/>
  <c r="AT380" i="3"/>
  <c r="BP380" i="3"/>
  <c r="BN380" i="3"/>
  <c r="T380" i="3"/>
  <c r="AS380" i="3"/>
  <c r="BO380" i="3"/>
  <c r="AP380" i="3"/>
  <c r="BL380" i="3"/>
  <c r="AQ380" i="3"/>
  <c r="BM380" i="3"/>
  <c r="Q380" i="3"/>
  <c r="AO380" i="3"/>
  <c r="BK380" i="3"/>
  <c r="P380" i="3"/>
  <c r="AN380" i="3"/>
  <c r="BJ380" i="3"/>
  <c r="O380" i="3"/>
  <c r="AM380" i="3"/>
  <c r="BI380" i="3"/>
  <c r="N380" i="3"/>
  <c r="AL380" i="3"/>
  <c r="BH380" i="3"/>
  <c r="M380" i="3"/>
  <c r="L380" i="3"/>
  <c r="AJ380" i="3"/>
  <c r="BF380" i="3"/>
  <c r="K380" i="3"/>
  <c r="J380" i="3"/>
  <c r="I380" i="3"/>
  <c r="H380" i="3"/>
  <c r="G380" i="3"/>
  <c r="F380" i="3"/>
  <c r="AI380" i="3"/>
  <c r="E380" i="3"/>
  <c r="AH380" i="3"/>
  <c r="BD380" i="3"/>
  <c r="D380" i="3"/>
  <c r="AG380" i="3"/>
  <c r="BC380" i="3"/>
  <c r="C380" i="3"/>
  <c r="AF380" i="3"/>
  <c r="B380" i="3"/>
  <c r="A380" i="3"/>
  <c r="BA379" i="3"/>
  <c r="BW379" i="3"/>
  <c r="AK379" i="3"/>
  <c r="BG379" i="3"/>
  <c r="AE379" i="3"/>
  <c r="BX379" i="3"/>
  <c r="AB379" i="3"/>
  <c r="AZ379" i="3"/>
  <c r="BV379" i="3"/>
  <c r="AA379" i="3"/>
  <c r="AY379" i="3"/>
  <c r="BU379" i="3"/>
  <c r="Z379" i="3"/>
  <c r="AX379" i="3"/>
  <c r="BT379" i="3"/>
  <c r="Y379" i="3"/>
  <c r="AW379" i="3"/>
  <c r="BS379" i="3"/>
  <c r="X379" i="3"/>
  <c r="AV379" i="3"/>
  <c r="BR379" i="3"/>
  <c r="W379" i="3"/>
  <c r="AU379" i="3"/>
  <c r="BQ379" i="3"/>
  <c r="V379" i="3"/>
  <c r="AT379" i="3"/>
  <c r="BP379" i="3"/>
  <c r="BN379" i="3"/>
  <c r="T379" i="3"/>
  <c r="AS379" i="3"/>
  <c r="BO379" i="3"/>
  <c r="AP379" i="3"/>
  <c r="BL379" i="3"/>
  <c r="AQ379" i="3"/>
  <c r="BM379" i="3"/>
  <c r="Q379" i="3"/>
  <c r="AO379" i="3"/>
  <c r="BK379" i="3"/>
  <c r="P379" i="3"/>
  <c r="AN379" i="3"/>
  <c r="BJ379" i="3"/>
  <c r="O379" i="3"/>
  <c r="AM379" i="3"/>
  <c r="BI379" i="3"/>
  <c r="N379" i="3"/>
  <c r="AL379" i="3"/>
  <c r="BH379" i="3"/>
  <c r="M379" i="3"/>
  <c r="L379" i="3"/>
  <c r="AJ379" i="3"/>
  <c r="BF379" i="3"/>
  <c r="K379" i="3"/>
  <c r="J379" i="3"/>
  <c r="I379" i="3"/>
  <c r="H379" i="3"/>
  <c r="G379" i="3"/>
  <c r="F379" i="3"/>
  <c r="AI379" i="3"/>
  <c r="E379" i="3"/>
  <c r="AH379" i="3"/>
  <c r="BD379" i="3"/>
  <c r="D379" i="3"/>
  <c r="AG379" i="3"/>
  <c r="BC379" i="3"/>
  <c r="C379" i="3"/>
  <c r="AF379" i="3"/>
  <c r="B379" i="3"/>
  <c r="A379" i="3"/>
  <c r="BA378" i="3"/>
  <c r="BW378" i="3"/>
  <c r="AK378" i="3"/>
  <c r="BG378" i="3"/>
  <c r="AG378" i="3"/>
  <c r="BC378" i="3"/>
  <c r="AE378" i="3"/>
  <c r="BX378" i="3"/>
  <c r="AB378" i="3"/>
  <c r="AZ378" i="3"/>
  <c r="BV378" i="3"/>
  <c r="AA378" i="3"/>
  <c r="AY378" i="3"/>
  <c r="BU378" i="3"/>
  <c r="Z378" i="3"/>
  <c r="AX378" i="3"/>
  <c r="BT378" i="3"/>
  <c r="Y378" i="3"/>
  <c r="AW378" i="3"/>
  <c r="BS378" i="3"/>
  <c r="X378" i="3"/>
  <c r="AV378" i="3"/>
  <c r="BR378" i="3"/>
  <c r="W378" i="3"/>
  <c r="AU378" i="3"/>
  <c r="BQ378" i="3"/>
  <c r="V378" i="3"/>
  <c r="AT378" i="3"/>
  <c r="BP378" i="3"/>
  <c r="BN378" i="3"/>
  <c r="T378" i="3"/>
  <c r="AS378" i="3"/>
  <c r="BO378" i="3"/>
  <c r="AP378" i="3"/>
  <c r="BL378" i="3"/>
  <c r="AQ378" i="3"/>
  <c r="BM378" i="3"/>
  <c r="Q378" i="3"/>
  <c r="AO378" i="3"/>
  <c r="BK378" i="3"/>
  <c r="P378" i="3"/>
  <c r="AN378" i="3"/>
  <c r="BJ378" i="3"/>
  <c r="O378" i="3"/>
  <c r="AM378" i="3"/>
  <c r="BI378" i="3"/>
  <c r="N378" i="3"/>
  <c r="AL378" i="3"/>
  <c r="BH378" i="3"/>
  <c r="M378" i="3"/>
  <c r="L378" i="3"/>
  <c r="AJ378" i="3"/>
  <c r="BF378" i="3"/>
  <c r="K378" i="3"/>
  <c r="J378" i="3"/>
  <c r="I378" i="3"/>
  <c r="H378" i="3"/>
  <c r="G378" i="3"/>
  <c r="F378" i="3"/>
  <c r="AI378" i="3"/>
  <c r="E378" i="3"/>
  <c r="AH378" i="3"/>
  <c r="BD378" i="3"/>
  <c r="D378" i="3"/>
  <c r="C378" i="3"/>
  <c r="AF378" i="3"/>
  <c r="B378" i="3"/>
  <c r="A378" i="3"/>
  <c r="BA377" i="3"/>
  <c r="BW377" i="3"/>
  <c r="AP377" i="3"/>
  <c r="BL377" i="3"/>
  <c r="AK377" i="3"/>
  <c r="BG377" i="3"/>
  <c r="AE377" i="3"/>
  <c r="BX377" i="3"/>
  <c r="AB377" i="3"/>
  <c r="AZ377" i="3"/>
  <c r="BV377" i="3"/>
  <c r="AA377" i="3"/>
  <c r="AY377" i="3"/>
  <c r="BU377" i="3"/>
  <c r="Z377" i="3"/>
  <c r="AX377" i="3"/>
  <c r="BT377" i="3"/>
  <c r="Y377" i="3"/>
  <c r="AW377" i="3"/>
  <c r="BS377" i="3"/>
  <c r="X377" i="3"/>
  <c r="AV377" i="3"/>
  <c r="BR377" i="3"/>
  <c r="W377" i="3"/>
  <c r="AU377" i="3"/>
  <c r="BQ377" i="3"/>
  <c r="V377" i="3"/>
  <c r="AT377" i="3"/>
  <c r="BP377" i="3"/>
  <c r="BN377" i="3"/>
  <c r="T377" i="3"/>
  <c r="AS377" i="3"/>
  <c r="BO377" i="3"/>
  <c r="AQ377" i="3"/>
  <c r="BM377" i="3"/>
  <c r="Q377" i="3"/>
  <c r="AO377" i="3"/>
  <c r="BK377" i="3"/>
  <c r="P377" i="3"/>
  <c r="AN377" i="3"/>
  <c r="BJ377" i="3"/>
  <c r="O377" i="3"/>
  <c r="AM377" i="3"/>
  <c r="BI377" i="3"/>
  <c r="N377" i="3"/>
  <c r="AL377" i="3"/>
  <c r="BH377" i="3"/>
  <c r="M377" i="3"/>
  <c r="L377" i="3"/>
  <c r="AJ377" i="3"/>
  <c r="BF377" i="3"/>
  <c r="K377" i="3"/>
  <c r="J377" i="3"/>
  <c r="I377" i="3"/>
  <c r="H377" i="3"/>
  <c r="G377" i="3"/>
  <c r="F377" i="3"/>
  <c r="AI377" i="3"/>
  <c r="E377" i="3"/>
  <c r="AH377" i="3"/>
  <c r="D377" i="3"/>
  <c r="AG377" i="3"/>
  <c r="BC377" i="3"/>
  <c r="C377" i="3"/>
  <c r="AF377" i="3"/>
  <c r="B377" i="3"/>
  <c r="A377" i="3"/>
  <c r="BA376" i="3"/>
  <c r="BW376" i="3"/>
  <c r="AK376" i="3"/>
  <c r="BG376" i="3"/>
  <c r="AE376" i="3"/>
  <c r="BX376" i="3"/>
  <c r="AB376" i="3"/>
  <c r="AZ376" i="3"/>
  <c r="BV376" i="3"/>
  <c r="AA376" i="3"/>
  <c r="AY376" i="3"/>
  <c r="BU376" i="3"/>
  <c r="Z376" i="3"/>
  <c r="AX376" i="3"/>
  <c r="BT376" i="3"/>
  <c r="Y376" i="3"/>
  <c r="AW376" i="3"/>
  <c r="BS376" i="3"/>
  <c r="X376" i="3"/>
  <c r="AV376" i="3"/>
  <c r="BR376" i="3"/>
  <c r="W376" i="3"/>
  <c r="AU376" i="3"/>
  <c r="BQ376" i="3"/>
  <c r="V376" i="3"/>
  <c r="AT376" i="3"/>
  <c r="BP376" i="3"/>
  <c r="BN376" i="3"/>
  <c r="T376" i="3"/>
  <c r="AS376" i="3"/>
  <c r="BO376" i="3"/>
  <c r="AP376" i="3"/>
  <c r="BL376" i="3"/>
  <c r="AQ376" i="3"/>
  <c r="BM376" i="3"/>
  <c r="Q376" i="3"/>
  <c r="AO376" i="3"/>
  <c r="BK376" i="3"/>
  <c r="P376" i="3"/>
  <c r="AN376" i="3"/>
  <c r="BJ376" i="3"/>
  <c r="O376" i="3"/>
  <c r="AM376" i="3"/>
  <c r="BI376" i="3"/>
  <c r="N376" i="3"/>
  <c r="AL376" i="3"/>
  <c r="BH376" i="3"/>
  <c r="M376" i="3"/>
  <c r="L376" i="3"/>
  <c r="AJ376" i="3"/>
  <c r="BF376" i="3"/>
  <c r="K376" i="3"/>
  <c r="J376" i="3"/>
  <c r="I376" i="3"/>
  <c r="H376" i="3"/>
  <c r="G376" i="3"/>
  <c r="F376" i="3"/>
  <c r="AI376" i="3"/>
  <c r="E376" i="3"/>
  <c r="AH376" i="3"/>
  <c r="BD376" i="3"/>
  <c r="D376" i="3"/>
  <c r="AG376" i="3"/>
  <c r="BC376" i="3"/>
  <c r="C376" i="3"/>
  <c r="AF376" i="3"/>
  <c r="B376" i="3"/>
  <c r="A376" i="3"/>
  <c r="BA375" i="3"/>
  <c r="BW375" i="3"/>
  <c r="AK375" i="3"/>
  <c r="BG375" i="3"/>
  <c r="AE375" i="3"/>
  <c r="BX375" i="3"/>
  <c r="AB375" i="3"/>
  <c r="AZ375" i="3"/>
  <c r="BV375" i="3"/>
  <c r="AA375" i="3"/>
  <c r="AY375" i="3"/>
  <c r="BU375" i="3"/>
  <c r="Z375" i="3"/>
  <c r="AX375" i="3"/>
  <c r="BT375" i="3"/>
  <c r="Y375" i="3"/>
  <c r="AW375" i="3"/>
  <c r="BS375" i="3"/>
  <c r="X375" i="3"/>
  <c r="AV375" i="3"/>
  <c r="BR375" i="3"/>
  <c r="W375" i="3"/>
  <c r="AU375" i="3"/>
  <c r="BQ375" i="3"/>
  <c r="V375" i="3"/>
  <c r="AT375" i="3"/>
  <c r="BP375" i="3"/>
  <c r="BN375" i="3"/>
  <c r="T375" i="3"/>
  <c r="AS375" i="3"/>
  <c r="BO375" i="3"/>
  <c r="AP375" i="3"/>
  <c r="BL375" i="3"/>
  <c r="AQ375" i="3"/>
  <c r="BM375" i="3"/>
  <c r="Q375" i="3"/>
  <c r="AO375" i="3"/>
  <c r="BK375" i="3"/>
  <c r="P375" i="3"/>
  <c r="AN375" i="3"/>
  <c r="BJ375" i="3"/>
  <c r="O375" i="3"/>
  <c r="AM375" i="3"/>
  <c r="BI375" i="3"/>
  <c r="N375" i="3"/>
  <c r="AL375" i="3"/>
  <c r="BH375" i="3"/>
  <c r="M375" i="3"/>
  <c r="L375" i="3"/>
  <c r="AJ375" i="3"/>
  <c r="BF375" i="3"/>
  <c r="K375" i="3"/>
  <c r="J375" i="3"/>
  <c r="I375" i="3"/>
  <c r="H375" i="3"/>
  <c r="G375" i="3"/>
  <c r="F375" i="3"/>
  <c r="AI375" i="3"/>
  <c r="E375" i="3"/>
  <c r="AH375" i="3"/>
  <c r="BD375" i="3"/>
  <c r="D375" i="3"/>
  <c r="AG375" i="3"/>
  <c r="BC375" i="3"/>
  <c r="C375" i="3"/>
  <c r="AF375" i="3"/>
  <c r="B375" i="3"/>
  <c r="A375" i="3"/>
  <c r="BA374" i="3"/>
  <c r="BW374" i="3"/>
  <c r="AK374" i="3"/>
  <c r="BG374" i="3"/>
  <c r="AE374" i="3"/>
  <c r="BX374" i="3"/>
  <c r="AB374" i="3"/>
  <c r="AZ374" i="3"/>
  <c r="BV374" i="3"/>
  <c r="AA374" i="3"/>
  <c r="AY374" i="3"/>
  <c r="BU374" i="3"/>
  <c r="Z374" i="3"/>
  <c r="AX374" i="3"/>
  <c r="BT374" i="3"/>
  <c r="Y374" i="3"/>
  <c r="AW374" i="3"/>
  <c r="BS374" i="3"/>
  <c r="X374" i="3"/>
  <c r="AV374" i="3"/>
  <c r="BR374" i="3"/>
  <c r="W374" i="3"/>
  <c r="AU374" i="3"/>
  <c r="BQ374" i="3"/>
  <c r="V374" i="3"/>
  <c r="AT374" i="3"/>
  <c r="BP374" i="3"/>
  <c r="BN374" i="3"/>
  <c r="T374" i="3"/>
  <c r="AS374" i="3"/>
  <c r="BO374" i="3"/>
  <c r="AP374" i="3"/>
  <c r="BL374" i="3"/>
  <c r="AQ374" i="3"/>
  <c r="BM374" i="3"/>
  <c r="Q374" i="3"/>
  <c r="AO374" i="3"/>
  <c r="BK374" i="3"/>
  <c r="P374" i="3"/>
  <c r="AN374" i="3"/>
  <c r="BJ374" i="3"/>
  <c r="O374" i="3"/>
  <c r="AM374" i="3"/>
  <c r="BI374" i="3"/>
  <c r="N374" i="3"/>
  <c r="AL374" i="3"/>
  <c r="BH374" i="3"/>
  <c r="M374" i="3"/>
  <c r="L374" i="3"/>
  <c r="AJ374" i="3"/>
  <c r="BF374" i="3"/>
  <c r="K374" i="3"/>
  <c r="J374" i="3"/>
  <c r="I374" i="3"/>
  <c r="H374" i="3"/>
  <c r="G374" i="3"/>
  <c r="F374" i="3"/>
  <c r="AI374" i="3"/>
  <c r="E374" i="3"/>
  <c r="AH374" i="3"/>
  <c r="BD374" i="3"/>
  <c r="D374" i="3"/>
  <c r="AG374" i="3"/>
  <c r="BC374" i="3"/>
  <c r="C374" i="3"/>
  <c r="AF374" i="3"/>
  <c r="B374" i="3"/>
  <c r="A374" i="3"/>
  <c r="BA373" i="3"/>
  <c r="BW373" i="3"/>
  <c r="AK373" i="3"/>
  <c r="BG373" i="3"/>
  <c r="AE373" i="3"/>
  <c r="BX373" i="3"/>
  <c r="AB373" i="3"/>
  <c r="AZ373" i="3"/>
  <c r="BV373" i="3"/>
  <c r="AA373" i="3"/>
  <c r="AY373" i="3"/>
  <c r="BU373" i="3"/>
  <c r="Z373" i="3"/>
  <c r="AX373" i="3"/>
  <c r="BT373" i="3"/>
  <c r="Y373" i="3"/>
  <c r="AW373" i="3"/>
  <c r="BS373" i="3"/>
  <c r="X373" i="3"/>
  <c r="AV373" i="3"/>
  <c r="BR373" i="3"/>
  <c r="W373" i="3"/>
  <c r="AU373" i="3"/>
  <c r="BQ373" i="3"/>
  <c r="V373" i="3"/>
  <c r="AT373" i="3"/>
  <c r="BP373" i="3"/>
  <c r="BN373" i="3"/>
  <c r="T373" i="3"/>
  <c r="AS373" i="3"/>
  <c r="BO373" i="3"/>
  <c r="AP373" i="3"/>
  <c r="BL373" i="3"/>
  <c r="AQ373" i="3"/>
  <c r="BM373" i="3"/>
  <c r="Q373" i="3"/>
  <c r="AO373" i="3"/>
  <c r="BK373" i="3"/>
  <c r="P373" i="3"/>
  <c r="AN373" i="3"/>
  <c r="BJ373" i="3"/>
  <c r="O373" i="3"/>
  <c r="AM373" i="3"/>
  <c r="BI373" i="3"/>
  <c r="N373" i="3"/>
  <c r="AL373" i="3"/>
  <c r="BH373" i="3"/>
  <c r="M373" i="3"/>
  <c r="L373" i="3"/>
  <c r="AJ373" i="3"/>
  <c r="BF373" i="3"/>
  <c r="K373" i="3"/>
  <c r="J373" i="3"/>
  <c r="I373" i="3"/>
  <c r="H373" i="3"/>
  <c r="G373" i="3"/>
  <c r="F373" i="3"/>
  <c r="AI373" i="3"/>
  <c r="E373" i="3"/>
  <c r="AH373" i="3"/>
  <c r="BD373" i="3"/>
  <c r="D373" i="3"/>
  <c r="AG373" i="3"/>
  <c r="C373" i="3"/>
  <c r="AF373" i="3"/>
  <c r="B373" i="3"/>
  <c r="A373" i="3"/>
  <c r="BA372" i="3"/>
  <c r="BW372" i="3"/>
  <c r="AX372" i="3"/>
  <c r="BT372" i="3"/>
  <c r="AK372" i="3"/>
  <c r="BG372" i="3"/>
  <c r="AE372" i="3"/>
  <c r="BX372" i="3"/>
  <c r="AB372" i="3"/>
  <c r="AZ372" i="3"/>
  <c r="BV372" i="3"/>
  <c r="AA372" i="3"/>
  <c r="AY372" i="3"/>
  <c r="BU372" i="3"/>
  <c r="Z372" i="3"/>
  <c r="Y372" i="3"/>
  <c r="AW372" i="3"/>
  <c r="BS372" i="3"/>
  <c r="X372" i="3"/>
  <c r="AV372" i="3"/>
  <c r="BR372" i="3"/>
  <c r="W372" i="3"/>
  <c r="AU372" i="3"/>
  <c r="BQ372" i="3"/>
  <c r="V372" i="3"/>
  <c r="AT372" i="3"/>
  <c r="BP372" i="3"/>
  <c r="BN372" i="3"/>
  <c r="T372" i="3"/>
  <c r="AS372" i="3"/>
  <c r="BO372" i="3"/>
  <c r="AQ372" i="3"/>
  <c r="BM372" i="3"/>
  <c r="Q372" i="3"/>
  <c r="AO372" i="3"/>
  <c r="BK372" i="3"/>
  <c r="P372" i="3"/>
  <c r="AN372" i="3"/>
  <c r="BJ372" i="3"/>
  <c r="O372" i="3"/>
  <c r="AM372" i="3"/>
  <c r="BI372" i="3"/>
  <c r="N372" i="3"/>
  <c r="AL372" i="3"/>
  <c r="BH372" i="3"/>
  <c r="M372" i="3"/>
  <c r="L372" i="3"/>
  <c r="AJ372" i="3"/>
  <c r="BF372" i="3"/>
  <c r="K372" i="3"/>
  <c r="J372" i="3"/>
  <c r="I372" i="3"/>
  <c r="H372" i="3"/>
  <c r="G372" i="3"/>
  <c r="F372" i="3"/>
  <c r="AI372" i="3"/>
  <c r="E372" i="3"/>
  <c r="AH372" i="3"/>
  <c r="BD372" i="3"/>
  <c r="D372" i="3"/>
  <c r="AG372" i="3"/>
  <c r="BC372" i="3"/>
  <c r="C372" i="3"/>
  <c r="AF372" i="3"/>
  <c r="B372" i="3"/>
  <c r="A372" i="3"/>
  <c r="BA371" i="3"/>
  <c r="BW371" i="3"/>
  <c r="AK371" i="3"/>
  <c r="BG371" i="3"/>
  <c r="AF371" i="3"/>
  <c r="AE371" i="3"/>
  <c r="BX371" i="3"/>
  <c r="AB371" i="3"/>
  <c r="AZ371" i="3"/>
  <c r="BV371" i="3"/>
  <c r="AA371" i="3"/>
  <c r="AY371" i="3"/>
  <c r="BU371" i="3"/>
  <c r="Z371" i="3"/>
  <c r="AX371" i="3"/>
  <c r="BT371" i="3"/>
  <c r="Y371" i="3"/>
  <c r="AW371" i="3"/>
  <c r="BS371" i="3"/>
  <c r="X371" i="3"/>
  <c r="AV371" i="3"/>
  <c r="BR371" i="3"/>
  <c r="W371" i="3"/>
  <c r="AU371" i="3"/>
  <c r="BQ371" i="3"/>
  <c r="V371" i="3"/>
  <c r="AT371" i="3"/>
  <c r="BP371" i="3"/>
  <c r="BN371" i="3"/>
  <c r="T371" i="3"/>
  <c r="AS371" i="3"/>
  <c r="BO371" i="3"/>
  <c r="AP371" i="3"/>
  <c r="BL371" i="3"/>
  <c r="AQ371" i="3"/>
  <c r="BM371" i="3"/>
  <c r="Q371" i="3"/>
  <c r="AO371" i="3"/>
  <c r="BK371" i="3"/>
  <c r="P371" i="3"/>
  <c r="AN371" i="3"/>
  <c r="BJ371" i="3"/>
  <c r="O371" i="3"/>
  <c r="AM371" i="3"/>
  <c r="BI371" i="3"/>
  <c r="N371" i="3"/>
  <c r="AL371" i="3"/>
  <c r="BH371" i="3"/>
  <c r="M371" i="3"/>
  <c r="L371" i="3"/>
  <c r="AJ371" i="3"/>
  <c r="BF371" i="3"/>
  <c r="K371" i="3"/>
  <c r="J371" i="3"/>
  <c r="I371" i="3"/>
  <c r="H371" i="3"/>
  <c r="G371" i="3"/>
  <c r="F371" i="3"/>
  <c r="AI371" i="3"/>
  <c r="E371" i="3"/>
  <c r="AH371" i="3"/>
  <c r="BD371" i="3"/>
  <c r="D371" i="3"/>
  <c r="AG371" i="3"/>
  <c r="BC371" i="3"/>
  <c r="C371" i="3"/>
  <c r="B371" i="3"/>
  <c r="A371" i="3"/>
  <c r="BX370" i="3"/>
  <c r="BA370" i="3"/>
  <c r="BW370" i="3"/>
  <c r="AK370" i="3"/>
  <c r="AD353" i="2"/>
  <c r="AE370" i="3"/>
  <c r="AB370" i="3"/>
  <c r="AZ370" i="3"/>
  <c r="BV370" i="3"/>
  <c r="AA370" i="3"/>
  <c r="AY370" i="3"/>
  <c r="BU370" i="3"/>
  <c r="Z370" i="3"/>
  <c r="AX370" i="3"/>
  <c r="BT370" i="3"/>
  <c r="Y370" i="3"/>
  <c r="AW370" i="3"/>
  <c r="BS370" i="3"/>
  <c r="X370" i="3"/>
  <c r="AV370" i="3"/>
  <c r="BR370" i="3"/>
  <c r="W370" i="3"/>
  <c r="AU370" i="3"/>
  <c r="BQ370" i="3"/>
  <c r="V370" i="3"/>
  <c r="AT370" i="3"/>
  <c r="BP370" i="3"/>
  <c r="BN370" i="3"/>
  <c r="T370" i="3"/>
  <c r="AS370" i="3"/>
  <c r="BO370" i="3"/>
  <c r="AQ370" i="3"/>
  <c r="BM370" i="3"/>
  <c r="Q370" i="3"/>
  <c r="AO370" i="3"/>
  <c r="BK370" i="3"/>
  <c r="P370" i="3"/>
  <c r="AN370" i="3"/>
  <c r="BJ370" i="3"/>
  <c r="O370" i="3"/>
  <c r="AM370" i="3"/>
  <c r="BI370" i="3"/>
  <c r="N370" i="3"/>
  <c r="AL370" i="3"/>
  <c r="BH370" i="3"/>
  <c r="M370" i="3"/>
  <c r="L370" i="3"/>
  <c r="AJ370" i="3"/>
  <c r="BF370" i="3"/>
  <c r="K370" i="3"/>
  <c r="J370" i="3"/>
  <c r="I370" i="3"/>
  <c r="H370" i="3"/>
  <c r="G370" i="3"/>
  <c r="F370" i="3"/>
  <c r="AI370" i="3"/>
  <c r="E370" i="3"/>
  <c r="AH370" i="3"/>
  <c r="BD370" i="3"/>
  <c r="D370" i="3"/>
  <c r="AG370" i="3"/>
  <c r="BC370" i="3"/>
  <c r="C370" i="3"/>
  <c r="AF370" i="3"/>
  <c r="B370" i="3"/>
  <c r="A370" i="3"/>
  <c r="BA369" i="3"/>
  <c r="BW369" i="3"/>
  <c r="AK369" i="3"/>
  <c r="BG369" i="3"/>
  <c r="AE369" i="3"/>
  <c r="BX369" i="3"/>
  <c r="AB369" i="3"/>
  <c r="AZ369" i="3"/>
  <c r="BV369" i="3"/>
  <c r="AA369" i="3"/>
  <c r="AY369" i="3"/>
  <c r="BU369" i="3"/>
  <c r="Z369" i="3"/>
  <c r="AX369" i="3"/>
  <c r="BT369" i="3"/>
  <c r="Y369" i="3"/>
  <c r="AW369" i="3"/>
  <c r="BS369" i="3"/>
  <c r="X369" i="3"/>
  <c r="AV369" i="3"/>
  <c r="BR369" i="3"/>
  <c r="W369" i="3"/>
  <c r="AU369" i="3"/>
  <c r="BQ369" i="3"/>
  <c r="V369" i="3"/>
  <c r="AT369" i="3"/>
  <c r="BP369" i="3"/>
  <c r="T369" i="3"/>
  <c r="AS369" i="3"/>
  <c r="BO369" i="3"/>
  <c r="AQ369" i="3"/>
  <c r="BM369" i="3"/>
  <c r="Q369" i="3"/>
  <c r="AO369" i="3"/>
  <c r="BK369" i="3"/>
  <c r="P369" i="3"/>
  <c r="AN369" i="3"/>
  <c r="BJ369" i="3"/>
  <c r="O369" i="3"/>
  <c r="AM369" i="3"/>
  <c r="BI369" i="3"/>
  <c r="N369" i="3"/>
  <c r="AL369" i="3"/>
  <c r="BH369" i="3"/>
  <c r="M369" i="3"/>
  <c r="L369" i="3"/>
  <c r="AJ369" i="3"/>
  <c r="BF369" i="3"/>
  <c r="K369" i="3"/>
  <c r="J369" i="3"/>
  <c r="G352" i="2"/>
  <c r="I369" i="3"/>
  <c r="H369" i="3"/>
  <c r="G369" i="3"/>
  <c r="F369" i="3"/>
  <c r="AI369" i="3"/>
  <c r="E369" i="3"/>
  <c r="AH369" i="3"/>
  <c r="BD369" i="3"/>
  <c r="D369" i="3"/>
  <c r="AG369" i="3"/>
  <c r="BC369" i="3"/>
  <c r="C369" i="3"/>
  <c r="AF369" i="3"/>
  <c r="B369" i="3"/>
  <c r="D352" i="2"/>
  <c r="A369" i="3"/>
  <c r="BA368" i="3"/>
  <c r="BW368" i="3"/>
  <c r="AK368" i="3"/>
  <c r="BG368" i="3"/>
  <c r="AJ368" i="3"/>
  <c r="BF368" i="3"/>
  <c r="AE368" i="3"/>
  <c r="BX368" i="3"/>
  <c r="AB368" i="3"/>
  <c r="AZ368" i="3"/>
  <c r="BV368" i="3"/>
  <c r="AA368" i="3"/>
  <c r="AY368" i="3"/>
  <c r="BU368" i="3"/>
  <c r="Z368" i="3"/>
  <c r="AX368" i="3"/>
  <c r="BT368" i="3"/>
  <c r="Y368" i="3"/>
  <c r="AW368" i="3"/>
  <c r="BS368" i="3"/>
  <c r="X368" i="3"/>
  <c r="AV368" i="3"/>
  <c r="BR368" i="3"/>
  <c r="W368" i="3"/>
  <c r="AU368" i="3"/>
  <c r="BQ368" i="3"/>
  <c r="V368" i="3"/>
  <c r="AT368" i="3"/>
  <c r="BP368" i="3"/>
  <c r="BN368" i="3"/>
  <c r="T368" i="3"/>
  <c r="AS368" i="3"/>
  <c r="BO368" i="3"/>
  <c r="AP368" i="3"/>
  <c r="BL368" i="3"/>
  <c r="AQ368" i="3"/>
  <c r="BM368" i="3"/>
  <c r="Q368" i="3"/>
  <c r="AO368" i="3"/>
  <c r="BK368" i="3"/>
  <c r="P368" i="3"/>
  <c r="AN368" i="3"/>
  <c r="BJ368" i="3"/>
  <c r="O368" i="3"/>
  <c r="AM368" i="3"/>
  <c r="BI368" i="3"/>
  <c r="N368" i="3"/>
  <c r="AL368" i="3"/>
  <c r="BH368" i="3"/>
  <c r="M368" i="3"/>
  <c r="L368" i="3"/>
  <c r="K368" i="3"/>
  <c r="J368" i="3"/>
  <c r="I368" i="3"/>
  <c r="H368" i="3"/>
  <c r="G368" i="3"/>
  <c r="F368" i="3"/>
  <c r="AI368" i="3"/>
  <c r="E368" i="3"/>
  <c r="AH368" i="3"/>
  <c r="BD368" i="3"/>
  <c r="D368" i="3"/>
  <c r="AG368" i="3"/>
  <c r="BC368" i="3"/>
  <c r="C368" i="3"/>
  <c r="AF368" i="3"/>
  <c r="B368" i="3"/>
  <c r="A368" i="3"/>
  <c r="BA367" i="3"/>
  <c r="BW367" i="3"/>
  <c r="AK367" i="3"/>
  <c r="BG367" i="3"/>
  <c r="AE367" i="3"/>
  <c r="BX367" i="3"/>
  <c r="AB367" i="3"/>
  <c r="AZ367" i="3"/>
  <c r="BV367" i="3"/>
  <c r="AA367" i="3"/>
  <c r="AY367" i="3"/>
  <c r="BU367" i="3"/>
  <c r="Z367" i="3"/>
  <c r="AX367" i="3"/>
  <c r="BT367" i="3"/>
  <c r="Y367" i="3"/>
  <c r="AW367" i="3"/>
  <c r="BS367" i="3"/>
  <c r="X367" i="3"/>
  <c r="AV367" i="3"/>
  <c r="BR367" i="3"/>
  <c r="W367" i="3"/>
  <c r="AU367" i="3"/>
  <c r="BQ367" i="3"/>
  <c r="V367" i="3"/>
  <c r="AT367" i="3"/>
  <c r="BP367" i="3"/>
  <c r="BN367" i="3"/>
  <c r="T367" i="3"/>
  <c r="AS367" i="3"/>
  <c r="BO367" i="3"/>
  <c r="AP367" i="3"/>
  <c r="BL367" i="3"/>
  <c r="AQ367" i="3"/>
  <c r="BM367" i="3"/>
  <c r="Q367" i="3"/>
  <c r="AO367" i="3"/>
  <c r="BK367" i="3"/>
  <c r="P367" i="3"/>
  <c r="AN367" i="3"/>
  <c r="BJ367" i="3"/>
  <c r="O367" i="3"/>
  <c r="AM367" i="3"/>
  <c r="BI367" i="3"/>
  <c r="N367" i="3"/>
  <c r="AL367" i="3"/>
  <c r="BH367" i="3"/>
  <c r="M367" i="3"/>
  <c r="L367" i="3"/>
  <c r="AJ367" i="3"/>
  <c r="BF367" i="3"/>
  <c r="K367" i="3"/>
  <c r="J367" i="3"/>
  <c r="I367" i="3"/>
  <c r="H367" i="3"/>
  <c r="G367" i="3"/>
  <c r="F367" i="3"/>
  <c r="AI367" i="3"/>
  <c r="E367" i="3"/>
  <c r="AH367" i="3"/>
  <c r="BD367" i="3"/>
  <c r="D367" i="3"/>
  <c r="AG367" i="3"/>
  <c r="BC367" i="3"/>
  <c r="C367" i="3"/>
  <c r="AF367" i="3"/>
  <c r="B367" i="3"/>
  <c r="A367" i="3"/>
  <c r="BA366" i="3"/>
  <c r="BW366" i="3"/>
  <c r="AK366" i="3"/>
  <c r="BG366" i="3"/>
  <c r="AE366" i="3"/>
  <c r="BX366" i="3"/>
  <c r="AB366" i="3"/>
  <c r="AZ366" i="3"/>
  <c r="BV366" i="3"/>
  <c r="AA366" i="3"/>
  <c r="AY366" i="3"/>
  <c r="BU366" i="3"/>
  <c r="Z366" i="3"/>
  <c r="AX366" i="3"/>
  <c r="BT366" i="3"/>
  <c r="Y366" i="3"/>
  <c r="AW366" i="3"/>
  <c r="BS366" i="3"/>
  <c r="X366" i="3"/>
  <c r="AV366" i="3"/>
  <c r="BR366" i="3"/>
  <c r="W366" i="3"/>
  <c r="AU366" i="3"/>
  <c r="BQ366" i="3"/>
  <c r="V366" i="3"/>
  <c r="AT366" i="3"/>
  <c r="BP366" i="3"/>
  <c r="BN366" i="3"/>
  <c r="T366" i="3"/>
  <c r="AS366" i="3"/>
  <c r="BO366" i="3"/>
  <c r="AP366" i="3"/>
  <c r="BL366" i="3"/>
  <c r="AQ366" i="3"/>
  <c r="BM366" i="3"/>
  <c r="Q366" i="3"/>
  <c r="AO366" i="3"/>
  <c r="BK366" i="3"/>
  <c r="P366" i="3"/>
  <c r="AN366" i="3"/>
  <c r="BJ366" i="3"/>
  <c r="O366" i="3"/>
  <c r="AM366" i="3"/>
  <c r="BI366" i="3"/>
  <c r="N366" i="3"/>
  <c r="AL366" i="3"/>
  <c r="BH366" i="3"/>
  <c r="M366" i="3"/>
  <c r="L366" i="3"/>
  <c r="AJ366" i="3"/>
  <c r="BF366" i="3"/>
  <c r="K366" i="3"/>
  <c r="J366" i="3"/>
  <c r="I366" i="3"/>
  <c r="H366" i="3"/>
  <c r="G366" i="3"/>
  <c r="F366" i="3"/>
  <c r="AI366" i="3"/>
  <c r="E366" i="3"/>
  <c r="AH366" i="3"/>
  <c r="BD366" i="3"/>
  <c r="D366" i="3"/>
  <c r="AG366" i="3"/>
  <c r="BC366" i="3"/>
  <c r="C366" i="3"/>
  <c r="AF366" i="3"/>
  <c r="E349" i="2"/>
  <c r="B366" i="3"/>
  <c r="A366" i="3"/>
  <c r="BA365" i="3"/>
  <c r="BW365" i="3"/>
  <c r="AK365" i="3"/>
  <c r="BG365" i="3"/>
  <c r="AE365" i="3"/>
  <c r="BX365" i="3"/>
  <c r="AB365" i="3"/>
  <c r="AZ365" i="3"/>
  <c r="BV365" i="3"/>
  <c r="AA365" i="3"/>
  <c r="AY365" i="3"/>
  <c r="BU365" i="3"/>
  <c r="Z365" i="3"/>
  <c r="AX365" i="3"/>
  <c r="BT365" i="3"/>
  <c r="Y365" i="3"/>
  <c r="AW365" i="3"/>
  <c r="BS365" i="3"/>
  <c r="X365" i="3"/>
  <c r="AV365" i="3"/>
  <c r="BR365" i="3"/>
  <c r="W365" i="3"/>
  <c r="AU365" i="3"/>
  <c r="BQ365" i="3"/>
  <c r="V365" i="3"/>
  <c r="AT365" i="3"/>
  <c r="BP365" i="3"/>
  <c r="BN365" i="3"/>
  <c r="T365" i="3"/>
  <c r="AS365" i="3"/>
  <c r="BO365" i="3"/>
  <c r="AP365" i="3"/>
  <c r="BL365" i="3"/>
  <c r="AQ365" i="3"/>
  <c r="BM365" i="3"/>
  <c r="Q365" i="3"/>
  <c r="AO365" i="3"/>
  <c r="BK365" i="3"/>
  <c r="P365" i="3"/>
  <c r="AN365" i="3"/>
  <c r="BJ365" i="3"/>
  <c r="O365" i="3"/>
  <c r="AM365" i="3"/>
  <c r="BI365" i="3"/>
  <c r="N365" i="3"/>
  <c r="AL365" i="3"/>
  <c r="BH365" i="3"/>
  <c r="M365" i="3"/>
  <c r="L365" i="3"/>
  <c r="AJ365" i="3"/>
  <c r="BF365" i="3"/>
  <c r="K365" i="3"/>
  <c r="J365" i="3"/>
  <c r="I365" i="3"/>
  <c r="H365" i="3"/>
  <c r="G365" i="3"/>
  <c r="F365" i="3"/>
  <c r="AI365" i="3"/>
  <c r="E365" i="3"/>
  <c r="AH365" i="3"/>
  <c r="BD365" i="3"/>
  <c r="D365" i="3"/>
  <c r="AG365" i="3"/>
  <c r="BC365" i="3"/>
  <c r="C365" i="3"/>
  <c r="AF365" i="3"/>
  <c r="B365" i="3"/>
  <c r="A365" i="3"/>
  <c r="BA364" i="3"/>
  <c r="BW364" i="3"/>
  <c r="AK364" i="3"/>
  <c r="BG364" i="3"/>
  <c r="AJ364" i="3"/>
  <c r="BF364" i="3"/>
  <c r="AE364" i="3"/>
  <c r="BX364" i="3"/>
  <c r="AB364" i="3"/>
  <c r="AZ364" i="3"/>
  <c r="BV364" i="3"/>
  <c r="AA364" i="3"/>
  <c r="AY364" i="3"/>
  <c r="BU364" i="3"/>
  <c r="Z364" i="3"/>
  <c r="AX364" i="3"/>
  <c r="BT364" i="3"/>
  <c r="Y364" i="3"/>
  <c r="AW364" i="3"/>
  <c r="BS364" i="3"/>
  <c r="X364" i="3"/>
  <c r="AV364" i="3"/>
  <c r="BR364" i="3"/>
  <c r="W364" i="3"/>
  <c r="AU364" i="3"/>
  <c r="BQ364" i="3"/>
  <c r="V364" i="3"/>
  <c r="AT364" i="3"/>
  <c r="BP364" i="3"/>
  <c r="BN364" i="3"/>
  <c r="T364" i="3"/>
  <c r="AS364" i="3"/>
  <c r="BO364" i="3"/>
  <c r="AP364" i="3"/>
  <c r="BL364" i="3"/>
  <c r="AQ364" i="3"/>
  <c r="BM364" i="3"/>
  <c r="Q364" i="3"/>
  <c r="AO364" i="3"/>
  <c r="BK364" i="3"/>
  <c r="P364" i="3"/>
  <c r="AN364" i="3"/>
  <c r="BJ364" i="3"/>
  <c r="O364" i="3"/>
  <c r="AM364" i="3"/>
  <c r="BI364" i="3"/>
  <c r="N364" i="3"/>
  <c r="AL364" i="3"/>
  <c r="BH364" i="3"/>
  <c r="M364" i="3"/>
  <c r="L364" i="3"/>
  <c r="K364" i="3"/>
  <c r="J364" i="3"/>
  <c r="I364" i="3"/>
  <c r="H364" i="3"/>
  <c r="G364" i="3"/>
  <c r="F364" i="3"/>
  <c r="AI364" i="3"/>
  <c r="E364" i="3"/>
  <c r="AH364" i="3"/>
  <c r="BD364" i="3"/>
  <c r="D364" i="3"/>
  <c r="AG364" i="3"/>
  <c r="C364" i="3"/>
  <c r="AF364" i="3"/>
  <c r="B364" i="3"/>
  <c r="A364" i="3"/>
  <c r="BA363" i="3"/>
  <c r="BW363" i="3"/>
  <c r="AK363" i="3"/>
  <c r="BG363" i="3"/>
  <c r="AE363" i="3"/>
  <c r="BX363" i="3"/>
  <c r="AB363" i="3"/>
  <c r="AZ363" i="3"/>
  <c r="BV363" i="3"/>
  <c r="AA363" i="3"/>
  <c r="AY363" i="3"/>
  <c r="BU363" i="3"/>
  <c r="Z363" i="3"/>
  <c r="AX363" i="3"/>
  <c r="BT363" i="3"/>
  <c r="Y363" i="3"/>
  <c r="AW363" i="3"/>
  <c r="BS363" i="3"/>
  <c r="X363" i="3"/>
  <c r="AV363" i="3"/>
  <c r="BR363" i="3"/>
  <c r="W363" i="3"/>
  <c r="AU363" i="3"/>
  <c r="BQ363" i="3"/>
  <c r="V363" i="3"/>
  <c r="AT363" i="3"/>
  <c r="BP363" i="3"/>
  <c r="BN363" i="3"/>
  <c r="T363" i="3"/>
  <c r="AS363" i="3"/>
  <c r="BO363" i="3"/>
  <c r="AP363" i="3"/>
  <c r="BL363" i="3"/>
  <c r="AQ363" i="3"/>
  <c r="BM363" i="3"/>
  <c r="Q363" i="3"/>
  <c r="AO363" i="3"/>
  <c r="BK363" i="3"/>
  <c r="P363" i="3"/>
  <c r="AN363" i="3"/>
  <c r="BJ363" i="3"/>
  <c r="O363" i="3"/>
  <c r="AM363" i="3"/>
  <c r="BI363" i="3"/>
  <c r="N363" i="3"/>
  <c r="AL363" i="3"/>
  <c r="BH363" i="3"/>
  <c r="M363" i="3"/>
  <c r="L363" i="3"/>
  <c r="AJ363" i="3"/>
  <c r="BF363" i="3"/>
  <c r="K363" i="3"/>
  <c r="J363" i="3"/>
  <c r="I363" i="3"/>
  <c r="H363" i="3"/>
  <c r="G363" i="3"/>
  <c r="F363" i="3"/>
  <c r="AI363" i="3"/>
  <c r="E363" i="3"/>
  <c r="AH363" i="3"/>
  <c r="BD363" i="3"/>
  <c r="D363" i="3"/>
  <c r="AG363" i="3"/>
  <c r="BC363" i="3"/>
  <c r="C363" i="3"/>
  <c r="AF363" i="3"/>
  <c r="B363" i="3"/>
  <c r="A363" i="3"/>
  <c r="BA362" i="3"/>
  <c r="BW362" i="3"/>
  <c r="AK362" i="3"/>
  <c r="BG362" i="3"/>
  <c r="AE362" i="3"/>
  <c r="BX362" i="3"/>
  <c r="AB362" i="3"/>
  <c r="AZ362" i="3"/>
  <c r="BV362" i="3"/>
  <c r="AA362" i="3"/>
  <c r="AY362" i="3"/>
  <c r="BU362" i="3"/>
  <c r="Z362" i="3"/>
  <c r="AX362" i="3"/>
  <c r="BT362" i="3"/>
  <c r="Y362" i="3"/>
  <c r="AW362" i="3"/>
  <c r="BS362" i="3"/>
  <c r="X362" i="3"/>
  <c r="AV362" i="3"/>
  <c r="BR362" i="3"/>
  <c r="W362" i="3"/>
  <c r="AU362" i="3"/>
  <c r="BQ362" i="3"/>
  <c r="V362" i="3"/>
  <c r="AT362" i="3"/>
  <c r="BP362" i="3"/>
  <c r="BN362" i="3"/>
  <c r="T362" i="3"/>
  <c r="AS362" i="3"/>
  <c r="BO362" i="3"/>
  <c r="AP362" i="3"/>
  <c r="BL362" i="3"/>
  <c r="AQ362" i="3"/>
  <c r="BM362" i="3"/>
  <c r="Q362" i="3"/>
  <c r="AO362" i="3"/>
  <c r="BK362" i="3"/>
  <c r="P362" i="3"/>
  <c r="AN362" i="3"/>
  <c r="BJ362" i="3"/>
  <c r="O362" i="3"/>
  <c r="AM362" i="3"/>
  <c r="BI362" i="3"/>
  <c r="N362" i="3"/>
  <c r="AL362" i="3"/>
  <c r="BH362" i="3"/>
  <c r="M362" i="3"/>
  <c r="L362" i="3"/>
  <c r="AJ362" i="3"/>
  <c r="BF362" i="3"/>
  <c r="K362" i="3"/>
  <c r="J362" i="3"/>
  <c r="I362" i="3"/>
  <c r="H362" i="3"/>
  <c r="G362" i="3"/>
  <c r="F362" i="3"/>
  <c r="AI362" i="3"/>
  <c r="E362" i="3"/>
  <c r="AH362" i="3"/>
  <c r="BD362" i="3"/>
  <c r="D362" i="3"/>
  <c r="AG362" i="3"/>
  <c r="BC362" i="3"/>
  <c r="C362" i="3"/>
  <c r="AF362" i="3"/>
  <c r="B362" i="3"/>
  <c r="A362" i="3"/>
  <c r="BA361" i="3"/>
  <c r="BW361" i="3"/>
  <c r="AK361" i="3"/>
  <c r="BG361" i="3"/>
  <c r="AE361" i="3"/>
  <c r="BX361" i="3"/>
  <c r="AB361" i="3"/>
  <c r="AZ361" i="3"/>
  <c r="BV361" i="3"/>
  <c r="AA361" i="3"/>
  <c r="AY361" i="3"/>
  <c r="BU361" i="3"/>
  <c r="Z361" i="3"/>
  <c r="AX361" i="3"/>
  <c r="BT361" i="3"/>
  <c r="Y361" i="3"/>
  <c r="AW361" i="3"/>
  <c r="BS361" i="3"/>
  <c r="X361" i="3"/>
  <c r="AV361" i="3"/>
  <c r="BR361" i="3"/>
  <c r="W361" i="3"/>
  <c r="AU361" i="3"/>
  <c r="BQ361" i="3"/>
  <c r="V361" i="3"/>
  <c r="AT361" i="3"/>
  <c r="BP361" i="3"/>
  <c r="T361" i="3"/>
  <c r="AS361" i="3"/>
  <c r="AP361" i="3"/>
  <c r="BL361" i="3"/>
  <c r="AQ361" i="3"/>
  <c r="BM361" i="3"/>
  <c r="Q361" i="3"/>
  <c r="AO361" i="3"/>
  <c r="BK361" i="3"/>
  <c r="P361" i="3"/>
  <c r="AN361" i="3"/>
  <c r="BJ361" i="3"/>
  <c r="O361" i="3"/>
  <c r="AM361" i="3"/>
  <c r="BI361" i="3"/>
  <c r="N361" i="3"/>
  <c r="AL361" i="3"/>
  <c r="BH361" i="3"/>
  <c r="M361" i="3"/>
  <c r="L361" i="3"/>
  <c r="AJ361" i="3"/>
  <c r="BF361" i="3"/>
  <c r="K361" i="3"/>
  <c r="J361" i="3"/>
  <c r="I361" i="3"/>
  <c r="H361" i="3"/>
  <c r="G361" i="3"/>
  <c r="F361" i="3"/>
  <c r="AI361" i="3"/>
  <c r="E361" i="3"/>
  <c r="AH361" i="3"/>
  <c r="BD361" i="3"/>
  <c r="D361" i="3"/>
  <c r="AG361" i="3"/>
  <c r="BC361" i="3"/>
  <c r="C361" i="3"/>
  <c r="AF361" i="3"/>
  <c r="B361" i="3"/>
  <c r="A361" i="3"/>
  <c r="BA360" i="3"/>
  <c r="BW360" i="3"/>
  <c r="AK360" i="3"/>
  <c r="BG360" i="3"/>
  <c r="AE360" i="3"/>
  <c r="BX360" i="3"/>
  <c r="AB360" i="3"/>
  <c r="AZ360" i="3"/>
  <c r="BV360" i="3"/>
  <c r="AA360" i="3"/>
  <c r="AY360" i="3"/>
  <c r="BU360" i="3"/>
  <c r="Z360" i="3"/>
  <c r="AX360" i="3"/>
  <c r="BT360" i="3"/>
  <c r="Y360" i="3"/>
  <c r="AW360" i="3"/>
  <c r="BS360" i="3"/>
  <c r="X360" i="3"/>
  <c r="AV360" i="3"/>
  <c r="BR360" i="3"/>
  <c r="W360" i="3"/>
  <c r="AU360" i="3"/>
  <c r="BQ360" i="3"/>
  <c r="V360" i="3"/>
  <c r="AT360" i="3"/>
  <c r="BP360" i="3"/>
  <c r="T360" i="3"/>
  <c r="AS360" i="3"/>
  <c r="BO360" i="3"/>
  <c r="AQ360" i="3"/>
  <c r="BM360" i="3"/>
  <c r="Q360" i="3"/>
  <c r="AO360" i="3"/>
  <c r="BK360" i="3"/>
  <c r="P360" i="3"/>
  <c r="AN360" i="3"/>
  <c r="BJ360" i="3"/>
  <c r="O360" i="3"/>
  <c r="AM360" i="3"/>
  <c r="BI360" i="3"/>
  <c r="N360" i="3"/>
  <c r="AL360" i="3"/>
  <c r="BH360" i="3"/>
  <c r="M360" i="3"/>
  <c r="L360" i="3"/>
  <c r="AJ360" i="3"/>
  <c r="BF360" i="3"/>
  <c r="K360" i="3"/>
  <c r="J360" i="3"/>
  <c r="I360" i="3"/>
  <c r="H360" i="3"/>
  <c r="G360" i="3"/>
  <c r="F360" i="3"/>
  <c r="AI360" i="3"/>
  <c r="E360" i="3"/>
  <c r="AH360" i="3"/>
  <c r="BD360" i="3"/>
  <c r="D360" i="3"/>
  <c r="AG360" i="3"/>
  <c r="BC360" i="3"/>
  <c r="C360" i="3"/>
  <c r="AF360" i="3"/>
  <c r="B360" i="3"/>
  <c r="A360" i="3"/>
  <c r="BA359" i="3"/>
  <c r="BW359" i="3"/>
  <c r="AK359" i="3"/>
  <c r="BG359" i="3"/>
  <c r="AE359" i="3"/>
  <c r="BX359" i="3"/>
  <c r="AB359" i="3"/>
  <c r="AZ359" i="3"/>
  <c r="BV359" i="3"/>
  <c r="AA359" i="3"/>
  <c r="AY359" i="3"/>
  <c r="BU359" i="3"/>
  <c r="Z359" i="3"/>
  <c r="AX359" i="3"/>
  <c r="BT359" i="3"/>
  <c r="Y359" i="3"/>
  <c r="AW359" i="3"/>
  <c r="BS359" i="3"/>
  <c r="X359" i="3"/>
  <c r="AV359" i="3"/>
  <c r="BR359" i="3"/>
  <c r="W359" i="3"/>
  <c r="AU359" i="3"/>
  <c r="BQ359" i="3"/>
  <c r="V359" i="3"/>
  <c r="AT359" i="3"/>
  <c r="BP359" i="3"/>
  <c r="BN359" i="3"/>
  <c r="T359" i="3"/>
  <c r="AS359" i="3"/>
  <c r="BO359" i="3"/>
  <c r="AQ359" i="3"/>
  <c r="BM359" i="3"/>
  <c r="Q359" i="3"/>
  <c r="AO359" i="3"/>
  <c r="BK359" i="3"/>
  <c r="P359" i="3"/>
  <c r="AN359" i="3"/>
  <c r="BJ359" i="3"/>
  <c r="O359" i="3"/>
  <c r="AM359" i="3"/>
  <c r="BI359" i="3"/>
  <c r="N359" i="3"/>
  <c r="AL359" i="3"/>
  <c r="BH359" i="3"/>
  <c r="M359" i="3"/>
  <c r="L359" i="3"/>
  <c r="AJ359" i="3"/>
  <c r="BF359" i="3"/>
  <c r="K359" i="3"/>
  <c r="J359" i="3"/>
  <c r="I359" i="3"/>
  <c r="H359" i="3"/>
  <c r="G359" i="3"/>
  <c r="F359" i="3"/>
  <c r="AI359" i="3"/>
  <c r="E359" i="3"/>
  <c r="AH359" i="3"/>
  <c r="BD359" i="3"/>
  <c r="D359" i="3"/>
  <c r="AG359" i="3"/>
  <c r="BC359" i="3"/>
  <c r="C359" i="3"/>
  <c r="AF359" i="3"/>
  <c r="B359" i="3"/>
  <c r="A359" i="3"/>
  <c r="BA358" i="3"/>
  <c r="BW358" i="3"/>
  <c r="AP358" i="3"/>
  <c r="BL358" i="3"/>
  <c r="AK358" i="3"/>
  <c r="BG358" i="3"/>
  <c r="AE358" i="3"/>
  <c r="BX358" i="3"/>
  <c r="AB358" i="3"/>
  <c r="AZ358" i="3"/>
  <c r="BV358" i="3"/>
  <c r="AA358" i="3"/>
  <c r="AY358" i="3"/>
  <c r="BU358" i="3"/>
  <c r="Z358" i="3"/>
  <c r="AX358" i="3"/>
  <c r="BT358" i="3"/>
  <c r="Y358" i="3"/>
  <c r="AW358" i="3"/>
  <c r="BS358" i="3"/>
  <c r="X358" i="3"/>
  <c r="AV358" i="3"/>
  <c r="BR358" i="3"/>
  <c r="W358" i="3"/>
  <c r="AU358" i="3"/>
  <c r="BQ358" i="3"/>
  <c r="V358" i="3"/>
  <c r="AT358" i="3"/>
  <c r="BP358" i="3"/>
  <c r="T358" i="3"/>
  <c r="AS358" i="3"/>
  <c r="BO358" i="3"/>
  <c r="AQ358" i="3"/>
  <c r="BM358" i="3"/>
  <c r="Q358" i="3"/>
  <c r="AO358" i="3"/>
  <c r="BK358" i="3"/>
  <c r="P358" i="3"/>
  <c r="AN358" i="3"/>
  <c r="BJ358" i="3"/>
  <c r="O358" i="3"/>
  <c r="AM358" i="3"/>
  <c r="BI358" i="3"/>
  <c r="N358" i="3"/>
  <c r="AL358" i="3"/>
  <c r="BH358" i="3"/>
  <c r="M358" i="3"/>
  <c r="L358" i="3"/>
  <c r="AJ358" i="3"/>
  <c r="BF358" i="3"/>
  <c r="K358" i="3"/>
  <c r="J358" i="3"/>
  <c r="I358" i="3"/>
  <c r="H358" i="3"/>
  <c r="G358" i="3"/>
  <c r="C341" i="2"/>
  <c r="F358" i="3"/>
  <c r="AI358" i="3"/>
  <c r="E358" i="3"/>
  <c r="AH358" i="3"/>
  <c r="BD358" i="3"/>
  <c r="D358" i="3"/>
  <c r="AG358" i="3"/>
  <c r="BC358" i="3"/>
  <c r="C358" i="3"/>
  <c r="AF358" i="3"/>
  <c r="B358" i="3"/>
  <c r="A358" i="3"/>
  <c r="BA357" i="3"/>
  <c r="BW357" i="3"/>
  <c r="AK357" i="3"/>
  <c r="BG357" i="3"/>
  <c r="AE357" i="3"/>
  <c r="BX357" i="3"/>
  <c r="AB357" i="3"/>
  <c r="AZ357" i="3"/>
  <c r="BV357" i="3"/>
  <c r="AA357" i="3"/>
  <c r="AY357" i="3"/>
  <c r="BU357" i="3"/>
  <c r="Z357" i="3"/>
  <c r="AX357" i="3"/>
  <c r="BT357" i="3"/>
  <c r="Y357" i="3"/>
  <c r="AW357" i="3"/>
  <c r="BS357" i="3"/>
  <c r="X357" i="3"/>
  <c r="AV357" i="3"/>
  <c r="BR357" i="3"/>
  <c r="W357" i="3"/>
  <c r="AU357" i="3"/>
  <c r="BQ357" i="3"/>
  <c r="V357" i="3"/>
  <c r="AT357" i="3"/>
  <c r="BP357" i="3"/>
  <c r="T357" i="3"/>
  <c r="AS357" i="3"/>
  <c r="BO357" i="3"/>
  <c r="AP357" i="3"/>
  <c r="BL357" i="3"/>
  <c r="AQ357" i="3"/>
  <c r="BM357" i="3"/>
  <c r="Q357" i="3"/>
  <c r="AO357" i="3"/>
  <c r="BK357" i="3"/>
  <c r="P357" i="3"/>
  <c r="AN357" i="3"/>
  <c r="BJ357" i="3"/>
  <c r="O357" i="3"/>
  <c r="AM357" i="3"/>
  <c r="BI357" i="3"/>
  <c r="N357" i="3"/>
  <c r="AL357" i="3"/>
  <c r="BH357" i="3"/>
  <c r="M357" i="3"/>
  <c r="L357" i="3"/>
  <c r="AJ357" i="3"/>
  <c r="BF357" i="3"/>
  <c r="K357" i="3"/>
  <c r="J357" i="3"/>
  <c r="I357" i="3"/>
  <c r="H357" i="3"/>
  <c r="G357" i="3"/>
  <c r="F357" i="3"/>
  <c r="AI357" i="3"/>
  <c r="E357" i="3"/>
  <c r="AH357" i="3"/>
  <c r="BD357" i="3"/>
  <c r="D357" i="3"/>
  <c r="AG357" i="3"/>
  <c r="BC357" i="3"/>
  <c r="C357" i="3"/>
  <c r="AF357" i="3"/>
  <c r="B357" i="3"/>
  <c r="A357" i="3"/>
  <c r="BA356" i="3"/>
  <c r="BW356" i="3"/>
  <c r="AK356" i="3"/>
  <c r="BG356" i="3"/>
  <c r="AE356" i="3"/>
  <c r="BX356" i="3"/>
  <c r="AB356" i="3"/>
  <c r="AZ356" i="3"/>
  <c r="BV356" i="3"/>
  <c r="AA356" i="3"/>
  <c r="AY356" i="3"/>
  <c r="BU356" i="3"/>
  <c r="Z356" i="3"/>
  <c r="AX356" i="3"/>
  <c r="BT356" i="3"/>
  <c r="Y356" i="3"/>
  <c r="AW356" i="3"/>
  <c r="BS356" i="3"/>
  <c r="X356" i="3"/>
  <c r="AV356" i="3"/>
  <c r="BR356" i="3"/>
  <c r="W356" i="3"/>
  <c r="AU356" i="3"/>
  <c r="BQ356" i="3"/>
  <c r="V356" i="3"/>
  <c r="AT356" i="3"/>
  <c r="BP356" i="3"/>
  <c r="BN356" i="3"/>
  <c r="T356" i="3"/>
  <c r="AS356" i="3"/>
  <c r="BO356" i="3"/>
  <c r="AP356" i="3"/>
  <c r="BL356" i="3"/>
  <c r="AQ356" i="3"/>
  <c r="BM356" i="3"/>
  <c r="Q356" i="3"/>
  <c r="AO356" i="3"/>
  <c r="BK356" i="3"/>
  <c r="P356" i="3"/>
  <c r="AN356" i="3"/>
  <c r="BJ356" i="3"/>
  <c r="O356" i="3"/>
  <c r="AM356" i="3"/>
  <c r="BI356" i="3"/>
  <c r="N356" i="3"/>
  <c r="AL356" i="3"/>
  <c r="BH356" i="3"/>
  <c r="M356" i="3"/>
  <c r="L356" i="3"/>
  <c r="AJ356" i="3"/>
  <c r="BF356" i="3"/>
  <c r="K356" i="3"/>
  <c r="J356" i="3"/>
  <c r="I356" i="3"/>
  <c r="H356" i="3"/>
  <c r="G356" i="3"/>
  <c r="F356" i="3"/>
  <c r="AI356" i="3"/>
  <c r="E356" i="3"/>
  <c r="AH356" i="3"/>
  <c r="BD356" i="3"/>
  <c r="D356" i="3"/>
  <c r="AG356" i="3"/>
  <c r="BC356" i="3"/>
  <c r="C356" i="3"/>
  <c r="AF356" i="3"/>
  <c r="B356" i="3"/>
  <c r="A356" i="3"/>
  <c r="BA355" i="3"/>
  <c r="BW355" i="3"/>
  <c r="AK355" i="3"/>
  <c r="BG355" i="3"/>
  <c r="AE355" i="3"/>
  <c r="BX355" i="3"/>
  <c r="AB355" i="3"/>
  <c r="AZ355" i="3"/>
  <c r="BV355" i="3"/>
  <c r="AA355" i="3"/>
  <c r="AY355" i="3"/>
  <c r="BU355" i="3"/>
  <c r="Z355" i="3"/>
  <c r="AX355" i="3"/>
  <c r="BT355" i="3"/>
  <c r="Y355" i="3"/>
  <c r="AW355" i="3"/>
  <c r="BS355" i="3"/>
  <c r="X355" i="3"/>
  <c r="AV355" i="3"/>
  <c r="BR355" i="3"/>
  <c r="W355" i="3"/>
  <c r="AU355" i="3"/>
  <c r="BQ355" i="3"/>
  <c r="V355" i="3"/>
  <c r="AT355" i="3"/>
  <c r="BP355" i="3"/>
  <c r="BN355" i="3"/>
  <c r="T355" i="3"/>
  <c r="AS355" i="3"/>
  <c r="BO355" i="3"/>
  <c r="AP355" i="3"/>
  <c r="BL355" i="3"/>
  <c r="AQ355" i="3"/>
  <c r="BM355" i="3"/>
  <c r="Q355" i="3"/>
  <c r="AO355" i="3"/>
  <c r="BK355" i="3"/>
  <c r="P355" i="3"/>
  <c r="AN355" i="3"/>
  <c r="BJ355" i="3"/>
  <c r="O355" i="3"/>
  <c r="AM355" i="3"/>
  <c r="BI355" i="3"/>
  <c r="N355" i="3"/>
  <c r="AL355" i="3"/>
  <c r="BH355" i="3"/>
  <c r="M355" i="3"/>
  <c r="L355" i="3"/>
  <c r="AJ355" i="3"/>
  <c r="BF355" i="3"/>
  <c r="K355" i="3"/>
  <c r="J355" i="3"/>
  <c r="I355" i="3"/>
  <c r="H355" i="3"/>
  <c r="G355" i="3"/>
  <c r="F355" i="3"/>
  <c r="AI355" i="3"/>
  <c r="E355" i="3"/>
  <c r="AH355" i="3"/>
  <c r="BD355" i="3"/>
  <c r="D355" i="3"/>
  <c r="AG355" i="3"/>
  <c r="BC355" i="3"/>
  <c r="C355" i="3"/>
  <c r="AF355" i="3"/>
  <c r="B355" i="3"/>
  <c r="A355" i="3"/>
  <c r="BA354" i="3"/>
  <c r="BW354" i="3"/>
  <c r="BT354" i="3"/>
  <c r="AK354" i="3"/>
  <c r="BG354" i="3"/>
  <c r="AE354" i="3"/>
  <c r="BX354" i="3"/>
  <c r="AB354" i="3"/>
  <c r="AZ354" i="3"/>
  <c r="BV354" i="3"/>
  <c r="AA354" i="3"/>
  <c r="AY354" i="3"/>
  <c r="BU354" i="3"/>
  <c r="Z354" i="3"/>
  <c r="AX354" i="3"/>
  <c r="Y354" i="3"/>
  <c r="AW354" i="3"/>
  <c r="BS354" i="3"/>
  <c r="X354" i="3"/>
  <c r="AV354" i="3"/>
  <c r="BR354" i="3"/>
  <c r="W354" i="3"/>
  <c r="AU354" i="3"/>
  <c r="BQ354" i="3"/>
  <c r="V354" i="3"/>
  <c r="AT354" i="3"/>
  <c r="BP354" i="3"/>
  <c r="BN354" i="3"/>
  <c r="T354" i="3"/>
  <c r="AS354" i="3"/>
  <c r="BO354" i="3"/>
  <c r="AP354" i="3"/>
  <c r="BL354" i="3"/>
  <c r="AQ354" i="3"/>
  <c r="BM354" i="3"/>
  <c r="Q354" i="3"/>
  <c r="AO354" i="3"/>
  <c r="BK354" i="3"/>
  <c r="P354" i="3"/>
  <c r="AN354" i="3"/>
  <c r="BJ354" i="3"/>
  <c r="O354" i="3"/>
  <c r="AM354" i="3"/>
  <c r="BI354" i="3"/>
  <c r="N354" i="3"/>
  <c r="AL354" i="3"/>
  <c r="BH354" i="3"/>
  <c r="M354" i="3"/>
  <c r="L354" i="3"/>
  <c r="AJ354" i="3"/>
  <c r="BF354" i="3"/>
  <c r="K354" i="3"/>
  <c r="J354" i="3"/>
  <c r="I354" i="3"/>
  <c r="H354" i="3"/>
  <c r="G354" i="3"/>
  <c r="F354" i="3"/>
  <c r="AI354" i="3"/>
  <c r="E354" i="3"/>
  <c r="AH354" i="3"/>
  <c r="BD354" i="3"/>
  <c r="D354" i="3"/>
  <c r="AG354" i="3"/>
  <c r="BC354" i="3"/>
  <c r="C354" i="3"/>
  <c r="AF354" i="3"/>
  <c r="B354" i="3"/>
  <c r="A354" i="3"/>
  <c r="BA353" i="3"/>
  <c r="BW353" i="3"/>
  <c r="AK353" i="3"/>
  <c r="BG353" i="3"/>
  <c r="AE353" i="3"/>
  <c r="BX353" i="3"/>
  <c r="AB353" i="3"/>
  <c r="AZ353" i="3"/>
  <c r="BV353" i="3"/>
  <c r="AA353" i="3"/>
  <c r="AY353" i="3"/>
  <c r="BU353" i="3"/>
  <c r="Z353" i="3"/>
  <c r="AX353" i="3"/>
  <c r="BT353" i="3"/>
  <c r="Y353" i="3"/>
  <c r="AW353" i="3"/>
  <c r="BS353" i="3"/>
  <c r="X353" i="3"/>
  <c r="AV353" i="3"/>
  <c r="BR353" i="3"/>
  <c r="W353" i="3"/>
  <c r="AU353" i="3"/>
  <c r="BQ353" i="3"/>
  <c r="V353" i="3"/>
  <c r="AT353" i="3"/>
  <c r="BP353" i="3"/>
  <c r="BN353" i="3"/>
  <c r="T353" i="3"/>
  <c r="AS353" i="3"/>
  <c r="BO353" i="3"/>
  <c r="AP353" i="3"/>
  <c r="BL353" i="3"/>
  <c r="AQ353" i="3"/>
  <c r="BM353" i="3"/>
  <c r="Q353" i="3"/>
  <c r="AO353" i="3"/>
  <c r="BK353" i="3"/>
  <c r="P353" i="3"/>
  <c r="AN353" i="3"/>
  <c r="BJ353" i="3"/>
  <c r="O353" i="3"/>
  <c r="AM353" i="3"/>
  <c r="BI353" i="3"/>
  <c r="N353" i="3"/>
  <c r="AL353" i="3"/>
  <c r="BH353" i="3"/>
  <c r="M353" i="3"/>
  <c r="L353" i="3"/>
  <c r="AJ353" i="3"/>
  <c r="BF353" i="3"/>
  <c r="K353" i="3"/>
  <c r="J353" i="3"/>
  <c r="I353" i="3"/>
  <c r="H353" i="3"/>
  <c r="G353" i="3"/>
  <c r="F353" i="3"/>
  <c r="AI353" i="3"/>
  <c r="E353" i="3"/>
  <c r="AH353" i="3"/>
  <c r="BD353" i="3"/>
  <c r="D353" i="3"/>
  <c r="AG353" i="3"/>
  <c r="BC353" i="3"/>
  <c r="C353" i="3"/>
  <c r="AF353" i="3"/>
  <c r="B353" i="3"/>
  <c r="A353" i="3"/>
  <c r="BA352" i="3"/>
  <c r="BW352" i="3"/>
  <c r="AK352" i="3"/>
  <c r="BG352" i="3"/>
  <c r="AE352" i="3"/>
  <c r="BX352" i="3"/>
  <c r="AB352" i="3"/>
  <c r="AZ352" i="3"/>
  <c r="BV352" i="3"/>
  <c r="AA352" i="3"/>
  <c r="AY352" i="3"/>
  <c r="BU352" i="3"/>
  <c r="Z352" i="3"/>
  <c r="AX352" i="3"/>
  <c r="BT352" i="3"/>
  <c r="Y352" i="3"/>
  <c r="AW352" i="3"/>
  <c r="BS352" i="3"/>
  <c r="X352" i="3"/>
  <c r="AV352" i="3"/>
  <c r="BR352" i="3"/>
  <c r="W352" i="3"/>
  <c r="AU352" i="3"/>
  <c r="BQ352" i="3"/>
  <c r="V352" i="3"/>
  <c r="AT352" i="3"/>
  <c r="BP352" i="3"/>
  <c r="BN352" i="3"/>
  <c r="T352" i="3"/>
  <c r="AS352" i="3"/>
  <c r="BO352" i="3"/>
  <c r="AP352" i="3"/>
  <c r="BL352" i="3"/>
  <c r="AQ352" i="3"/>
  <c r="BM352" i="3"/>
  <c r="Q352" i="3"/>
  <c r="AO352" i="3"/>
  <c r="BK352" i="3"/>
  <c r="P352" i="3"/>
  <c r="AN352" i="3"/>
  <c r="BJ352" i="3"/>
  <c r="O352" i="3"/>
  <c r="AM352" i="3"/>
  <c r="BI352" i="3"/>
  <c r="N352" i="3"/>
  <c r="AL352" i="3"/>
  <c r="BH352" i="3"/>
  <c r="M352" i="3"/>
  <c r="L352" i="3"/>
  <c r="AJ352" i="3"/>
  <c r="BF352" i="3"/>
  <c r="K352" i="3"/>
  <c r="J352" i="3"/>
  <c r="I352" i="3"/>
  <c r="H352" i="3"/>
  <c r="G352" i="3"/>
  <c r="F352" i="3"/>
  <c r="AI352" i="3"/>
  <c r="E352" i="3"/>
  <c r="AH352" i="3"/>
  <c r="BD352" i="3"/>
  <c r="D352" i="3"/>
  <c r="AG352" i="3"/>
  <c r="BC352" i="3"/>
  <c r="C352" i="3"/>
  <c r="AF352" i="3"/>
  <c r="B352" i="3"/>
  <c r="A352" i="3"/>
  <c r="BA351" i="3"/>
  <c r="BW351" i="3"/>
  <c r="AK351" i="3"/>
  <c r="BG351" i="3"/>
  <c r="AE351" i="3"/>
  <c r="BX351" i="3"/>
  <c r="AB351" i="3"/>
  <c r="AZ351" i="3"/>
  <c r="BV351" i="3"/>
  <c r="AA351" i="3"/>
  <c r="AY351" i="3"/>
  <c r="BU351" i="3"/>
  <c r="Z351" i="3"/>
  <c r="AX351" i="3"/>
  <c r="BT351" i="3"/>
  <c r="Y351" i="3"/>
  <c r="AW351" i="3"/>
  <c r="BS351" i="3"/>
  <c r="X351" i="3"/>
  <c r="AV351" i="3"/>
  <c r="BR351" i="3"/>
  <c r="W351" i="3"/>
  <c r="AU351" i="3"/>
  <c r="BQ351" i="3"/>
  <c r="V351" i="3"/>
  <c r="AT351" i="3"/>
  <c r="BP351" i="3"/>
  <c r="BN351" i="3"/>
  <c r="T351" i="3"/>
  <c r="AS351" i="3"/>
  <c r="BO351" i="3"/>
  <c r="AP351" i="3"/>
  <c r="BL351" i="3"/>
  <c r="AQ351" i="3"/>
  <c r="BM351" i="3"/>
  <c r="Q351" i="3"/>
  <c r="AO351" i="3"/>
  <c r="BK351" i="3"/>
  <c r="P351" i="3"/>
  <c r="AN351" i="3"/>
  <c r="BJ351" i="3"/>
  <c r="O351" i="3"/>
  <c r="AM351" i="3"/>
  <c r="BI351" i="3"/>
  <c r="N351" i="3"/>
  <c r="AL351" i="3"/>
  <c r="BH351" i="3"/>
  <c r="M351" i="3"/>
  <c r="L351" i="3"/>
  <c r="AJ351" i="3"/>
  <c r="BF351" i="3"/>
  <c r="K351" i="3"/>
  <c r="J351" i="3"/>
  <c r="I351" i="3"/>
  <c r="H351" i="3"/>
  <c r="G351" i="3"/>
  <c r="F351" i="3"/>
  <c r="AI351" i="3"/>
  <c r="E351" i="3"/>
  <c r="AH351" i="3"/>
  <c r="BD351" i="3"/>
  <c r="D351" i="3"/>
  <c r="AG351" i="3"/>
  <c r="BC351" i="3"/>
  <c r="C351" i="3"/>
  <c r="AF351" i="3"/>
  <c r="B351" i="3"/>
  <c r="A351" i="3"/>
  <c r="BA350" i="3"/>
  <c r="BW350" i="3"/>
  <c r="AK350" i="3"/>
  <c r="BG350" i="3"/>
  <c r="AE350" i="3"/>
  <c r="BX350" i="3"/>
  <c r="AB350" i="3"/>
  <c r="AZ350" i="3"/>
  <c r="BV350" i="3"/>
  <c r="AA350" i="3"/>
  <c r="AY350" i="3"/>
  <c r="BU350" i="3"/>
  <c r="Z350" i="3"/>
  <c r="AX350" i="3"/>
  <c r="BT350" i="3"/>
  <c r="Y350" i="3"/>
  <c r="AW350" i="3"/>
  <c r="BS350" i="3"/>
  <c r="X350" i="3"/>
  <c r="AV350" i="3"/>
  <c r="BR350" i="3"/>
  <c r="W350" i="3"/>
  <c r="AU350" i="3"/>
  <c r="BQ350" i="3"/>
  <c r="V350" i="3"/>
  <c r="AT350" i="3"/>
  <c r="BP350" i="3"/>
  <c r="BN350" i="3"/>
  <c r="T350" i="3"/>
  <c r="AS350" i="3"/>
  <c r="BO350" i="3"/>
  <c r="AQ350" i="3"/>
  <c r="BM350" i="3"/>
  <c r="Q350" i="3"/>
  <c r="AO350" i="3"/>
  <c r="BK350" i="3"/>
  <c r="P350" i="3"/>
  <c r="AN350" i="3"/>
  <c r="BJ350" i="3"/>
  <c r="O350" i="3"/>
  <c r="AM350" i="3"/>
  <c r="BI350" i="3"/>
  <c r="N350" i="3"/>
  <c r="AL350" i="3"/>
  <c r="BH350" i="3"/>
  <c r="M350" i="3"/>
  <c r="L350" i="3"/>
  <c r="AJ350" i="3"/>
  <c r="BF350" i="3"/>
  <c r="K350" i="3"/>
  <c r="J350" i="3"/>
  <c r="I350" i="3"/>
  <c r="H350" i="3"/>
  <c r="G350" i="3"/>
  <c r="F350" i="3"/>
  <c r="AI350" i="3"/>
  <c r="E350" i="3"/>
  <c r="AH350" i="3"/>
  <c r="BD350" i="3"/>
  <c r="D350" i="3"/>
  <c r="AG350" i="3"/>
  <c r="BC350" i="3"/>
  <c r="C350" i="3"/>
  <c r="AF350" i="3"/>
  <c r="B350" i="3"/>
  <c r="A350" i="3"/>
  <c r="BA349" i="3"/>
  <c r="BW349" i="3"/>
  <c r="AK349" i="3"/>
  <c r="BG349" i="3"/>
  <c r="AE349" i="3"/>
  <c r="BX349" i="3"/>
  <c r="AB349" i="3"/>
  <c r="AZ349" i="3"/>
  <c r="BV349" i="3"/>
  <c r="AA349" i="3"/>
  <c r="AY349" i="3"/>
  <c r="BU349" i="3"/>
  <c r="Z349" i="3"/>
  <c r="AX349" i="3"/>
  <c r="BT349" i="3"/>
  <c r="Y349" i="3"/>
  <c r="AW349" i="3"/>
  <c r="BS349" i="3"/>
  <c r="X349" i="3"/>
  <c r="AV349" i="3"/>
  <c r="BR349" i="3"/>
  <c r="W349" i="3"/>
  <c r="AU349" i="3"/>
  <c r="BQ349" i="3"/>
  <c r="V349" i="3"/>
  <c r="AT349" i="3"/>
  <c r="BP349" i="3"/>
  <c r="T349" i="3"/>
  <c r="AS349" i="3"/>
  <c r="BO349" i="3"/>
  <c r="AP349" i="3"/>
  <c r="BL349" i="3"/>
  <c r="AQ349" i="3"/>
  <c r="BM349" i="3"/>
  <c r="Q349" i="3"/>
  <c r="AO349" i="3"/>
  <c r="BK349" i="3"/>
  <c r="P349" i="3"/>
  <c r="AN349" i="3"/>
  <c r="BJ349" i="3"/>
  <c r="O349" i="3"/>
  <c r="AM349" i="3"/>
  <c r="BI349" i="3"/>
  <c r="N349" i="3"/>
  <c r="AL349" i="3"/>
  <c r="BH349" i="3"/>
  <c r="M349" i="3"/>
  <c r="L349" i="3"/>
  <c r="AJ349" i="3"/>
  <c r="BF349" i="3"/>
  <c r="K349" i="3"/>
  <c r="J349" i="3"/>
  <c r="I349" i="3"/>
  <c r="H349" i="3"/>
  <c r="G349" i="3"/>
  <c r="F349" i="3"/>
  <c r="AI349" i="3"/>
  <c r="E349" i="3"/>
  <c r="AH349" i="3"/>
  <c r="BD349" i="3"/>
  <c r="D349" i="3"/>
  <c r="AG349" i="3"/>
  <c r="BC349" i="3"/>
  <c r="C349" i="3"/>
  <c r="AF349" i="3"/>
  <c r="B349" i="3"/>
  <c r="A349" i="3"/>
  <c r="BA348" i="3"/>
  <c r="BW348" i="3"/>
  <c r="AK348" i="3"/>
  <c r="BG348" i="3"/>
  <c r="AE348" i="3"/>
  <c r="BX348" i="3"/>
  <c r="AB348" i="3"/>
  <c r="AZ348" i="3"/>
  <c r="BV348" i="3"/>
  <c r="AA348" i="3"/>
  <c r="AY348" i="3"/>
  <c r="BU348" i="3"/>
  <c r="Z348" i="3"/>
  <c r="AX348" i="3"/>
  <c r="BT348" i="3"/>
  <c r="Y348" i="3"/>
  <c r="AW348" i="3"/>
  <c r="BS348" i="3"/>
  <c r="X348" i="3"/>
  <c r="AV348" i="3"/>
  <c r="BR348" i="3"/>
  <c r="W348" i="3"/>
  <c r="AU348" i="3"/>
  <c r="BQ348" i="3"/>
  <c r="V348" i="3"/>
  <c r="AT348" i="3"/>
  <c r="BP348" i="3"/>
  <c r="BN348" i="3"/>
  <c r="T348" i="3"/>
  <c r="AS348" i="3"/>
  <c r="BO348" i="3"/>
  <c r="AP348" i="3"/>
  <c r="BL348" i="3"/>
  <c r="AQ348" i="3"/>
  <c r="BM348" i="3"/>
  <c r="Q348" i="3"/>
  <c r="AO348" i="3"/>
  <c r="BK348" i="3"/>
  <c r="P348" i="3"/>
  <c r="AN348" i="3"/>
  <c r="BJ348" i="3"/>
  <c r="O348" i="3"/>
  <c r="AM348" i="3"/>
  <c r="BI348" i="3"/>
  <c r="N348" i="3"/>
  <c r="AL348" i="3"/>
  <c r="BH348" i="3"/>
  <c r="M348" i="3"/>
  <c r="L348" i="3"/>
  <c r="AJ348" i="3"/>
  <c r="BF348" i="3"/>
  <c r="K348" i="3"/>
  <c r="J348" i="3"/>
  <c r="I348" i="3"/>
  <c r="H348" i="3"/>
  <c r="G348" i="3"/>
  <c r="F348" i="3"/>
  <c r="AI348" i="3"/>
  <c r="E348" i="3"/>
  <c r="AH348" i="3"/>
  <c r="BD348" i="3"/>
  <c r="D348" i="3"/>
  <c r="AG348" i="3"/>
  <c r="BC348" i="3"/>
  <c r="C348" i="3"/>
  <c r="AF348" i="3"/>
  <c r="B348" i="3"/>
  <c r="A348" i="3"/>
  <c r="BA347" i="3"/>
  <c r="BW347" i="3"/>
  <c r="AK347" i="3"/>
  <c r="BG347" i="3"/>
  <c r="AE347" i="3"/>
  <c r="BX347" i="3"/>
  <c r="AB347" i="3"/>
  <c r="AZ347" i="3"/>
  <c r="BV347" i="3"/>
  <c r="AA347" i="3"/>
  <c r="AY347" i="3"/>
  <c r="BU347" i="3"/>
  <c r="Z347" i="3"/>
  <c r="AX347" i="3"/>
  <c r="BT347" i="3"/>
  <c r="Y347" i="3"/>
  <c r="AW347" i="3"/>
  <c r="BS347" i="3"/>
  <c r="X347" i="3"/>
  <c r="AV347" i="3"/>
  <c r="BR347" i="3"/>
  <c r="W347" i="3"/>
  <c r="AU347" i="3"/>
  <c r="BQ347" i="3"/>
  <c r="V347" i="3"/>
  <c r="AT347" i="3"/>
  <c r="BP347" i="3"/>
  <c r="BN347" i="3"/>
  <c r="T347" i="3"/>
  <c r="AS347" i="3"/>
  <c r="BO347" i="3"/>
  <c r="AQ347" i="3"/>
  <c r="BM347" i="3"/>
  <c r="Q347" i="3"/>
  <c r="AO347" i="3"/>
  <c r="BK347" i="3"/>
  <c r="P347" i="3"/>
  <c r="AN347" i="3"/>
  <c r="BJ347" i="3"/>
  <c r="O347" i="3"/>
  <c r="AM347" i="3"/>
  <c r="BI347" i="3"/>
  <c r="N347" i="3"/>
  <c r="AL347" i="3"/>
  <c r="BH347" i="3"/>
  <c r="M347" i="3"/>
  <c r="L347" i="3"/>
  <c r="AJ347" i="3"/>
  <c r="BF347" i="3"/>
  <c r="K347" i="3"/>
  <c r="J347" i="3"/>
  <c r="I347" i="3"/>
  <c r="H347" i="3"/>
  <c r="G347" i="3"/>
  <c r="F347" i="3"/>
  <c r="AI347" i="3"/>
  <c r="E347" i="3"/>
  <c r="AH347" i="3"/>
  <c r="BD347" i="3"/>
  <c r="D347" i="3"/>
  <c r="AG347" i="3"/>
  <c r="BC347" i="3"/>
  <c r="C347" i="3"/>
  <c r="AF347" i="3"/>
  <c r="B347" i="3"/>
  <c r="A347" i="3"/>
  <c r="BA346" i="3"/>
  <c r="BW346" i="3"/>
  <c r="AK346" i="3"/>
  <c r="BG346" i="3"/>
  <c r="AG346" i="3"/>
  <c r="BC346" i="3"/>
  <c r="AE346" i="3"/>
  <c r="BX346" i="3"/>
  <c r="AB346" i="3"/>
  <c r="AZ346" i="3"/>
  <c r="BV346" i="3"/>
  <c r="AA346" i="3"/>
  <c r="AY346" i="3"/>
  <c r="BU346" i="3"/>
  <c r="Z346" i="3"/>
  <c r="AX346" i="3"/>
  <c r="BT346" i="3"/>
  <c r="Y346" i="3"/>
  <c r="AW346" i="3"/>
  <c r="BS346" i="3"/>
  <c r="X346" i="3"/>
  <c r="AV346" i="3"/>
  <c r="BR346" i="3"/>
  <c r="W346" i="3"/>
  <c r="AU346" i="3"/>
  <c r="BQ346" i="3"/>
  <c r="V346" i="3"/>
  <c r="AT346" i="3"/>
  <c r="BP346" i="3"/>
  <c r="T346" i="3"/>
  <c r="AS346" i="3"/>
  <c r="BO346" i="3"/>
  <c r="AQ346" i="3"/>
  <c r="BM346" i="3"/>
  <c r="Q346" i="3"/>
  <c r="AO346" i="3"/>
  <c r="BK346" i="3"/>
  <c r="P346" i="3"/>
  <c r="AN346" i="3"/>
  <c r="BJ346" i="3"/>
  <c r="O346" i="3"/>
  <c r="AM346" i="3"/>
  <c r="BI346" i="3"/>
  <c r="N346" i="3"/>
  <c r="AL346" i="3"/>
  <c r="BH346" i="3"/>
  <c r="M346" i="3"/>
  <c r="L346" i="3"/>
  <c r="AJ346" i="3"/>
  <c r="BF346" i="3"/>
  <c r="K346" i="3"/>
  <c r="J346" i="3"/>
  <c r="I346" i="3"/>
  <c r="H346" i="3"/>
  <c r="G346" i="3"/>
  <c r="F346" i="3"/>
  <c r="AI346" i="3"/>
  <c r="E346" i="3"/>
  <c r="AH346" i="3"/>
  <c r="BD346" i="3"/>
  <c r="D346" i="3"/>
  <c r="C346" i="3"/>
  <c r="AF346" i="3"/>
  <c r="B346" i="3"/>
  <c r="A346" i="3"/>
  <c r="BA345" i="3"/>
  <c r="BW345" i="3"/>
  <c r="AK345" i="3"/>
  <c r="BG345" i="3"/>
  <c r="AE345" i="3"/>
  <c r="BX345" i="3"/>
  <c r="AB345" i="3"/>
  <c r="AZ345" i="3"/>
  <c r="BV345" i="3"/>
  <c r="AA345" i="3"/>
  <c r="AY345" i="3"/>
  <c r="BU345" i="3"/>
  <c r="Z345" i="3"/>
  <c r="AX345" i="3"/>
  <c r="BT345" i="3"/>
  <c r="Y345" i="3"/>
  <c r="AW345" i="3"/>
  <c r="BS345" i="3"/>
  <c r="X345" i="3"/>
  <c r="AV345" i="3"/>
  <c r="BR345" i="3"/>
  <c r="W345" i="3"/>
  <c r="AU345" i="3"/>
  <c r="BQ345" i="3"/>
  <c r="V345" i="3"/>
  <c r="AT345" i="3"/>
  <c r="BP345" i="3"/>
  <c r="T345" i="3"/>
  <c r="AS345" i="3"/>
  <c r="BO345" i="3"/>
  <c r="AQ345" i="3"/>
  <c r="BM345" i="3"/>
  <c r="Q345" i="3"/>
  <c r="AO345" i="3"/>
  <c r="BK345" i="3"/>
  <c r="P345" i="3"/>
  <c r="AN345" i="3"/>
  <c r="BJ345" i="3"/>
  <c r="O345" i="3"/>
  <c r="AM345" i="3"/>
  <c r="BI345" i="3"/>
  <c r="N345" i="3"/>
  <c r="AL345" i="3"/>
  <c r="BH345" i="3"/>
  <c r="M345" i="3"/>
  <c r="L345" i="3"/>
  <c r="AJ345" i="3"/>
  <c r="BF345" i="3"/>
  <c r="K345" i="3"/>
  <c r="J345" i="3"/>
  <c r="I345" i="3"/>
  <c r="H345" i="3"/>
  <c r="G345" i="3"/>
  <c r="F345" i="3"/>
  <c r="AI345" i="3"/>
  <c r="E345" i="3"/>
  <c r="AH345" i="3"/>
  <c r="BD345" i="3"/>
  <c r="D345" i="3"/>
  <c r="AG345" i="3"/>
  <c r="BC345" i="3"/>
  <c r="C345" i="3"/>
  <c r="AF345" i="3"/>
  <c r="B345" i="3"/>
  <c r="A345" i="3"/>
  <c r="BA344" i="3"/>
  <c r="BW344" i="3"/>
  <c r="AK344" i="3"/>
  <c r="BG344" i="3"/>
  <c r="AE344" i="3"/>
  <c r="BX344" i="3"/>
  <c r="AB344" i="3"/>
  <c r="AZ344" i="3"/>
  <c r="BV344" i="3"/>
  <c r="AA344" i="3"/>
  <c r="AY344" i="3"/>
  <c r="BU344" i="3"/>
  <c r="Z344" i="3"/>
  <c r="AX344" i="3"/>
  <c r="BT344" i="3"/>
  <c r="Y344" i="3"/>
  <c r="AW344" i="3"/>
  <c r="BS344" i="3"/>
  <c r="X344" i="3"/>
  <c r="AV344" i="3"/>
  <c r="BR344" i="3"/>
  <c r="W344" i="3"/>
  <c r="AU344" i="3"/>
  <c r="BQ344" i="3"/>
  <c r="V344" i="3"/>
  <c r="AT344" i="3"/>
  <c r="BP344" i="3"/>
  <c r="BN344" i="3"/>
  <c r="T344" i="3"/>
  <c r="AS344" i="3"/>
  <c r="BO344" i="3"/>
  <c r="AP344" i="3"/>
  <c r="BL344" i="3"/>
  <c r="AQ344" i="3"/>
  <c r="BM344" i="3"/>
  <c r="Q344" i="3"/>
  <c r="AO344" i="3"/>
  <c r="BK344" i="3"/>
  <c r="P344" i="3"/>
  <c r="AN344" i="3"/>
  <c r="BJ344" i="3"/>
  <c r="O344" i="3"/>
  <c r="AM344" i="3"/>
  <c r="BI344" i="3"/>
  <c r="N344" i="3"/>
  <c r="AL344" i="3"/>
  <c r="BH344" i="3"/>
  <c r="M344" i="3"/>
  <c r="L344" i="3"/>
  <c r="AJ344" i="3"/>
  <c r="BF344" i="3"/>
  <c r="K344" i="3"/>
  <c r="J344" i="3"/>
  <c r="I344" i="3"/>
  <c r="H344" i="3"/>
  <c r="G344" i="3"/>
  <c r="F344" i="3"/>
  <c r="AI344" i="3"/>
  <c r="E344" i="3"/>
  <c r="AH344" i="3"/>
  <c r="BD344" i="3"/>
  <c r="D344" i="3"/>
  <c r="AG344" i="3"/>
  <c r="BC344" i="3"/>
  <c r="C344" i="3"/>
  <c r="AF344" i="3"/>
  <c r="B344" i="3"/>
  <c r="A344" i="3"/>
  <c r="BA343" i="3"/>
  <c r="BW343" i="3"/>
  <c r="AK343" i="3"/>
  <c r="BG343" i="3"/>
  <c r="AE343" i="3"/>
  <c r="BX343" i="3"/>
  <c r="AB343" i="3"/>
  <c r="AZ343" i="3"/>
  <c r="BV343" i="3"/>
  <c r="AA343" i="3"/>
  <c r="AY343" i="3"/>
  <c r="BU343" i="3"/>
  <c r="Z343" i="3"/>
  <c r="AX343" i="3"/>
  <c r="BT343" i="3"/>
  <c r="Y343" i="3"/>
  <c r="AW343" i="3"/>
  <c r="BS343" i="3"/>
  <c r="X343" i="3"/>
  <c r="AV343" i="3"/>
  <c r="BR343" i="3"/>
  <c r="W343" i="3"/>
  <c r="AU343" i="3"/>
  <c r="BQ343" i="3"/>
  <c r="V343" i="3"/>
  <c r="AT343" i="3"/>
  <c r="BP343" i="3"/>
  <c r="BN343" i="3"/>
  <c r="T343" i="3"/>
  <c r="AS343" i="3"/>
  <c r="BO343" i="3"/>
  <c r="AP343" i="3"/>
  <c r="BL343" i="3"/>
  <c r="AQ343" i="3"/>
  <c r="BM343" i="3"/>
  <c r="Q343" i="3"/>
  <c r="AO343" i="3"/>
  <c r="BK343" i="3"/>
  <c r="P343" i="3"/>
  <c r="AN343" i="3"/>
  <c r="BJ343" i="3"/>
  <c r="O343" i="3"/>
  <c r="AM343" i="3"/>
  <c r="BI343" i="3"/>
  <c r="N343" i="3"/>
  <c r="AL343" i="3"/>
  <c r="BH343" i="3"/>
  <c r="M343" i="3"/>
  <c r="L343" i="3"/>
  <c r="AJ343" i="3"/>
  <c r="BF343" i="3"/>
  <c r="K343" i="3"/>
  <c r="J343" i="3"/>
  <c r="I343" i="3"/>
  <c r="H343" i="3"/>
  <c r="G343" i="3"/>
  <c r="F343" i="3"/>
  <c r="AI343" i="3"/>
  <c r="E343" i="3"/>
  <c r="AH343" i="3"/>
  <c r="BD343" i="3"/>
  <c r="D343" i="3"/>
  <c r="AG343" i="3"/>
  <c r="BC343" i="3"/>
  <c r="C343" i="3"/>
  <c r="AF343" i="3"/>
  <c r="B343" i="3"/>
  <c r="A343" i="3"/>
  <c r="BA342" i="3"/>
  <c r="BW342" i="3"/>
  <c r="AK342" i="3"/>
  <c r="BG342" i="3"/>
  <c r="AE342" i="3"/>
  <c r="BX342" i="3"/>
  <c r="AB342" i="3"/>
  <c r="AZ342" i="3"/>
  <c r="BV342" i="3"/>
  <c r="AA342" i="3"/>
  <c r="AY342" i="3"/>
  <c r="BU342" i="3"/>
  <c r="Z342" i="3"/>
  <c r="AX342" i="3"/>
  <c r="BT342" i="3"/>
  <c r="Y342" i="3"/>
  <c r="AW342" i="3"/>
  <c r="BS342" i="3"/>
  <c r="X342" i="3"/>
  <c r="AV342" i="3"/>
  <c r="BR342" i="3"/>
  <c r="W342" i="3"/>
  <c r="AU342" i="3"/>
  <c r="BQ342" i="3"/>
  <c r="V342" i="3"/>
  <c r="AT342" i="3"/>
  <c r="BP342" i="3"/>
  <c r="BN342" i="3"/>
  <c r="T342" i="3"/>
  <c r="AS342" i="3"/>
  <c r="BO342" i="3"/>
  <c r="AP342" i="3"/>
  <c r="BL342" i="3"/>
  <c r="AQ342" i="3"/>
  <c r="BM342" i="3"/>
  <c r="Q342" i="3"/>
  <c r="AO342" i="3"/>
  <c r="BK342" i="3"/>
  <c r="P342" i="3"/>
  <c r="AN342" i="3"/>
  <c r="BJ342" i="3"/>
  <c r="O342" i="3"/>
  <c r="AM342" i="3"/>
  <c r="BI342" i="3"/>
  <c r="N342" i="3"/>
  <c r="AL342" i="3"/>
  <c r="BH342" i="3"/>
  <c r="M342" i="3"/>
  <c r="L342" i="3"/>
  <c r="AJ342" i="3"/>
  <c r="BF342" i="3"/>
  <c r="K342" i="3"/>
  <c r="J342" i="3"/>
  <c r="I342" i="3"/>
  <c r="H342" i="3"/>
  <c r="G342" i="3"/>
  <c r="F342" i="3"/>
  <c r="AI342" i="3"/>
  <c r="E342" i="3"/>
  <c r="AH342" i="3"/>
  <c r="BD342" i="3"/>
  <c r="D342" i="3"/>
  <c r="AG342" i="3"/>
  <c r="BC342" i="3"/>
  <c r="C342" i="3"/>
  <c r="AF342" i="3"/>
  <c r="E325" i="2"/>
  <c r="B342" i="3"/>
  <c r="A342" i="3"/>
  <c r="BA341" i="3"/>
  <c r="BW341" i="3"/>
  <c r="AK341" i="3"/>
  <c r="BG341" i="3"/>
  <c r="AE341" i="3"/>
  <c r="BX341" i="3"/>
  <c r="AB341" i="3"/>
  <c r="AZ341" i="3"/>
  <c r="BV341" i="3"/>
  <c r="AA341" i="3"/>
  <c r="AY341" i="3"/>
  <c r="BU341" i="3"/>
  <c r="Z341" i="3"/>
  <c r="AX341" i="3"/>
  <c r="BT341" i="3"/>
  <c r="Y341" i="3"/>
  <c r="AW341" i="3"/>
  <c r="BS341" i="3"/>
  <c r="X341" i="3"/>
  <c r="AV341" i="3"/>
  <c r="BR341" i="3"/>
  <c r="W341" i="3"/>
  <c r="AU341" i="3"/>
  <c r="BQ341" i="3"/>
  <c r="V341" i="3"/>
  <c r="AT341" i="3"/>
  <c r="BP341" i="3"/>
  <c r="BN341" i="3"/>
  <c r="T341" i="3"/>
  <c r="AS341" i="3"/>
  <c r="BO341" i="3"/>
  <c r="AP341" i="3"/>
  <c r="BL341" i="3"/>
  <c r="AQ341" i="3"/>
  <c r="BM341" i="3"/>
  <c r="Q341" i="3"/>
  <c r="AO341" i="3"/>
  <c r="BK341" i="3"/>
  <c r="P341" i="3"/>
  <c r="AN341" i="3"/>
  <c r="BJ341" i="3"/>
  <c r="O341" i="3"/>
  <c r="AM341" i="3"/>
  <c r="BI341" i="3"/>
  <c r="N341" i="3"/>
  <c r="AL341" i="3"/>
  <c r="BH341" i="3"/>
  <c r="M341" i="3"/>
  <c r="L341" i="3"/>
  <c r="AJ341" i="3"/>
  <c r="BF341" i="3"/>
  <c r="K341" i="3"/>
  <c r="J341" i="3"/>
  <c r="I341" i="3"/>
  <c r="H341" i="3"/>
  <c r="G341" i="3"/>
  <c r="F341" i="3"/>
  <c r="AI341" i="3"/>
  <c r="E341" i="3"/>
  <c r="AH341" i="3"/>
  <c r="BD341" i="3"/>
  <c r="D341" i="3"/>
  <c r="AG341" i="3"/>
  <c r="BC341" i="3"/>
  <c r="C341" i="3"/>
  <c r="AF341" i="3"/>
  <c r="E324" i="2"/>
  <c r="B341" i="3"/>
  <c r="A341" i="3"/>
  <c r="BA340" i="3"/>
  <c r="BW340" i="3"/>
  <c r="AK340" i="3"/>
  <c r="BG340" i="3"/>
  <c r="AE340" i="3"/>
  <c r="BX340" i="3"/>
  <c r="AB340" i="3"/>
  <c r="AZ340" i="3"/>
  <c r="BV340" i="3"/>
  <c r="AA340" i="3"/>
  <c r="Z340" i="3"/>
  <c r="AX340" i="3"/>
  <c r="BT340" i="3"/>
  <c r="Y340" i="3"/>
  <c r="AW340" i="3"/>
  <c r="BS340" i="3"/>
  <c r="X340" i="3"/>
  <c r="AV340" i="3"/>
  <c r="BR340" i="3"/>
  <c r="W340" i="3"/>
  <c r="AU340" i="3"/>
  <c r="BQ340" i="3"/>
  <c r="V340" i="3"/>
  <c r="AT340" i="3"/>
  <c r="BP340" i="3"/>
  <c r="BN340" i="3"/>
  <c r="T340" i="3"/>
  <c r="AS340" i="3"/>
  <c r="BO340" i="3"/>
  <c r="AP340" i="3"/>
  <c r="AQ340" i="3"/>
  <c r="BM340" i="3"/>
  <c r="Q340" i="3"/>
  <c r="AO340" i="3"/>
  <c r="BK340" i="3"/>
  <c r="P340" i="3"/>
  <c r="AN340" i="3"/>
  <c r="BJ340" i="3"/>
  <c r="O340" i="3"/>
  <c r="AM340" i="3"/>
  <c r="BI340" i="3"/>
  <c r="N340" i="3"/>
  <c r="AL340" i="3"/>
  <c r="BH340" i="3"/>
  <c r="M340" i="3"/>
  <c r="L340" i="3"/>
  <c r="AJ340" i="3"/>
  <c r="BF340" i="3"/>
  <c r="K340" i="3"/>
  <c r="J340" i="3"/>
  <c r="I340" i="3"/>
  <c r="H340" i="3"/>
  <c r="G340" i="3"/>
  <c r="F340" i="3"/>
  <c r="AI340" i="3"/>
  <c r="E340" i="3"/>
  <c r="AH340" i="3"/>
  <c r="BD340" i="3"/>
  <c r="D340" i="3"/>
  <c r="AG340" i="3"/>
  <c r="BC340" i="3"/>
  <c r="C340" i="3"/>
  <c r="AF340" i="3"/>
  <c r="E323" i="2"/>
  <c r="B340" i="3"/>
  <c r="A340" i="3"/>
  <c r="BA339" i="3"/>
  <c r="BW339" i="3"/>
  <c r="AK339" i="3"/>
  <c r="BG339" i="3"/>
  <c r="AE339" i="3"/>
  <c r="BX339" i="3"/>
  <c r="AB339" i="3"/>
  <c r="AZ339" i="3"/>
  <c r="BV339" i="3"/>
  <c r="AA339" i="3"/>
  <c r="AY339" i="3"/>
  <c r="BU339" i="3"/>
  <c r="Z339" i="3"/>
  <c r="AX339" i="3"/>
  <c r="BT339" i="3"/>
  <c r="Y339" i="3"/>
  <c r="AW339" i="3"/>
  <c r="BS339" i="3"/>
  <c r="X339" i="3"/>
  <c r="AV339" i="3"/>
  <c r="BR339" i="3"/>
  <c r="W339" i="3"/>
  <c r="AU339" i="3"/>
  <c r="BQ339" i="3"/>
  <c r="V339" i="3"/>
  <c r="AT339" i="3"/>
  <c r="BP339" i="3"/>
  <c r="BN339" i="3"/>
  <c r="T339" i="3"/>
  <c r="AS339" i="3"/>
  <c r="BO339" i="3"/>
  <c r="AP339" i="3"/>
  <c r="BL339" i="3"/>
  <c r="AQ339" i="3"/>
  <c r="BM339" i="3"/>
  <c r="Q339" i="3"/>
  <c r="AO339" i="3"/>
  <c r="BK339" i="3"/>
  <c r="P339" i="3"/>
  <c r="AN339" i="3"/>
  <c r="BJ339" i="3"/>
  <c r="O339" i="3"/>
  <c r="AM339" i="3"/>
  <c r="BI339" i="3"/>
  <c r="N339" i="3"/>
  <c r="AL339" i="3"/>
  <c r="BH339" i="3"/>
  <c r="M339" i="3"/>
  <c r="L339" i="3"/>
  <c r="AJ339" i="3"/>
  <c r="BF339" i="3"/>
  <c r="K339" i="3"/>
  <c r="J339" i="3"/>
  <c r="I339" i="3"/>
  <c r="H339" i="3"/>
  <c r="G339" i="3"/>
  <c r="F339" i="3"/>
  <c r="AI339" i="3"/>
  <c r="E339" i="3"/>
  <c r="AH339" i="3"/>
  <c r="BD339" i="3"/>
  <c r="D339" i="3"/>
  <c r="AG339" i="3"/>
  <c r="BC339" i="3"/>
  <c r="C339" i="3"/>
  <c r="AF339" i="3"/>
  <c r="E322" i="2"/>
  <c r="B339" i="3"/>
  <c r="A339" i="3"/>
  <c r="BA338" i="3"/>
  <c r="BW338" i="3"/>
  <c r="AK338" i="3"/>
  <c r="BG338" i="3"/>
  <c r="AE338" i="3"/>
  <c r="BX338" i="3"/>
  <c r="AB338" i="3"/>
  <c r="AZ338" i="3"/>
  <c r="BV338" i="3"/>
  <c r="AA338" i="3"/>
  <c r="AY338" i="3"/>
  <c r="BU338" i="3"/>
  <c r="Z338" i="3"/>
  <c r="AX338" i="3"/>
  <c r="BT338" i="3"/>
  <c r="Y338" i="3"/>
  <c r="AW338" i="3"/>
  <c r="BS338" i="3"/>
  <c r="X338" i="3"/>
  <c r="AV338" i="3"/>
  <c r="BR338" i="3"/>
  <c r="W338" i="3"/>
  <c r="AU338" i="3"/>
  <c r="BQ338" i="3"/>
  <c r="V338" i="3"/>
  <c r="AT338" i="3"/>
  <c r="BP338" i="3"/>
  <c r="BN338" i="3"/>
  <c r="T338" i="3"/>
  <c r="AS338" i="3"/>
  <c r="BO338" i="3"/>
  <c r="AP338" i="3"/>
  <c r="BL338" i="3"/>
  <c r="AQ338" i="3"/>
  <c r="BM338" i="3"/>
  <c r="Q338" i="3"/>
  <c r="AO338" i="3"/>
  <c r="BK338" i="3"/>
  <c r="P338" i="3"/>
  <c r="AN338" i="3"/>
  <c r="BJ338" i="3"/>
  <c r="O338" i="3"/>
  <c r="AM338" i="3"/>
  <c r="BI338" i="3"/>
  <c r="N338" i="3"/>
  <c r="AL338" i="3"/>
  <c r="BH338" i="3"/>
  <c r="M338" i="3"/>
  <c r="L338" i="3"/>
  <c r="AJ338" i="3"/>
  <c r="BF338" i="3"/>
  <c r="K338" i="3"/>
  <c r="J338" i="3"/>
  <c r="G321" i="2"/>
  <c r="I338" i="3"/>
  <c r="H338" i="3"/>
  <c r="G338" i="3"/>
  <c r="F338" i="3"/>
  <c r="AI338" i="3"/>
  <c r="E338" i="3"/>
  <c r="AH338" i="3"/>
  <c r="BD338" i="3"/>
  <c r="D338" i="3"/>
  <c r="AG338" i="3"/>
  <c r="BC338" i="3"/>
  <c r="C338" i="3"/>
  <c r="AF338" i="3"/>
  <c r="B338" i="3"/>
  <c r="A338" i="3"/>
  <c r="BA337" i="3"/>
  <c r="BW337" i="3"/>
  <c r="AK337" i="3"/>
  <c r="BG337" i="3"/>
  <c r="AE337" i="3"/>
  <c r="BX337" i="3"/>
  <c r="AB337" i="3"/>
  <c r="AZ337" i="3"/>
  <c r="BV337" i="3"/>
  <c r="AA337" i="3"/>
  <c r="Z337" i="3"/>
  <c r="AX337" i="3"/>
  <c r="BT337" i="3"/>
  <c r="Y337" i="3"/>
  <c r="AW337" i="3"/>
  <c r="BS337" i="3"/>
  <c r="X337" i="3"/>
  <c r="AV337" i="3"/>
  <c r="BR337" i="3"/>
  <c r="W337" i="3"/>
  <c r="AU337" i="3"/>
  <c r="BQ337" i="3"/>
  <c r="V337" i="3"/>
  <c r="AT337" i="3"/>
  <c r="BP337" i="3"/>
  <c r="T337" i="3"/>
  <c r="AS337" i="3"/>
  <c r="BO337" i="3"/>
  <c r="AQ337" i="3"/>
  <c r="BM337" i="3"/>
  <c r="Q337" i="3"/>
  <c r="AO337" i="3"/>
  <c r="BK337" i="3"/>
  <c r="P337" i="3"/>
  <c r="AN337" i="3"/>
  <c r="BJ337" i="3"/>
  <c r="O337" i="3"/>
  <c r="AM337" i="3"/>
  <c r="BI337" i="3"/>
  <c r="N337" i="3"/>
  <c r="AL337" i="3"/>
  <c r="BH337" i="3"/>
  <c r="M337" i="3"/>
  <c r="L337" i="3"/>
  <c r="AJ337" i="3"/>
  <c r="BF337" i="3"/>
  <c r="K337" i="3"/>
  <c r="J337" i="3"/>
  <c r="I337" i="3"/>
  <c r="H337" i="3"/>
  <c r="G337" i="3"/>
  <c r="F337" i="3"/>
  <c r="AI337" i="3"/>
  <c r="E337" i="3"/>
  <c r="AH337" i="3"/>
  <c r="BD337" i="3"/>
  <c r="D337" i="3"/>
  <c r="AG337" i="3"/>
  <c r="BC337" i="3"/>
  <c r="C337" i="3"/>
  <c r="AF337" i="3"/>
  <c r="B337" i="3"/>
  <c r="A337" i="3"/>
  <c r="BA336" i="3"/>
  <c r="BW336" i="3"/>
  <c r="AK336" i="3"/>
  <c r="BG336" i="3"/>
  <c r="AE336" i="3"/>
  <c r="BX336" i="3"/>
  <c r="AB336" i="3"/>
  <c r="AZ336" i="3"/>
  <c r="BV336" i="3"/>
  <c r="AA336" i="3"/>
  <c r="Z336" i="3"/>
  <c r="AX336" i="3"/>
  <c r="BT336" i="3"/>
  <c r="Y336" i="3"/>
  <c r="AW336" i="3"/>
  <c r="BS336" i="3"/>
  <c r="X336" i="3"/>
  <c r="AV336" i="3"/>
  <c r="BR336" i="3"/>
  <c r="W336" i="3"/>
  <c r="AU336" i="3"/>
  <c r="BQ336" i="3"/>
  <c r="V336" i="3"/>
  <c r="AT336" i="3"/>
  <c r="BP336" i="3"/>
  <c r="BN336" i="3"/>
  <c r="T336" i="3"/>
  <c r="AS336" i="3"/>
  <c r="BO336" i="3"/>
  <c r="AQ336" i="3"/>
  <c r="BM336" i="3"/>
  <c r="Q336" i="3"/>
  <c r="AO336" i="3"/>
  <c r="BK336" i="3"/>
  <c r="P336" i="3"/>
  <c r="AN336" i="3"/>
  <c r="BJ336" i="3"/>
  <c r="O336" i="3"/>
  <c r="AM336" i="3"/>
  <c r="BI336" i="3"/>
  <c r="N336" i="3"/>
  <c r="AL336" i="3"/>
  <c r="BH336" i="3"/>
  <c r="M336" i="3"/>
  <c r="L336" i="3"/>
  <c r="AJ336" i="3"/>
  <c r="BF336" i="3"/>
  <c r="K336" i="3"/>
  <c r="J336" i="3"/>
  <c r="I336" i="3"/>
  <c r="H336" i="3"/>
  <c r="G336" i="3"/>
  <c r="F336" i="3"/>
  <c r="AI336" i="3"/>
  <c r="E336" i="3"/>
  <c r="AH336" i="3"/>
  <c r="BD336" i="3"/>
  <c r="D336" i="3"/>
  <c r="AG336" i="3"/>
  <c r="BC336" i="3"/>
  <c r="C336" i="3"/>
  <c r="AF336" i="3"/>
  <c r="E319" i="2"/>
  <c r="B336" i="3"/>
  <c r="A336" i="3"/>
  <c r="BA335" i="3"/>
  <c r="BW335" i="3"/>
  <c r="AK335" i="3"/>
  <c r="BG335" i="3"/>
  <c r="AE335" i="3"/>
  <c r="BX335" i="3"/>
  <c r="AB335" i="3"/>
  <c r="AZ335" i="3"/>
  <c r="BV335" i="3"/>
  <c r="AA335" i="3"/>
  <c r="AY335" i="3"/>
  <c r="BU335" i="3"/>
  <c r="Z335" i="3"/>
  <c r="AX335" i="3"/>
  <c r="BT335" i="3"/>
  <c r="Y335" i="3"/>
  <c r="AW335" i="3"/>
  <c r="BS335" i="3"/>
  <c r="X335" i="3"/>
  <c r="AV335" i="3"/>
  <c r="BR335" i="3"/>
  <c r="W335" i="3"/>
  <c r="AU335" i="3"/>
  <c r="BQ335" i="3"/>
  <c r="V335" i="3"/>
  <c r="AT335" i="3"/>
  <c r="BP335" i="3"/>
  <c r="T335" i="3"/>
  <c r="AS335" i="3"/>
  <c r="BO335" i="3"/>
  <c r="AP335" i="3"/>
  <c r="BL335" i="3"/>
  <c r="AQ335" i="3"/>
  <c r="BM335" i="3"/>
  <c r="Q335" i="3"/>
  <c r="AO335" i="3"/>
  <c r="BK335" i="3"/>
  <c r="P335" i="3"/>
  <c r="AN335" i="3"/>
  <c r="BJ335" i="3"/>
  <c r="O335" i="3"/>
  <c r="AM335" i="3"/>
  <c r="BI335" i="3"/>
  <c r="N335" i="3"/>
  <c r="AL335" i="3"/>
  <c r="M335" i="3"/>
  <c r="L335" i="3"/>
  <c r="AJ335" i="3"/>
  <c r="BF335" i="3"/>
  <c r="K335" i="3"/>
  <c r="J335" i="3"/>
  <c r="I335" i="3"/>
  <c r="H335" i="3"/>
  <c r="G335" i="3"/>
  <c r="F335" i="3"/>
  <c r="AI335" i="3"/>
  <c r="E335" i="3"/>
  <c r="AH335" i="3"/>
  <c r="BD335" i="3"/>
  <c r="D335" i="3"/>
  <c r="AG335" i="3"/>
  <c r="BC335" i="3"/>
  <c r="C335" i="3"/>
  <c r="AF335" i="3"/>
  <c r="B335" i="3"/>
  <c r="A335" i="3"/>
  <c r="BA334" i="3"/>
  <c r="BW334" i="3"/>
  <c r="AK334" i="3"/>
  <c r="BG334" i="3"/>
  <c r="AE334" i="3"/>
  <c r="BX334" i="3"/>
  <c r="AB334" i="3"/>
  <c r="AA334" i="3"/>
  <c r="AY334" i="3"/>
  <c r="BU334" i="3"/>
  <c r="Z334" i="3"/>
  <c r="AX334" i="3"/>
  <c r="BT334" i="3"/>
  <c r="Y334" i="3"/>
  <c r="AW334" i="3"/>
  <c r="BS334" i="3"/>
  <c r="X334" i="3"/>
  <c r="AV334" i="3"/>
  <c r="BR334" i="3"/>
  <c r="W334" i="3"/>
  <c r="AU334" i="3"/>
  <c r="BQ334" i="3"/>
  <c r="V334" i="3"/>
  <c r="AT334" i="3"/>
  <c r="BP334" i="3"/>
  <c r="T334" i="3"/>
  <c r="AS334" i="3"/>
  <c r="AQ334" i="3"/>
  <c r="BM334" i="3"/>
  <c r="Q334" i="3"/>
  <c r="AO334" i="3"/>
  <c r="BK334" i="3"/>
  <c r="P334" i="3"/>
  <c r="AN334" i="3"/>
  <c r="BJ334" i="3"/>
  <c r="O334" i="3"/>
  <c r="AM334" i="3"/>
  <c r="BI334" i="3"/>
  <c r="N334" i="3"/>
  <c r="AL334" i="3"/>
  <c r="BH334" i="3"/>
  <c r="M334" i="3"/>
  <c r="L334" i="3"/>
  <c r="AJ334" i="3"/>
  <c r="K334" i="3"/>
  <c r="J334" i="3"/>
  <c r="I334" i="3"/>
  <c r="H334" i="3"/>
  <c r="G334" i="3"/>
  <c r="F334" i="3"/>
  <c r="AI334" i="3"/>
  <c r="E334" i="3"/>
  <c r="AH334" i="3"/>
  <c r="BD334" i="3"/>
  <c r="D334" i="3"/>
  <c r="AG334" i="3"/>
  <c r="BC334" i="3"/>
  <c r="C334" i="3"/>
  <c r="AF334" i="3"/>
  <c r="B334" i="3"/>
  <c r="A334" i="3"/>
  <c r="BA333" i="3"/>
  <c r="BW333" i="3"/>
  <c r="AK333" i="3"/>
  <c r="BG333" i="3"/>
  <c r="AE333" i="3"/>
  <c r="BX333" i="3"/>
  <c r="AB333" i="3"/>
  <c r="AZ333" i="3"/>
  <c r="BV333" i="3"/>
  <c r="AA333" i="3"/>
  <c r="AY333" i="3"/>
  <c r="BU333" i="3"/>
  <c r="Z333" i="3"/>
  <c r="AX333" i="3"/>
  <c r="BT333" i="3"/>
  <c r="Y333" i="3"/>
  <c r="AW333" i="3"/>
  <c r="BS333" i="3"/>
  <c r="X333" i="3"/>
  <c r="AV333" i="3"/>
  <c r="BR333" i="3"/>
  <c r="W333" i="3"/>
  <c r="AU333" i="3"/>
  <c r="BQ333" i="3"/>
  <c r="V333" i="3"/>
  <c r="AT333" i="3"/>
  <c r="BP333" i="3"/>
  <c r="T333" i="3"/>
  <c r="AS333" i="3"/>
  <c r="BO333" i="3"/>
  <c r="AQ333" i="3"/>
  <c r="BM333" i="3"/>
  <c r="Q333" i="3"/>
  <c r="AO333" i="3"/>
  <c r="BK333" i="3"/>
  <c r="P333" i="3"/>
  <c r="AN333" i="3"/>
  <c r="BJ333" i="3"/>
  <c r="O333" i="3"/>
  <c r="AM333" i="3"/>
  <c r="BI333" i="3"/>
  <c r="N333" i="3"/>
  <c r="AL333" i="3"/>
  <c r="BH333" i="3"/>
  <c r="M333" i="3"/>
  <c r="L333" i="3"/>
  <c r="AJ333" i="3"/>
  <c r="BF333" i="3"/>
  <c r="K333" i="3"/>
  <c r="J333" i="3"/>
  <c r="I333" i="3"/>
  <c r="H333" i="3"/>
  <c r="G333" i="3"/>
  <c r="F333" i="3"/>
  <c r="AI333" i="3"/>
  <c r="E333" i="3"/>
  <c r="AH333" i="3"/>
  <c r="BD333" i="3"/>
  <c r="D333" i="3"/>
  <c r="AG333" i="3"/>
  <c r="BC333" i="3"/>
  <c r="C333" i="3"/>
  <c r="AF333" i="3"/>
  <c r="B333" i="3"/>
  <c r="A333" i="3"/>
  <c r="BA332" i="3"/>
  <c r="BW332" i="3"/>
  <c r="AK332" i="3"/>
  <c r="BG332" i="3"/>
  <c r="AE332" i="3"/>
  <c r="BX332" i="3"/>
  <c r="AB332" i="3"/>
  <c r="AZ332" i="3"/>
  <c r="BV332" i="3"/>
  <c r="AA332" i="3"/>
  <c r="AY332" i="3"/>
  <c r="BU332" i="3"/>
  <c r="Z332" i="3"/>
  <c r="Y332" i="3"/>
  <c r="AW332" i="3"/>
  <c r="BS332" i="3"/>
  <c r="X332" i="3"/>
  <c r="AV332" i="3"/>
  <c r="BR332" i="3"/>
  <c r="W332" i="3"/>
  <c r="AU332" i="3"/>
  <c r="BQ332" i="3"/>
  <c r="V332" i="3"/>
  <c r="AT332" i="3"/>
  <c r="BP332" i="3"/>
  <c r="BN332" i="3"/>
  <c r="T332" i="3"/>
  <c r="AS332" i="3"/>
  <c r="BO332" i="3"/>
  <c r="AP332" i="3"/>
  <c r="BL332" i="3"/>
  <c r="AQ332" i="3"/>
  <c r="BM332" i="3"/>
  <c r="Q332" i="3"/>
  <c r="AO332" i="3"/>
  <c r="BK332" i="3"/>
  <c r="P332" i="3"/>
  <c r="AN332" i="3"/>
  <c r="BJ332" i="3"/>
  <c r="O332" i="3"/>
  <c r="AM332" i="3"/>
  <c r="BI332" i="3"/>
  <c r="N332" i="3"/>
  <c r="AL332" i="3"/>
  <c r="BH332" i="3"/>
  <c r="M332" i="3"/>
  <c r="L332" i="3"/>
  <c r="AJ332" i="3"/>
  <c r="BF332" i="3"/>
  <c r="K332" i="3"/>
  <c r="J332" i="3"/>
  <c r="I332" i="3"/>
  <c r="H332" i="3"/>
  <c r="G332" i="3"/>
  <c r="F332" i="3"/>
  <c r="AI332" i="3"/>
  <c r="E332" i="3"/>
  <c r="AH332" i="3"/>
  <c r="BD332" i="3"/>
  <c r="D332" i="3"/>
  <c r="AG332" i="3"/>
  <c r="BC332" i="3"/>
  <c r="C332" i="3"/>
  <c r="AF332" i="3"/>
  <c r="B332" i="3"/>
  <c r="A332" i="3"/>
  <c r="BA331" i="3"/>
  <c r="BW331" i="3"/>
  <c r="AK331" i="3"/>
  <c r="BG331" i="3"/>
  <c r="AE331" i="3"/>
  <c r="BX331" i="3"/>
  <c r="AB331" i="3"/>
  <c r="AZ331" i="3"/>
  <c r="BV331" i="3"/>
  <c r="AA331" i="3"/>
  <c r="AY331" i="3"/>
  <c r="BU331" i="3"/>
  <c r="Z331" i="3"/>
  <c r="Y331" i="3"/>
  <c r="AW331" i="3"/>
  <c r="BS331" i="3"/>
  <c r="X331" i="3"/>
  <c r="AV331" i="3"/>
  <c r="BR331" i="3"/>
  <c r="W331" i="3"/>
  <c r="AU331" i="3"/>
  <c r="BQ331" i="3"/>
  <c r="V331" i="3"/>
  <c r="AT331" i="3"/>
  <c r="BP331" i="3"/>
  <c r="BN331" i="3"/>
  <c r="T331" i="3"/>
  <c r="AS331" i="3"/>
  <c r="BO331" i="3"/>
  <c r="AP331" i="3"/>
  <c r="BL331" i="3"/>
  <c r="AQ331" i="3"/>
  <c r="Q331" i="3"/>
  <c r="AO331" i="3"/>
  <c r="BK331" i="3"/>
  <c r="P331" i="3"/>
  <c r="AN331" i="3"/>
  <c r="BJ331" i="3"/>
  <c r="O331" i="3"/>
  <c r="AM331" i="3"/>
  <c r="BI331" i="3"/>
  <c r="N331" i="3"/>
  <c r="AL331" i="3"/>
  <c r="BH331" i="3"/>
  <c r="M331" i="3"/>
  <c r="L331" i="3"/>
  <c r="AJ331" i="3"/>
  <c r="BF331" i="3"/>
  <c r="K331" i="3"/>
  <c r="J331" i="3"/>
  <c r="I331" i="3"/>
  <c r="H331" i="3"/>
  <c r="G331" i="3"/>
  <c r="F331" i="3"/>
  <c r="AI331" i="3"/>
  <c r="E331" i="3"/>
  <c r="AH331" i="3"/>
  <c r="BD331" i="3"/>
  <c r="D331" i="3"/>
  <c r="AG331" i="3"/>
  <c r="BC331" i="3"/>
  <c r="C331" i="3"/>
  <c r="AF331" i="3"/>
  <c r="B331" i="3"/>
  <c r="D314" i="2"/>
  <c r="A331" i="3"/>
  <c r="BA330" i="3"/>
  <c r="BW330" i="3"/>
  <c r="AK330" i="3"/>
  <c r="BG330" i="3"/>
  <c r="AE330" i="3"/>
  <c r="BX330" i="3"/>
  <c r="AB330" i="3"/>
  <c r="AZ330" i="3"/>
  <c r="BV330" i="3"/>
  <c r="AA330" i="3"/>
  <c r="AY330" i="3"/>
  <c r="BU330" i="3"/>
  <c r="Z330" i="3"/>
  <c r="AX330" i="3"/>
  <c r="BT330" i="3"/>
  <c r="Y330" i="3"/>
  <c r="AW330" i="3"/>
  <c r="BS330" i="3"/>
  <c r="X330" i="3"/>
  <c r="AV330" i="3"/>
  <c r="BR330" i="3"/>
  <c r="W330" i="3"/>
  <c r="AU330" i="3"/>
  <c r="BQ330" i="3"/>
  <c r="V330" i="3"/>
  <c r="AT330" i="3"/>
  <c r="BP330" i="3"/>
  <c r="BN330" i="3"/>
  <c r="T330" i="3"/>
  <c r="AS330" i="3"/>
  <c r="BO330" i="3"/>
  <c r="AP330" i="3"/>
  <c r="BL330" i="3"/>
  <c r="AQ330" i="3"/>
  <c r="BM330" i="3"/>
  <c r="Q330" i="3"/>
  <c r="P330" i="3"/>
  <c r="AN330" i="3"/>
  <c r="BJ330" i="3"/>
  <c r="O330" i="3"/>
  <c r="AM330" i="3"/>
  <c r="BI330" i="3"/>
  <c r="N330" i="3"/>
  <c r="AL330" i="3"/>
  <c r="BH330" i="3"/>
  <c r="M330" i="3"/>
  <c r="L330" i="3"/>
  <c r="AJ330" i="3"/>
  <c r="BF330" i="3"/>
  <c r="K330" i="3"/>
  <c r="J330" i="3"/>
  <c r="I330" i="3"/>
  <c r="H330" i="3"/>
  <c r="G330" i="3"/>
  <c r="F330" i="3"/>
  <c r="AI330" i="3"/>
  <c r="E330" i="3"/>
  <c r="AH330" i="3"/>
  <c r="BD330" i="3"/>
  <c r="D330" i="3"/>
  <c r="AG330" i="3"/>
  <c r="BC330" i="3"/>
  <c r="C330" i="3"/>
  <c r="AF330" i="3"/>
  <c r="B330" i="3"/>
  <c r="A330" i="3"/>
  <c r="I313" i="2"/>
  <c r="BA329" i="3"/>
  <c r="BW329" i="3"/>
  <c r="AK329" i="3"/>
  <c r="BG329" i="3"/>
  <c r="AE329" i="3"/>
  <c r="BX329" i="3"/>
  <c r="AB329" i="3"/>
  <c r="AZ329" i="3"/>
  <c r="BV329" i="3"/>
  <c r="AA329" i="3"/>
  <c r="AY329" i="3"/>
  <c r="BU329" i="3"/>
  <c r="Z329" i="3"/>
  <c r="AX329" i="3"/>
  <c r="BT329" i="3"/>
  <c r="Y329" i="3"/>
  <c r="AW329" i="3"/>
  <c r="BS329" i="3"/>
  <c r="X329" i="3"/>
  <c r="W329" i="3"/>
  <c r="AU329" i="3"/>
  <c r="BQ329" i="3"/>
  <c r="V329" i="3"/>
  <c r="AT329" i="3"/>
  <c r="BP329" i="3"/>
  <c r="BN329" i="3"/>
  <c r="T329" i="3"/>
  <c r="AS329" i="3"/>
  <c r="BO329" i="3"/>
  <c r="AP329" i="3"/>
  <c r="BL329" i="3"/>
  <c r="AQ329" i="3"/>
  <c r="BM329" i="3"/>
  <c r="Q329" i="3"/>
  <c r="AO329" i="3"/>
  <c r="BK329" i="3"/>
  <c r="P329" i="3"/>
  <c r="O329" i="3"/>
  <c r="AM329" i="3"/>
  <c r="BI329" i="3"/>
  <c r="N329" i="3"/>
  <c r="AL329" i="3"/>
  <c r="BH329" i="3"/>
  <c r="M329" i="3"/>
  <c r="L329" i="3"/>
  <c r="AJ329" i="3"/>
  <c r="BF329" i="3"/>
  <c r="K329" i="3"/>
  <c r="J329" i="3"/>
  <c r="I329" i="3"/>
  <c r="H329" i="3"/>
  <c r="G329" i="3"/>
  <c r="F329" i="3"/>
  <c r="AI329" i="3"/>
  <c r="E329" i="3"/>
  <c r="AH329" i="3"/>
  <c r="BD329" i="3"/>
  <c r="D329" i="3"/>
  <c r="AG329" i="3"/>
  <c r="BC329" i="3"/>
  <c r="C329" i="3"/>
  <c r="AF329" i="3"/>
  <c r="B329" i="3"/>
  <c r="A329" i="3"/>
  <c r="BA328" i="3"/>
  <c r="BW328" i="3"/>
  <c r="AK328" i="3"/>
  <c r="BG328" i="3"/>
  <c r="AE328" i="3"/>
  <c r="BX328" i="3"/>
  <c r="AB328" i="3"/>
  <c r="AZ328" i="3"/>
  <c r="BV328" i="3"/>
  <c r="AA328" i="3"/>
  <c r="AY328" i="3"/>
  <c r="BU328" i="3"/>
  <c r="Z328" i="3"/>
  <c r="AX328" i="3"/>
  <c r="BT328" i="3"/>
  <c r="Y328" i="3"/>
  <c r="AW328" i="3"/>
  <c r="BS328" i="3"/>
  <c r="X328" i="3"/>
  <c r="AV328" i="3"/>
  <c r="BR328" i="3"/>
  <c r="W328" i="3"/>
  <c r="AU328" i="3"/>
  <c r="BQ328" i="3"/>
  <c r="V328" i="3"/>
  <c r="AT328" i="3"/>
  <c r="BP328" i="3"/>
  <c r="BN328" i="3"/>
  <c r="T328" i="3"/>
  <c r="AS328" i="3"/>
  <c r="BO328" i="3"/>
  <c r="AP328" i="3"/>
  <c r="BL328" i="3"/>
  <c r="AQ328" i="3"/>
  <c r="BM328" i="3"/>
  <c r="Q328" i="3"/>
  <c r="AO328" i="3"/>
  <c r="BK328" i="3"/>
  <c r="P328" i="3"/>
  <c r="AN328" i="3"/>
  <c r="BJ328" i="3"/>
  <c r="O328" i="3"/>
  <c r="AM328" i="3"/>
  <c r="BI328" i="3"/>
  <c r="N328" i="3"/>
  <c r="AL328" i="3"/>
  <c r="BH328" i="3"/>
  <c r="M328" i="3"/>
  <c r="L328" i="3"/>
  <c r="AJ328" i="3"/>
  <c r="BF328" i="3"/>
  <c r="K328" i="3"/>
  <c r="J328" i="3"/>
  <c r="I328" i="3"/>
  <c r="H328" i="3"/>
  <c r="G328" i="3"/>
  <c r="F328" i="3"/>
  <c r="AI328" i="3"/>
  <c r="E328" i="3"/>
  <c r="AH328" i="3"/>
  <c r="BD328" i="3"/>
  <c r="D328" i="3"/>
  <c r="AG328" i="3"/>
  <c r="BC328" i="3"/>
  <c r="C328" i="3"/>
  <c r="AF328" i="3"/>
  <c r="B328" i="3"/>
  <c r="A328" i="3"/>
  <c r="BA327" i="3"/>
  <c r="AK327" i="3"/>
  <c r="BG327" i="3"/>
  <c r="AE327" i="3"/>
  <c r="BX327" i="3"/>
  <c r="AB327" i="3"/>
  <c r="AZ327" i="3"/>
  <c r="BV327" i="3"/>
  <c r="AA327" i="3"/>
  <c r="AY327" i="3"/>
  <c r="BU327" i="3"/>
  <c r="Z327" i="3"/>
  <c r="AX327" i="3"/>
  <c r="BT327" i="3"/>
  <c r="Y327" i="3"/>
  <c r="AW327" i="3"/>
  <c r="BS327" i="3"/>
  <c r="X327" i="3"/>
  <c r="AV327" i="3"/>
  <c r="BR327" i="3"/>
  <c r="W327" i="3"/>
  <c r="AU327" i="3"/>
  <c r="BQ327" i="3"/>
  <c r="V327" i="3"/>
  <c r="AT327" i="3"/>
  <c r="BP327" i="3"/>
  <c r="BN327" i="3"/>
  <c r="T327" i="3"/>
  <c r="AS327" i="3"/>
  <c r="BO327" i="3"/>
  <c r="AP327" i="3"/>
  <c r="BL327" i="3"/>
  <c r="AQ327" i="3"/>
  <c r="BM327" i="3"/>
  <c r="Q327" i="3"/>
  <c r="AO327" i="3"/>
  <c r="BK327" i="3"/>
  <c r="P327" i="3"/>
  <c r="AN327" i="3"/>
  <c r="BJ327" i="3"/>
  <c r="O327" i="3"/>
  <c r="AM327" i="3"/>
  <c r="BI327" i="3"/>
  <c r="N327" i="3"/>
  <c r="AL327" i="3"/>
  <c r="BH327" i="3"/>
  <c r="M327" i="3"/>
  <c r="L327" i="3"/>
  <c r="AJ327" i="3"/>
  <c r="BF327" i="3"/>
  <c r="K327" i="3"/>
  <c r="J327" i="3"/>
  <c r="I327" i="3"/>
  <c r="H327" i="3"/>
  <c r="G327" i="3"/>
  <c r="F327" i="3"/>
  <c r="AI327" i="3"/>
  <c r="E327" i="3"/>
  <c r="AH327" i="3"/>
  <c r="BD327" i="3"/>
  <c r="D327" i="3"/>
  <c r="AG327" i="3"/>
  <c r="BC327" i="3"/>
  <c r="C327" i="3"/>
  <c r="AF327" i="3"/>
  <c r="B327" i="3"/>
  <c r="A327" i="3"/>
  <c r="BA326" i="3"/>
  <c r="BW326" i="3"/>
  <c r="AK326" i="3"/>
  <c r="BG326" i="3"/>
  <c r="AE326" i="3"/>
  <c r="BX326" i="3"/>
  <c r="AB326" i="3"/>
  <c r="AZ326" i="3"/>
  <c r="BV326" i="3"/>
  <c r="AA326" i="3"/>
  <c r="AY326" i="3"/>
  <c r="BU326" i="3"/>
  <c r="Z326" i="3"/>
  <c r="AX326" i="3"/>
  <c r="BT326" i="3"/>
  <c r="Y326" i="3"/>
  <c r="AW326" i="3"/>
  <c r="BS326" i="3"/>
  <c r="X326" i="3"/>
  <c r="W326" i="3"/>
  <c r="AU326" i="3"/>
  <c r="BQ326" i="3"/>
  <c r="V326" i="3"/>
  <c r="AT326" i="3"/>
  <c r="BP326" i="3"/>
  <c r="BN326" i="3"/>
  <c r="T326" i="3"/>
  <c r="AS326" i="3"/>
  <c r="BO326" i="3"/>
  <c r="AP326" i="3"/>
  <c r="BL326" i="3"/>
  <c r="AQ326" i="3"/>
  <c r="BM326" i="3"/>
  <c r="Q326" i="3"/>
  <c r="AO326" i="3"/>
  <c r="BK326" i="3"/>
  <c r="P326" i="3"/>
  <c r="O326" i="3"/>
  <c r="AM326" i="3"/>
  <c r="BI326" i="3"/>
  <c r="N326" i="3"/>
  <c r="AL326" i="3"/>
  <c r="M326" i="3"/>
  <c r="L326" i="3"/>
  <c r="AJ326" i="3"/>
  <c r="BF326" i="3"/>
  <c r="K326" i="3"/>
  <c r="J326" i="3"/>
  <c r="I326" i="3"/>
  <c r="H326" i="3"/>
  <c r="G326" i="3"/>
  <c r="F326" i="3"/>
  <c r="AI326" i="3"/>
  <c r="E326" i="3"/>
  <c r="AH326" i="3"/>
  <c r="BD326" i="3"/>
  <c r="D326" i="3"/>
  <c r="AG326" i="3"/>
  <c r="BC326" i="3"/>
  <c r="C326" i="3"/>
  <c r="AF326" i="3"/>
  <c r="B326" i="3"/>
  <c r="A326" i="3"/>
  <c r="BA325" i="3"/>
  <c r="BW325" i="3"/>
  <c r="AK325" i="3"/>
  <c r="BG325" i="3"/>
  <c r="AE325" i="3"/>
  <c r="BX325" i="3"/>
  <c r="AB325" i="3"/>
  <c r="AZ325" i="3"/>
  <c r="BV325" i="3"/>
  <c r="AA325" i="3"/>
  <c r="AY325" i="3"/>
  <c r="BU325" i="3"/>
  <c r="Z325" i="3"/>
  <c r="AX325" i="3"/>
  <c r="BT325" i="3"/>
  <c r="Y325" i="3"/>
  <c r="AW325" i="3"/>
  <c r="BS325" i="3"/>
  <c r="X325" i="3"/>
  <c r="AV325" i="3"/>
  <c r="BR325" i="3"/>
  <c r="W325" i="3"/>
  <c r="V325" i="3"/>
  <c r="AT325" i="3"/>
  <c r="BP325" i="3"/>
  <c r="T325" i="3"/>
  <c r="AS325" i="3"/>
  <c r="BO325" i="3"/>
  <c r="AP325" i="3"/>
  <c r="BL325" i="3"/>
  <c r="AQ325" i="3"/>
  <c r="BM325" i="3"/>
  <c r="Q325" i="3"/>
  <c r="AO325" i="3"/>
  <c r="BK325" i="3"/>
  <c r="P325" i="3"/>
  <c r="AN325" i="3"/>
  <c r="BJ325" i="3"/>
  <c r="O325" i="3"/>
  <c r="AM325" i="3"/>
  <c r="N325" i="3"/>
  <c r="AL325" i="3"/>
  <c r="BH325" i="3"/>
  <c r="M325" i="3"/>
  <c r="L325" i="3"/>
  <c r="AJ325" i="3"/>
  <c r="BF325" i="3"/>
  <c r="K325" i="3"/>
  <c r="J325" i="3"/>
  <c r="I325" i="3"/>
  <c r="H325" i="3"/>
  <c r="G325" i="3"/>
  <c r="C308" i="2"/>
  <c r="F325" i="3"/>
  <c r="AI325" i="3"/>
  <c r="E325" i="3"/>
  <c r="AH325" i="3"/>
  <c r="BD325" i="3"/>
  <c r="D325" i="3"/>
  <c r="AG325" i="3"/>
  <c r="BC325" i="3"/>
  <c r="C325" i="3"/>
  <c r="AF325" i="3"/>
  <c r="B325" i="3"/>
  <c r="A325" i="3"/>
  <c r="I308" i="2"/>
  <c r="BA324" i="3"/>
  <c r="BW324" i="3"/>
  <c r="AK324" i="3"/>
  <c r="AE324" i="3"/>
  <c r="BX324" i="3"/>
  <c r="AB324" i="3"/>
  <c r="AZ324" i="3"/>
  <c r="BV324" i="3"/>
  <c r="AA324" i="3"/>
  <c r="AY324" i="3"/>
  <c r="BU324" i="3"/>
  <c r="Z324" i="3"/>
  <c r="AX324" i="3"/>
  <c r="BT324" i="3"/>
  <c r="Y324" i="3"/>
  <c r="AW324" i="3"/>
  <c r="BS324" i="3"/>
  <c r="X324" i="3"/>
  <c r="AV324" i="3"/>
  <c r="BR324" i="3"/>
  <c r="W324" i="3"/>
  <c r="AU324" i="3"/>
  <c r="BQ324" i="3"/>
  <c r="V324" i="3"/>
  <c r="AT324" i="3"/>
  <c r="BP324" i="3"/>
  <c r="BN324" i="3"/>
  <c r="T324" i="3"/>
  <c r="AS324" i="3"/>
  <c r="BO324" i="3"/>
  <c r="AP324" i="3"/>
  <c r="BL324" i="3"/>
  <c r="AQ324" i="3"/>
  <c r="BM324" i="3"/>
  <c r="Q324" i="3"/>
  <c r="AO324" i="3"/>
  <c r="BK324" i="3"/>
  <c r="P324" i="3"/>
  <c r="AN324" i="3"/>
  <c r="BJ324" i="3"/>
  <c r="O324" i="3"/>
  <c r="AM324" i="3"/>
  <c r="BI324" i="3"/>
  <c r="N324" i="3"/>
  <c r="AL324" i="3"/>
  <c r="M324" i="3"/>
  <c r="L324" i="3"/>
  <c r="AJ324" i="3"/>
  <c r="BF324" i="3"/>
  <c r="K324" i="3"/>
  <c r="J324" i="3"/>
  <c r="I324" i="3"/>
  <c r="H324" i="3"/>
  <c r="G324" i="3"/>
  <c r="F324" i="3"/>
  <c r="AI324" i="3"/>
  <c r="E324" i="3"/>
  <c r="AH324" i="3"/>
  <c r="BD324" i="3"/>
  <c r="D324" i="3"/>
  <c r="AG324" i="3"/>
  <c r="BC324" i="3"/>
  <c r="C324" i="3"/>
  <c r="AF324" i="3"/>
  <c r="B324" i="3"/>
  <c r="A324" i="3"/>
  <c r="BA323" i="3"/>
  <c r="BW323" i="3"/>
  <c r="AK323" i="3"/>
  <c r="AE323" i="3"/>
  <c r="BX323" i="3"/>
  <c r="AB323" i="3"/>
  <c r="AZ323" i="3"/>
  <c r="BV323" i="3"/>
  <c r="AA323" i="3"/>
  <c r="AY323" i="3"/>
  <c r="BU323" i="3"/>
  <c r="Z323" i="3"/>
  <c r="AX323" i="3"/>
  <c r="BT323" i="3"/>
  <c r="Y323" i="3"/>
  <c r="AW323" i="3"/>
  <c r="BS323" i="3"/>
  <c r="X323" i="3"/>
  <c r="AV323" i="3"/>
  <c r="BR323" i="3"/>
  <c r="W323" i="3"/>
  <c r="AU323" i="3"/>
  <c r="BQ323" i="3"/>
  <c r="V323" i="3"/>
  <c r="T323" i="3"/>
  <c r="AS323" i="3"/>
  <c r="BO323" i="3"/>
  <c r="AP323" i="3"/>
  <c r="BL323" i="3"/>
  <c r="AQ323" i="3"/>
  <c r="BM323" i="3"/>
  <c r="Q323" i="3"/>
  <c r="AO323" i="3"/>
  <c r="BK323" i="3"/>
  <c r="P323" i="3"/>
  <c r="AN323" i="3"/>
  <c r="BJ323" i="3"/>
  <c r="O323" i="3"/>
  <c r="AM323" i="3"/>
  <c r="BI323" i="3"/>
  <c r="N323" i="3"/>
  <c r="AL323" i="3"/>
  <c r="BH323" i="3"/>
  <c r="M323" i="3"/>
  <c r="L323" i="3"/>
  <c r="AJ323" i="3"/>
  <c r="BF323" i="3"/>
  <c r="K323" i="3"/>
  <c r="J323" i="3"/>
  <c r="I323" i="3"/>
  <c r="H323" i="3"/>
  <c r="G323" i="3"/>
  <c r="F323" i="3"/>
  <c r="AI323" i="3"/>
  <c r="E323" i="3"/>
  <c r="AH323" i="3"/>
  <c r="BD323" i="3"/>
  <c r="D323" i="3"/>
  <c r="AG323" i="3"/>
  <c r="BC323" i="3"/>
  <c r="C323" i="3"/>
  <c r="AF323" i="3"/>
  <c r="B323" i="3"/>
  <c r="A323" i="3"/>
  <c r="BA322" i="3"/>
  <c r="BW322" i="3"/>
  <c r="AK322" i="3"/>
  <c r="AC305" i="2"/>
  <c r="AE322" i="3"/>
  <c r="BX322" i="3"/>
  <c r="AB322" i="3"/>
  <c r="AZ322" i="3"/>
  <c r="BV322" i="3"/>
  <c r="AA322" i="3"/>
  <c r="AY322" i="3"/>
  <c r="BU322" i="3"/>
  <c r="Z322" i="3"/>
  <c r="AX322" i="3"/>
  <c r="BT322" i="3"/>
  <c r="Y322" i="3"/>
  <c r="AW322" i="3"/>
  <c r="BS322" i="3"/>
  <c r="X322" i="3"/>
  <c r="AV322" i="3"/>
  <c r="BR322" i="3"/>
  <c r="W322" i="3"/>
  <c r="AU322" i="3"/>
  <c r="BQ322" i="3"/>
  <c r="V322" i="3"/>
  <c r="T322" i="3"/>
  <c r="AS322" i="3"/>
  <c r="BO322" i="3"/>
  <c r="AP322" i="3"/>
  <c r="BL322" i="3"/>
  <c r="AQ322" i="3"/>
  <c r="BM322" i="3"/>
  <c r="Q322" i="3"/>
  <c r="AO322" i="3"/>
  <c r="BK322" i="3"/>
  <c r="P322" i="3"/>
  <c r="AN322" i="3"/>
  <c r="BJ322" i="3"/>
  <c r="O322" i="3"/>
  <c r="AM322" i="3"/>
  <c r="BI322" i="3"/>
  <c r="N322" i="3"/>
  <c r="AL322" i="3"/>
  <c r="M322" i="3"/>
  <c r="L322" i="3"/>
  <c r="AJ322" i="3"/>
  <c r="BF322" i="3"/>
  <c r="K322" i="3"/>
  <c r="J322" i="3"/>
  <c r="I322" i="3"/>
  <c r="H322" i="3"/>
  <c r="G322" i="3"/>
  <c r="F322" i="3"/>
  <c r="AI322" i="3"/>
  <c r="E322" i="3"/>
  <c r="AH322" i="3"/>
  <c r="BD322" i="3"/>
  <c r="D322" i="3"/>
  <c r="AG322" i="3"/>
  <c r="C322" i="3"/>
  <c r="AF322" i="3"/>
  <c r="B322" i="3"/>
  <c r="A322" i="3"/>
  <c r="BA321" i="3"/>
  <c r="BW321" i="3"/>
  <c r="AK321" i="3"/>
  <c r="BG321" i="3"/>
  <c r="AE321" i="3"/>
  <c r="AB321" i="3"/>
  <c r="AZ321" i="3"/>
  <c r="BV321" i="3"/>
  <c r="AA321" i="3"/>
  <c r="AY321" i="3"/>
  <c r="BU321" i="3"/>
  <c r="Z321" i="3"/>
  <c r="AX321" i="3"/>
  <c r="BT321" i="3"/>
  <c r="Y321" i="3"/>
  <c r="AW321" i="3"/>
  <c r="BS321" i="3"/>
  <c r="X321" i="3"/>
  <c r="AV321" i="3"/>
  <c r="BR321" i="3"/>
  <c r="W321" i="3"/>
  <c r="AU321" i="3"/>
  <c r="BQ321" i="3"/>
  <c r="V321" i="3"/>
  <c r="AT321" i="3"/>
  <c r="BP321" i="3"/>
  <c r="T321" i="3"/>
  <c r="AS321" i="3"/>
  <c r="BO321" i="3"/>
  <c r="AP321" i="3"/>
  <c r="BL321" i="3"/>
  <c r="AQ321" i="3"/>
  <c r="BM321" i="3"/>
  <c r="Q321" i="3"/>
  <c r="AO321" i="3"/>
  <c r="BK321" i="3"/>
  <c r="P321" i="3"/>
  <c r="AN321" i="3"/>
  <c r="BJ321" i="3"/>
  <c r="O321" i="3"/>
  <c r="AM321" i="3"/>
  <c r="BI321" i="3"/>
  <c r="N321" i="3"/>
  <c r="AL321" i="3"/>
  <c r="BH321" i="3"/>
  <c r="M321" i="3"/>
  <c r="L321" i="3"/>
  <c r="AJ321" i="3"/>
  <c r="BF321" i="3"/>
  <c r="K321" i="3"/>
  <c r="J321" i="3"/>
  <c r="I321" i="3"/>
  <c r="H321" i="3"/>
  <c r="G321" i="3"/>
  <c r="F321" i="3"/>
  <c r="AI321" i="3"/>
  <c r="E321" i="3"/>
  <c r="AH321" i="3"/>
  <c r="BD321" i="3"/>
  <c r="D321" i="3"/>
  <c r="AG321" i="3"/>
  <c r="BC321" i="3"/>
  <c r="C321" i="3"/>
  <c r="AF321" i="3"/>
  <c r="B321" i="3"/>
  <c r="A321" i="3"/>
  <c r="BA320" i="3"/>
  <c r="BW320" i="3"/>
  <c r="AK320" i="3"/>
  <c r="BG320" i="3"/>
  <c r="AE320" i="3"/>
  <c r="BX320" i="3"/>
  <c r="AB320" i="3"/>
  <c r="AZ320" i="3"/>
  <c r="BV320" i="3"/>
  <c r="AA320" i="3"/>
  <c r="AY320" i="3"/>
  <c r="BU320" i="3"/>
  <c r="Z320" i="3"/>
  <c r="AX320" i="3"/>
  <c r="BT320" i="3"/>
  <c r="Y320" i="3"/>
  <c r="AW320" i="3"/>
  <c r="BS320" i="3"/>
  <c r="X320" i="3"/>
  <c r="AV320" i="3"/>
  <c r="BR320" i="3"/>
  <c r="W320" i="3"/>
  <c r="AU320" i="3"/>
  <c r="BQ320" i="3"/>
  <c r="V320" i="3"/>
  <c r="AT320" i="3"/>
  <c r="BP320" i="3"/>
  <c r="BN320" i="3"/>
  <c r="T320" i="3"/>
  <c r="AS320" i="3"/>
  <c r="BO320" i="3"/>
  <c r="AP320" i="3"/>
  <c r="BL320" i="3"/>
  <c r="AQ320" i="3"/>
  <c r="BM320" i="3"/>
  <c r="Q320" i="3"/>
  <c r="AO320" i="3"/>
  <c r="BK320" i="3"/>
  <c r="P320" i="3"/>
  <c r="AN320" i="3"/>
  <c r="BJ320" i="3"/>
  <c r="O320" i="3"/>
  <c r="AM320" i="3"/>
  <c r="BI320" i="3"/>
  <c r="N320" i="3"/>
  <c r="AL320" i="3"/>
  <c r="BH320" i="3"/>
  <c r="M320" i="3"/>
  <c r="L320" i="3"/>
  <c r="AJ320" i="3"/>
  <c r="BF320" i="3"/>
  <c r="K320" i="3"/>
  <c r="J320" i="3"/>
  <c r="I320" i="3"/>
  <c r="H320" i="3"/>
  <c r="G320" i="3"/>
  <c r="F320" i="3"/>
  <c r="AI320" i="3"/>
  <c r="E320" i="3"/>
  <c r="AH320" i="3"/>
  <c r="BD320" i="3"/>
  <c r="D320" i="3"/>
  <c r="AG320" i="3"/>
  <c r="C320" i="3"/>
  <c r="AF320" i="3"/>
  <c r="B320" i="3"/>
  <c r="A320" i="3"/>
  <c r="BA319" i="3"/>
  <c r="BW319" i="3"/>
  <c r="AK319" i="3"/>
  <c r="BG319" i="3"/>
  <c r="AE319" i="3"/>
  <c r="BX319" i="3"/>
  <c r="AB319" i="3"/>
  <c r="AA319" i="3"/>
  <c r="AY319" i="3"/>
  <c r="BU319" i="3"/>
  <c r="Z319" i="3"/>
  <c r="AX319" i="3"/>
  <c r="BT319" i="3"/>
  <c r="Y319" i="3"/>
  <c r="AW319" i="3"/>
  <c r="BS319" i="3"/>
  <c r="X319" i="3"/>
  <c r="AV319" i="3"/>
  <c r="BR319" i="3"/>
  <c r="W319" i="3"/>
  <c r="AU319" i="3"/>
  <c r="BQ319" i="3"/>
  <c r="V319" i="3"/>
  <c r="AT319" i="3"/>
  <c r="BP319" i="3"/>
  <c r="BN319" i="3"/>
  <c r="T319" i="3"/>
  <c r="AS319" i="3"/>
  <c r="BO319" i="3"/>
  <c r="AP319" i="3"/>
  <c r="BL319" i="3"/>
  <c r="AQ319" i="3"/>
  <c r="BM319" i="3"/>
  <c r="Q319" i="3"/>
  <c r="AO319" i="3"/>
  <c r="BK319" i="3"/>
  <c r="P319" i="3"/>
  <c r="AN319" i="3"/>
  <c r="BJ319" i="3"/>
  <c r="O319" i="3"/>
  <c r="AM319" i="3"/>
  <c r="BI319" i="3"/>
  <c r="N319" i="3"/>
  <c r="AL319" i="3"/>
  <c r="BH319" i="3"/>
  <c r="M319" i="3"/>
  <c r="L319" i="3"/>
  <c r="AJ319" i="3"/>
  <c r="K319" i="3"/>
  <c r="J319" i="3"/>
  <c r="I319" i="3"/>
  <c r="H319" i="3"/>
  <c r="G319" i="3"/>
  <c r="F319" i="3"/>
  <c r="AI319" i="3"/>
  <c r="E319" i="3"/>
  <c r="AH319" i="3"/>
  <c r="BD319" i="3"/>
  <c r="D319" i="3"/>
  <c r="AG319" i="3"/>
  <c r="BC319" i="3"/>
  <c r="C319" i="3"/>
  <c r="AF319" i="3"/>
  <c r="B319" i="3"/>
  <c r="A319" i="3"/>
  <c r="BA318" i="3"/>
  <c r="BW318" i="3"/>
  <c r="AN318" i="3"/>
  <c r="BJ318" i="3"/>
  <c r="AK318" i="3"/>
  <c r="BG318" i="3"/>
  <c r="AE318" i="3"/>
  <c r="AB318" i="3"/>
  <c r="AZ318" i="3"/>
  <c r="BV318" i="3"/>
  <c r="AA318" i="3"/>
  <c r="AY318" i="3"/>
  <c r="BU318" i="3"/>
  <c r="Z318" i="3"/>
  <c r="AX318" i="3"/>
  <c r="BT318" i="3"/>
  <c r="Y318" i="3"/>
  <c r="AW318" i="3"/>
  <c r="BS318" i="3"/>
  <c r="X318" i="3"/>
  <c r="AV318" i="3"/>
  <c r="BR318" i="3"/>
  <c r="W318" i="3"/>
  <c r="AU318" i="3"/>
  <c r="BQ318" i="3"/>
  <c r="V318" i="3"/>
  <c r="AT318" i="3"/>
  <c r="BP318" i="3"/>
  <c r="T318" i="3"/>
  <c r="AS318" i="3"/>
  <c r="BO318" i="3"/>
  <c r="AP318" i="3"/>
  <c r="BL318" i="3"/>
  <c r="AQ318" i="3"/>
  <c r="BM318" i="3"/>
  <c r="Q318" i="3"/>
  <c r="AO318" i="3"/>
  <c r="BK318" i="3"/>
  <c r="P318" i="3"/>
  <c r="O318" i="3"/>
  <c r="AM318" i="3"/>
  <c r="BI318" i="3"/>
  <c r="N318" i="3"/>
  <c r="AL318" i="3"/>
  <c r="BH318" i="3"/>
  <c r="M318" i="3"/>
  <c r="L318" i="3"/>
  <c r="AJ318" i="3"/>
  <c r="BF318" i="3"/>
  <c r="K318" i="3"/>
  <c r="J318" i="3"/>
  <c r="I318" i="3"/>
  <c r="H318" i="3"/>
  <c r="G318" i="3"/>
  <c r="F318" i="3"/>
  <c r="AI318" i="3"/>
  <c r="E318" i="3"/>
  <c r="AH318" i="3"/>
  <c r="D318" i="3"/>
  <c r="AG318" i="3"/>
  <c r="BC318" i="3"/>
  <c r="C318" i="3"/>
  <c r="AF318" i="3"/>
  <c r="B318" i="3"/>
  <c r="A318" i="3"/>
  <c r="BA317" i="3"/>
  <c r="BW317" i="3"/>
  <c r="AK317" i="3"/>
  <c r="BG317" i="3"/>
  <c r="AE317" i="3"/>
  <c r="BX317" i="3"/>
  <c r="AB317" i="3"/>
  <c r="AA317" i="3"/>
  <c r="AY317" i="3"/>
  <c r="BU317" i="3"/>
  <c r="Z317" i="3"/>
  <c r="AX317" i="3"/>
  <c r="BT317" i="3"/>
  <c r="Y317" i="3"/>
  <c r="AW317" i="3"/>
  <c r="BS317" i="3"/>
  <c r="X317" i="3"/>
  <c r="AV317" i="3"/>
  <c r="BR317" i="3"/>
  <c r="W317" i="3"/>
  <c r="AU317" i="3"/>
  <c r="BQ317" i="3"/>
  <c r="V317" i="3"/>
  <c r="AT317" i="3"/>
  <c r="BP317" i="3"/>
  <c r="BN317" i="3"/>
  <c r="T317" i="3"/>
  <c r="AS317" i="3"/>
  <c r="AP317" i="3"/>
  <c r="BL317" i="3"/>
  <c r="AQ317" i="3"/>
  <c r="BM317" i="3"/>
  <c r="Q317" i="3"/>
  <c r="AO317" i="3"/>
  <c r="BK317" i="3"/>
  <c r="P317" i="3"/>
  <c r="AN317" i="3"/>
  <c r="BJ317" i="3"/>
  <c r="O317" i="3"/>
  <c r="AM317" i="3"/>
  <c r="BI317" i="3"/>
  <c r="N317" i="3"/>
  <c r="AL317" i="3"/>
  <c r="BH317" i="3"/>
  <c r="M317" i="3"/>
  <c r="L317" i="3"/>
  <c r="AJ317" i="3"/>
  <c r="K317" i="3"/>
  <c r="J317" i="3"/>
  <c r="I317" i="3"/>
  <c r="H317" i="3"/>
  <c r="G317" i="3"/>
  <c r="F317" i="3"/>
  <c r="AI317" i="3"/>
  <c r="E317" i="3"/>
  <c r="AH317" i="3"/>
  <c r="BD317" i="3"/>
  <c r="D317" i="3"/>
  <c r="AG317" i="3"/>
  <c r="BC317" i="3"/>
  <c r="C317" i="3"/>
  <c r="AF317" i="3"/>
  <c r="B317" i="3"/>
  <c r="A317" i="3"/>
  <c r="BA316" i="3"/>
  <c r="BW316" i="3"/>
  <c r="AK316" i="3"/>
  <c r="BG316" i="3"/>
  <c r="AE316" i="3"/>
  <c r="BX316" i="3"/>
  <c r="AB316" i="3"/>
  <c r="AZ316" i="3"/>
  <c r="BV316" i="3"/>
  <c r="AA316" i="3"/>
  <c r="AY316" i="3"/>
  <c r="BU316" i="3"/>
  <c r="Z316" i="3"/>
  <c r="AX316" i="3"/>
  <c r="BT316" i="3"/>
  <c r="Y316" i="3"/>
  <c r="AW316" i="3"/>
  <c r="BS316" i="3"/>
  <c r="X316" i="3"/>
  <c r="AV316" i="3"/>
  <c r="BR316" i="3"/>
  <c r="W316" i="3"/>
  <c r="AU316" i="3"/>
  <c r="BQ316" i="3"/>
  <c r="V316" i="3"/>
  <c r="AT316" i="3"/>
  <c r="BP316" i="3"/>
  <c r="BN316" i="3"/>
  <c r="T316" i="3"/>
  <c r="AS316" i="3"/>
  <c r="BO316" i="3"/>
  <c r="AP316" i="3"/>
  <c r="BL316" i="3"/>
  <c r="AQ316" i="3"/>
  <c r="BM316" i="3"/>
  <c r="Q316" i="3"/>
  <c r="AO316" i="3"/>
  <c r="BK316" i="3"/>
  <c r="P316" i="3"/>
  <c r="AN316" i="3"/>
  <c r="BJ316" i="3"/>
  <c r="O316" i="3"/>
  <c r="AM316" i="3"/>
  <c r="N316" i="3"/>
  <c r="AL316" i="3"/>
  <c r="BH316" i="3"/>
  <c r="M316" i="3"/>
  <c r="L316" i="3"/>
  <c r="AJ316" i="3"/>
  <c r="BF316" i="3"/>
  <c r="K316" i="3"/>
  <c r="J316" i="3"/>
  <c r="I316" i="3"/>
  <c r="H316" i="3"/>
  <c r="G316" i="3"/>
  <c r="F316" i="3"/>
  <c r="AI316" i="3"/>
  <c r="E316" i="3"/>
  <c r="AH316" i="3"/>
  <c r="BD316" i="3"/>
  <c r="D316" i="3"/>
  <c r="AG316" i="3"/>
  <c r="BC316" i="3"/>
  <c r="C316" i="3"/>
  <c r="AF316" i="3"/>
  <c r="B316" i="3"/>
  <c r="A316" i="3"/>
  <c r="BA315" i="3"/>
  <c r="BW315" i="3"/>
  <c r="AK315" i="3"/>
  <c r="BG315" i="3"/>
  <c r="AE315" i="3"/>
  <c r="BX315" i="3"/>
  <c r="AB315" i="3"/>
  <c r="AA315" i="3"/>
  <c r="AY315" i="3"/>
  <c r="BU315" i="3"/>
  <c r="Z315" i="3"/>
  <c r="AX315" i="3"/>
  <c r="BT315" i="3"/>
  <c r="Y315" i="3"/>
  <c r="AW315" i="3"/>
  <c r="BS315" i="3"/>
  <c r="X315" i="3"/>
  <c r="AV315" i="3"/>
  <c r="BR315" i="3"/>
  <c r="W315" i="3"/>
  <c r="AU315" i="3"/>
  <c r="BQ315" i="3"/>
  <c r="V315" i="3"/>
  <c r="AT315" i="3"/>
  <c r="BP315" i="3"/>
  <c r="BN315" i="3"/>
  <c r="T315" i="3"/>
  <c r="AS315" i="3"/>
  <c r="BO315" i="3"/>
  <c r="AP315" i="3"/>
  <c r="BL315" i="3"/>
  <c r="AQ315" i="3"/>
  <c r="BM315" i="3"/>
  <c r="Q315" i="3"/>
  <c r="AO315" i="3"/>
  <c r="BK315" i="3"/>
  <c r="P315" i="3"/>
  <c r="AN315" i="3"/>
  <c r="BJ315" i="3"/>
  <c r="O315" i="3"/>
  <c r="AM315" i="3"/>
  <c r="BI315" i="3"/>
  <c r="N315" i="3"/>
  <c r="AL315" i="3"/>
  <c r="BH315" i="3"/>
  <c r="M315" i="3"/>
  <c r="L315" i="3"/>
  <c r="AJ315" i="3"/>
  <c r="K315" i="3"/>
  <c r="J315" i="3"/>
  <c r="I315" i="3"/>
  <c r="H315" i="3"/>
  <c r="G315" i="3"/>
  <c r="F315" i="3"/>
  <c r="AI315" i="3"/>
  <c r="E315" i="3"/>
  <c r="AH315" i="3"/>
  <c r="BD315" i="3"/>
  <c r="D315" i="3"/>
  <c r="AG315" i="3"/>
  <c r="BC315" i="3"/>
  <c r="C315" i="3"/>
  <c r="AF315" i="3"/>
  <c r="B315" i="3"/>
  <c r="A315" i="3"/>
  <c r="BA314" i="3"/>
  <c r="BW314" i="3"/>
  <c r="AK314" i="3"/>
  <c r="BG314" i="3"/>
  <c r="AE314" i="3"/>
  <c r="BX314" i="3"/>
  <c r="AB314" i="3"/>
  <c r="AZ314" i="3"/>
  <c r="BV314" i="3"/>
  <c r="AA314" i="3"/>
  <c r="AY314" i="3"/>
  <c r="BU314" i="3"/>
  <c r="Z314" i="3"/>
  <c r="AX314" i="3"/>
  <c r="BT314" i="3"/>
  <c r="Y314" i="3"/>
  <c r="AW314" i="3"/>
  <c r="BS314" i="3"/>
  <c r="X314" i="3"/>
  <c r="AV314" i="3"/>
  <c r="BR314" i="3"/>
  <c r="W314" i="3"/>
  <c r="AU314" i="3"/>
  <c r="BQ314" i="3"/>
  <c r="V314" i="3"/>
  <c r="AT314" i="3"/>
  <c r="BP314" i="3"/>
  <c r="BN314" i="3"/>
  <c r="T314" i="3"/>
  <c r="AS314" i="3"/>
  <c r="AP314" i="3"/>
  <c r="BL314" i="3"/>
  <c r="AQ314" i="3"/>
  <c r="BM314" i="3"/>
  <c r="Q314" i="3"/>
  <c r="AO314" i="3"/>
  <c r="BK314" i="3"/>
  <c r="P314" i="3"/>
  <c r="AN314" i="3"/>
  <c r="BJ314" i="3"/>
  <c r="O314" i="3"/>
  <c r="AM314" i="3"/>
  <c r="BI314" i="3"/>
  <c r="N314" i="3"/>
  <c r="AL314" i="3"/>
  <c r="BH314" i="3"/>
  <c r="M314" i="3"/>
  <c r="L314" i="3"/>
  <c r="AJ314" i="3"/>
  <c r="BF314" i="3"/>
  <c r="K314" i="3"/>
  <c r="J314" i="3"/>
  <c r="I314" i="3"/>
  <c r="H314" i="3"/>
  <c r="G314" i="3"/>
  <c r="C297" i="2"/>
  <c r="F314" i="3"/>
  <c r="AI314" i="3"/>
  <c r="E314" i="3"/>
  <c r="AH314" i="3"/>
  <c r="BD314" i="3"/>
  <c r="D314" i="3"/>
  <c r="AG314" i="3"/>
  <c r="C314" i="3"/>
  <c r="AF314" i="3"/>
  <c r="B314" i="3"/>
  <c r="A314" i="3"/>
  <c r="BA313" i="3"/>
  <c r="BW313" i="3"/>
  <c r="AK313" i="3"/>
  <c r="BG313" i="3"/>
  <c r="AE313" i="3"/>
  <c r="BX313" i="3"/>
  <c r="AB313" i="3"/>
  <c r="AZ313" i="3"/>
  <c r="BV313" i="3"/>
  <c r="AA313" i="3"/>
  <c r="Z313" i="3"/>
  <c r="AX313" i="3"/>
  <c r="BT313" i="3"/>
  <c r="Y313" i="3"/>
  <c r="AW313" i="3"/>
  <c r="BS313" i="3"/>
  <c r="X313" i="3"/>
  <c r="AV313" i="3"/>
  <c r="BR313" i="3"/>
  <c r="W313" i="3"/>
  <c r="AU313" i="3"/>
  <c r="BQ313" i="3"/>
  <c r="V313" i="3"/>
  <c r="AT313" i="3"/>
  <c r="BP313" i="3"/>
  <c r="T313" i="3"/>
  <c r="AS313" i="3"/>
  <c r="BO313" i="3"/>
  <c r="AP313" i="3"/>
  <c r="AQ313" i="3"/>
  <c r="BM313" i="3"/>
  <c r="Q313" i="3"/>
  <c r="AO313" i="3"/>
  <c r="BK313" i="3"/>
  <c r="P313" i="3"/>
  <c r="AN313" i="3"/>
  <c r="BJ313" i="3"/>
  <c r="O313" i="3"/>
  <c r="AM313" i="3"/>
  <c r="BI313" i="3"/>
  <c r="N313" i="3"/>
  <c r="AL313" i="3"/>
  <c r="BH313" i="3"/>
  <c r="M313" i="3"/>
  <c r="L313" i="3"/>
  <c r="AJ313" i="3"/>
  <c r="BF313" i="3"/>
  <c r="K313" i="3"/>
  <c r="J313" i="3"/>
  <c r="I313" i="3"/>
  <c r="H313" i="3"/>
  <c r="G313" i="3"/>
  <c r="F313" i="3"/>
  <c r="AI313" i="3"/>
  <c r="E313" i="3"/>
  <c r="AH313" i="3"/>
  <c r="BD313" i="3"/>
  <c r="D313" i="3"/>
  <c r="AG313" i="3"/>
  <c r="BC313" i="3"/>
  <c r="C313" i="3"/>
  <c r="AF313" i="3"/>
  <c r="B313" i="3"/>
  <c r="A313" i="3"/>
  <c r="BA312" i="3"/>
  <c r="BW312" i="3"/>
  <c r="AK312" i="3"/>
  <c r="BG312" i="3"/>
  <c r="AE312" i="3"/>
  <c r="BX312" i="3"/>
  <c r="AB312" i="3"/>
  <c r="AZ312" i="3"/>
  <c r="BV312" i="3"/>
  <c r="AA312" i="3"/>
  <c r="AY312" i="3"/>
  <c r="BU312" i="3"/>
  <c r="Z312" i="3"/>
  <c r="AX312" i="3"/>
  <c r="BT312" i="3"/>
  <c r="Y312" i="3"/>
  <c r="AW312" i="3"/>
  <c r="BS312" i="3"/>
  <c r="X312" i="3"/>
  <c r="AV312" i="3"/>
  <c r="BR312" i="3"/>
  <c r="W312" i="3"/>
  <c r="AU312" i="3"/>
  <c r="BQ312" i="3"/>
  <c r="V312" i="3"/>
  <c r="AT312" i="3"/>
  <c r="BP312" i="3"/>
  <c r="T312" i="3"/>
  <c r="AS312" i="3"/>
  <c r="BO312" i="3"/>
  <c r="AP312" i="3"/>
  <c r="BL312" i="3"/>
  <c r="AQ312" i="3"/>
  <c r="BM312" i="3"/>
  <c r="Q312" i="3"/>
  <c r="AO312" i="3"/>
  <c r="BK312" i="3"/>
  <c r="P312" i="3"/>
  <c r="AN312" i="3"/>
  <c r="BJ312" i="3"/>
  <c r="O312" i="3"/>
  <c r="AM312" i="3"/>
  <c r="BI312" i="3"/>
  <c r="N312" i="3"/>
  <c r="AL312" i="3"/>
  <c r="BH312" i="3"/>
  <c r="M312" i="3"/>
  <c r="L312" i="3"/>
  <c r="AJ312" i="3"/>
  <c r="BF312" i="3"/>
  <c r="K312" i="3"/>
  <c r="J312" i="3"/>
  <c r="I312" i="3"/>
  <c r="H312" i="3"/>
  <c r="G312" i="3"/>
  <c r="F312" i="3"/>
  <c r="AI312" i="3"/>
  <c r="E312" i="3"/>
  <c r="AH312" i="3"/>
  <c r="BD312" i="3"/>
  <c r="D312" i="3"/>
  <c r="AG312" i="3"/>
  <c r="BC312" i="3"/>
  <c r="C312" i="3"/>
  <c r="AF312" i="3"/>
  <c r="B312" i="3"/>
  <c r="A312" i="3"/>
  <c r="BA311" i="3"/>
  <c r="BW311" i="3"/>
  <c r="AK311" i="3"/>
  <c r="BG311" i="3"/>
  <c r="AE311" i="3"/>
  <c r="BX311" i="3"/>
  <c r="E300" i="6"/>
  <c r="AB311" i="3"/>
  <c r="AZ311" i="3"/>
  <c r="BV311" i="3"/>
  <c r="AA311" i="3"/>
  <c r="Z311" i="3"/>
  <c r="AX311" i="3"/>
  <c r="BT311" i="3"/>
  <c r="Y311" i="3"/>
  <c r="AW311" i="3"/>
  <c r="BS311" i="3"/>
  <c r="X311" i="3"/>
  <c r="AV311" i="3"/>
  <c r="BR311" i="3"/>
  <c r="W311" i="3"/>
  <c r="AU311" i="3"/>
  <c r="BQ311" i="3"/>
  <c r="V311" i="3"/>
  <c r="AT311" i="3"/>
  <c r="BP311" i="3"/>
  <c r="T311" i="3"/>
  <c r="AS311" i="3"/>
  <c r="BO311" i="3"/>
  <c r="AP311" i="3"/>
  <c r="AQ311" i="3"/>
  <c r="BM311" i="3"/>
  <c r="Q311" i="3"/>
  <c r="AO311" i="3"/>
  <c r="BK311" i="3"/>
  <c r="P311" i="3"/>
  <c r="AN311" i="3"/>
  <c r="BJ311" i="3"/>
  <c r="O311" i="3"/>
  <c r="AM311" i="3"/>
  <c r="BI311" i="3"/>
  <c r="N311" i="3"/>
  <c r="AL311" i="3"/>
  <c r="BH311" i="3"/>
  <c r="M311" i="3"/>
  <c r="L311" i="3"/>
  <c r="AJ311" i="3"/>
  <c r="BF311" i="3"/>
  <c r="K311" i="3"/>
  <c r="J311" i="3"/>
  <c r="I311" i="3"/>
  <c r="H311" i="3"/>
  <c r="G311" i="3"/>
  <c r="F311" i="3"/>
  <c r="AI311" i="3"/>
  <c r="E311" i="3"/>
  <c r="AH311" i="3"/>
  <c r="BD311" i="3"/>
  <c r="D311" i="3"/>
  <c r="AG311" i="3"/>
  <c r="BC311" i="3"/>
  <c r="C311" i="3"/>
  <c r="AF311" i="3"/>
  <c r="B311" i="3"/>
  <c r="A311" i="3"/>
  <c r="BA310" i="3"/>
  <c r="BW310" i="3"/>
  <c r="AK310" i="3"/>
  <c r="BG310" i="3"/>
  <c r="AE310" i="3"/>
  <c r="BX310" i="3"/>
  <c r="E299" i="6"/>
  <c r="AB310" i="3"/>
  <c r="AZ310" i="3"/>
  <c r="BV310" i="3"/>
  <c r="AA310" i="3"/>
  <c r="AY310" i="3"/>
  <c r="BU310" i="3"/>
  <c r="Z310" i="3"/>
  <c r="AX310" i="3"/>
  <c r="BT310" i="3"/>
  <c r="Y310" i="3"/>
  <c r="AW310" i="3"/>
  <c r="BS310" i="3"/>
  <c r="X310" i="3"/>
  <c r="AV310" i="3"/>
  <c r="BR310" i="3"/>
  <c r="W310" i="3"/>
  <c r="AU310" i="3"/>
  <c r="BQ310" i="3"/>
  <c r="V310" i="3"/>
  <c r="AT310" i="3"/>
  <c r="BP310" i="3"/>
  <c r="T310" i="3"/>
  <c r="AS310" i="3"/>
  <c r="BO310" i="3"/>
  <c r="AQ310" i="3"/>
  <c r="Q310" i="3"/>
  <c r="AO310" i="3"/>
  <c r="BK310" i="3"/>
  <c r="P310" i="3"/>
  <c r="AN310" i="3"/>
  <c r="BJ310" i="3"/>
  <c r="O310" i="3"/>
  <c r="AM310" i="3"/>
  <c r="BI310" i="3"/>
  <c r="N310" i="3"/>
  <c r="AL310" i="3"/>
  <c r="BH310" i="3"/>
  <c r="M310" i="3"/>
  <c r="L310" i="3"/>
  <c r="AJ310" i="3"/>
  <c r="BF310" i="3"/>
  <c r="K310" i="3"/>
  <c r="J310" i="3"/>
  <c r="G293" i="2"/>
  <c r="I310" i="3"/>
  <c r="H310" i="3"/>
  <c r="G310" i="3"/>
  <c r="F310" i="3"/>
  <c r="AI310" i="3"/>
  <c r="E310" i="3"/>
  <c r="AH310" i="3"/>
  <c r="BD310" i="3"/>
  <c r="D310" i="3"/>
  <c r="AG310" i="3"/>
  <c r="BC310" i="3"/>
  <c r="C310" i="3"/>
  <c r="AF310" i="3"/>
  <c r="B310" i="3"/>
  <c r="D293" i="2"/>
  <c r="A310" i="3"/>
  <c r="BA309" i="3"/>
  <c r="BW309" i="3"/>
  <c r="AK309" i="3"/>
  <c r="BG309" i="3"/>
  <c r="AE309" i="3"/>
  <c r="BX309" i="3"/>
  <c r="E298" i="6"/>
  <c r="AB309" i="3"/>
  <c r="AZ309" i="3"/>
  <c r="BV309" i="3"/>
  <c r="AA309" i="3"/>
  <c r="AY309" i="3"/>
  <c r="BU309" i="3"/>
  <c r="Z309" i="3"/>
  <c r="Y309" i="3"/>
  <c r="AW309" i="3"/>
  <c r="BS309" i="3"/>
  <c r="X309" i="3"/>
  <c r="AV309" i="3"/>
  <c r="BR309" i="3"/>
  <c r="W309" i="3"/>
  <c r="AU309" i="3"/>
  <c r="BQ309" i="3"/>
  <c r="V309" i="3"/>
  <c r="AT309" i="3"/>
  <c r="BP309" i="3"/>
  <c r="T309" i="3"/>
  <c r="AS309" i="3"/>
  <c r="BO309" i="3"/>
  <c r="AQ309" i="3"/>
  <c r="Q309" i="3"/>
  <c r="AO309" i="3"/>
  <c r="BK309" i="3"/>
  <c r="P309" i="3"/>
  <c r="AN309" i="3"/>
  <c r="BJ309" i="3"/>
  <c r="O309" i="3"/>
  <c r="AM309" i="3"/>
  <c r="BI309" i="3"/>
  <c r="N309" i="3"/>
  <c r="AL309" i="3"/>
  <c r="BH309" i="3"/>
  <c r="M309" i="3"/>
  <c r="L309" i="3"/>
  <c r="AJ309" i="3"/>
  <c r="BF309" i="3"/>
  <c r="K309" i="3"/>
  <c r="J309" i="3"/>
  <c r="G292" i="2"/>
  <c r="I309" i="3"/>
  <c r="H309" i="3"/>
  <c r="G309" i="3"/>
  <c r="F309" i="3"/>
  <c r="AI309" i="3"/>
  <c r="E309" i="3"/>
  <c r="AH309" i="3"/>
  <c r="BD309" i="3"/>
  <c r="D309" i="3"/>
  <c r="AG309" i="3"/>
  <c r="BC309" i="3"/>
  <c r="C309" i="3"/>
  <c r="AF309" i="3"/>
  <c r="B309" i="3"/>
  <c r="D292" i="2"/>
  <c r="A309" i="3"/>
  <c r="BA308" i="3"/>
  <c r="BW308" i="3"/>
  <c r="AK308" i="3"/>
  <c r="BG308" i="3"/>
  <c r="AE308" i="3"/>
  <c r="BX308" i="3"/>
  <c r="E297" i="6"/>
  <c r="AB308" i="3"/>
  <c r="AZ308" i="3"/>
  <c r="BV308" i="3"/>
  <c r="AA308" i="3"/>
  <c r="AY308" i="3"/>
  <c r="BU308" i="3"/>
  <c r="Z308" i="3"/>
  <c r="AX308" i="3"/>
  <c r="BT308" i="3"/>
  <c r="Y308" i="3"/>
  <c r="AW308" i="3"/>
  <c r="BS308" i="3"/>
  <c r="X308" i="3"/>
  <c r="AV308" i="3"/>
  <c r="BR308" i="3"/>
  <c r="W308" i="3"/>
  <c r="AU308" i="3"/>
  <c r="BQ308" i="3"/>
  <c r="V308" i="3"/>
  <c r="AT308" i="3"/>
  <c r="BP308" i="3"/>
  <c r="BN308" i="3"/>
  <c r="T308" i="3"/>
  <c r="AS308" i="3"/>
  <c r="BO308" i="3"/>
  <c r="AP308" i="3"/>
  <c r="BL308" i="3"/>
  <c r="AQ308" i="3"/>
  <c r="BM308" i="3"/>
  <c r="Q308" i="3"/>
  <c r="AO308" i="3"/>
  <c r="BK308" i="3"/>
  <c r="P308" i="3"/>
  <c r="AN308" i="3"/>
  <c r="BJ308" i="3"/>
  <c r="O308" i="3"/>
  <c r="AM308" i="3"/>
  <c r="BI308" i="3"/>
  <c r="N308" i="3"/>
  <c r="AL308" i="3"/>
  <c r="BH308" i="3"/>
  <c r="M308" i="3"/>
  <c r="L308" i="3"/>
  <c r="AJ308" i="3"/>
  <c r="BF308" i="3"/>
  <c r="K308" i="3"/>
  <c r="J308" i="3"/>
  <c r="G291" i="2"/>
  <c r="I308" i="3"/>
  <c r="H308" i="3"/>
  <c r="G308" i="3"/>
  <c r="F308" i="3"/>
  <c r="AI308" i="3"/>
  <c r="E308" i="3"/>
  <c r="AH308" i="3"/>
  <c r="BD308" i="3"/>
  <c r="D308" i="3"/>
  <c r="AG308" i="3"/>
  <c r="BC308" i="3"/>
  <c r="C308" i="3"/>
  <c r="AF308" i="3"/>
  <c r="B308" i="3"/>
  <c r="A308" i="3"/>
  <c r="BA307" i="3"/>
  <c r="BW307" i="3"/>
  <c r="AK307" i="3"/>
  <c r="BG307" i="3"/>
  <c r="AE307" i="3"/>
  <c r="BX307" i="3"/>
  <c r="E296" i="6"/>
  <c r="AB307" i="3"/>
  <c r="AZ307" i="3"/>
  <c r="BV307" i="3"/>
  <c r="AA307" i="3"/>
  <c r="AY307" i="3"/>
  <c r="BU307" i="3"/>
  <c r="Z307" i="3"/>
  <c r="AX307" i="3"/>
  <c r="BT307" i="3"/>
  <c r="Y307" i="3"/>
  <c r="AW307" i="3"/>
  <c r="BS307" i="3"/>
  <c r="X307" i="3"/>
  <c r="AV307" i="3"/>
  <c r="BR307" i="3"/>
  <c r="W307" i="3"/>
  <c r="AU307" i="3"/>
  <c r="BQ307" i="3"/>
  <c r="V307" i="3"/>
  <c r="AT307" i="3"/>
  <c r="BP307" i="3"/>
  <c r="BN307" i="3"/>
  <c r="T307" i="3"/>
  <c r="AS307" i="3"/>
  <c r="BO307" i="3"/>
  <c r="AP307" i="3"/>
  <c r="BL307" i="3"/>
  <c r="AQ307" i="3"/>
  <c r="BM307" i="3"/>
  <c r="Q307" i="3"/>
  <c r="AO307" i="3"/>
  <c r="BK307" i="3"/>
  <c r="P307" i="3"/>
  <c r="AN307" i="3"/>
  <c r="BJ307" i="3"/>
  <c r="O307" i="3"/>
  <c r="AM307" i="3"/>
  <c r="BI307" i="3"/>
  <c r="N307" i="3"/>
  <c r="AL307" i="3"/>
  <c r="BH307" i="3"/>
  <c r="M307" i="3"/>
  <c r="L307" i="3"/>
  <c r="AJ307" i="3"/>
  <c r="BF307" i="3"/>
  <c r="K307" i="3"/>
  <c r="J307" i="3"/>
  <c r="I307" i="3"/>
  <c r="H307" i="3"/>
  <c r="G307" i="3"/>
  <c r="F307" i="3"/>
  <c r="AI307" i="3"/>
  <c r="E307" i="3"/>
  <c r="AH307" i="3"/>
  <c r="BD307" i="3"/>
  <c r="D307" i="3"/>
  <c r="AG307" i="3"/>
  <c r="BC307" i="3"/>
  <c r="C307" i="3"/>
  <c r="AF307" i="3"/>
  <c r="B307" i="3"/>
  <c r="A307" i="3"/>
  <c r="BA306" i="3"/>
  <c r="BW306" i="3"/>
  <c r="AK306" i="3"/>
  <c r="BG306" i="3"/>
  <c r="AE306" i="3"/>
  <c r="BX306" i="3"/>
  <c r="E295" i="6"/>
  <c r="AB306" i="3"/>
  <c r="AZ306" i="3"/>
  <c r="BV306" i="3"/>
  <c r="AA306" i="3"/>
  <c r="AY306" i="3"/>
  <c r="BU306" i="3"/>
  <c r="Z306" i="3"/>
  <c r="AX306" i="3"/>
  <c r="BT306" i="3"/>
  <c r="Y306" i="3"/>
  <c r="X306" i="3"/>
  <c r="AV306" i="3"/>
  <c r="BR306" i="3"/>
  <c r="W306" i="3"/>
  <c r="AU306" i="3"/>
  <c r="BQ306" i="3"/>
  <c r="V306" i="3"/>
  <c r="AT306" i="3"/>
  <c r="BP306" i="3"/>
  <c r="BN306" i="3"/>
  <c r="T306" i="3"/>
  <c r="AS306" i="3"/>
  <c r="BO306" i="3"/>
  <c r="AP306" i="3"/>
  <c r="BL306" i="3"/>
  <c r="AQ306" i="3"/>
  <c r="BM306" i="3"/>
  <c r="Q306" i="3"/>
  <c r="P306" i="3"/>
  <c r="AN306" i="3"/>
  <c r="BJ306" i="3"/>
  <c r="O306" i="3"/>
  <c r="AM306" i="3"/>
  <c r="BI306" i="3"/>
  <c r="N306" i="3"/>
  <c r="AL306" i="3"/>
  <c r="BH306" i="3"/>
  <c r="M306" i="3"/>
  <c r="L306" i="3"/>
  <c r="AJ306" i="3"/>
  <c r="BF306" i="3"/>
  <c r="K306" i="3"/>
  <c r="J306" i="3"/>
  <c r="I306" i="3"/>
  <c r="H306" i="3"/>
  <c r="G306" i="3"/>
  <c r="F306" i="3"/>
  <c r="AI306" i="3"/>
  <c r="E306" i="3"/>
  <c r="AH306" i="3"/>
  <c r="BD306" i="3"/>
  <c r="D306" i="3"/>
  <c r="AG306" i="3"/>
  <c r="BC306" i="3"/>
  <c r="C306" i="3"/>
  <c r="AF306" i="3"/>
  <c r="B306" i="3"/>
  <c r="A306" i="3"/>
  <c r="BA305" i="3"/>
  <c r="BW305" i="3"/>
  <c r="AK305" i="3"/>
  <c r="BG305" i="3"/>
  <c r="AE305" i="3"/>
  <c r="BX305" i="3"/>
  <c r="E294" i="6"/>
  <c r="AB305" i="3"/>
  <c r="AZ305" i="3"/>
  <c r="BV305" i="3"/>
  <c r="AA305" i="3"/>
  <c r="AY305" i="3"/>
  <c r="BU305" i="3"/>
  <c r="Z305" i="3"/>
  <c r="AX305" i="3"/>
  <c r="BT305" i="3"/>
  <c r="Y305" i="3"/>
  <c r="AW305" i="3"/>
  <c r="BS305" i="3"/>
  <c r="X305" i="3"/>
  <c r="AV305" i="3"/>
  <c r="BR305" i="3"/>
  <c r="W305" i="3"/>
  <c r="AU305" i="3"/>
  <c r="BQ305" i="3"/>
  <c r="V305" i="3"/>
  <c r="AT305" i="3"/>
  <c r="BP305" i="3"/>
  <c r="BN305" i="3"/>
  <c r="T305" i="3"/>
  <c r="AS305" i="3"/>
  <c r="BO305" i="3"/>
  <c r="AP305" i="3"/>
  <c r="BL305" i="3"/>
  <c r="AQ305" i="3"/>
  <c r="BM305" i="3"/>
  <c r="Q305" i="3"/>
  <c r="AO305" i="3"/>
  <c r="BK305" i="3"/>
  <c r="P305" i="3"/>
  <c r="AN305" i="3"/>
  <c r="BJ305" i="3"/>
  <c r="O305" i="3"/>
  <c r="AM305" i="3"/>
  <c r="N305" i="3"/>
  <c r="AL305" i="3"/>
  <c r="BH305" i="3"/>
  <c r="M305" i="3"/>
  <c r="L305" i="3"/>
  <c r="AJ305" i="3"/>
  <c r="BF305" i="3"/>
  <c r="K305" i="3"/>
  <c r="J305" i="3"/>
  <c r="I305" i="3"/>
  <c r="H305" i="3"/>
  <c r="G305" i="3"/>
  <c r="F305" i="3"/>
  <c r="AI305" i="3"/>
  <c r="E305" i="3"/>
  <c r="AH305" i="3"/>
  <c r="BD305" i="3"/>
  <c r="D305" i="3"/>
  <c r="AG305" i="3"/>
  <c r="BC305" i="3"/>
  <c r="C305" i="3"/>
  <c r="AF305" i="3"/>
  <c r="E288" i="2"/>
  <c r="B305" i="3"/>
  <c r="A305" i="3"/>
  <c r="BA304" i="3"/>
  <c r="BW304" i="3"/>
  <c r="AK304" i="3"/>
  <c r="BG304" i="3"/>
  <c r="AJ304" i="3"/>
  <c r="BF304" i="3"/>
  <c r="AE304" i="3"/>
  <c r="AB304" i="3"/>
  <c r="AZ304" i="3"/>
  <c r="BV304" i="3"/>
  <c r="AA304" i="3"/>
  <c r="AY304" i="3"/>
  <c r="BU304" i="3"/>
  <c r="Z304" i="3"/>
  <c r="AX304" i="3"/>
  <c r="BT304" i="3"/>
  <c r="Y304" i="3"/>
  <c r="AW304" i="3"/>
  <c r="BS304" i="3"/>
  <c r="X304" i="3"/>
  <c r="AV304" i="3"/>
  <c r="BR304" i="3"/>
  <c r="W304" i="3"/>
  <c r="AU304" i="3"/>
  <c r="BQ304" i="3"/>
  <c r="V304" i="3"/>
  <c r="AT304" i="3"/>
  <c r="BP304" i="3"/>
  <c r="BN304" i="3"/>
  <c r="T304" i="3"/>
  <c r="AS304" i="3"/>
  <c r="BO304" i="3"/>
  <c r="AP304" i="3"/>
  <c r="BL304" i="3"/>
  <c r="AQ304" i="3"/>
  <c r="BM304" i="3"/>
  <c r="Q304" i="3"/>
  <c r="AO304" i="3"/>
  <c r="BK304" i="3"/>
  <c r="P304" i="3"/>
  <c r="AN304" i="3"/>
  <c r="BJ304" i="3"/>
  <c r="O304" i="3"/>
  <c r="AM304" i="3"/>
  <c r="BI304" i="3"/>
  <c r="N304" i="3"/>
  <c r="AL304" i="3"/>
  <c r="BH304" i="3"/>
  <c r="M304" i="3"/>
  <c r="L304" i="3"/>
  <c r="K304" i="3"/>
  <c r="J304" i="3"/>
  <c r="I304" i="3"/>
  <c r="H304" i="3"/>
  <c r="G304" i="3"/>
  <c r="F304" i="3"/>
  <c r="AI304" i="3"/>
  <c r="E304" i="3"/>
  <c r="AH304" i="3"/>
  <c r="BD304" i="3"/>
  <c r="D304" i="3"/>
  <c r="AG304" i="3"/>
  <c r="BC304" i="3"/>
  <c r="C304" i="3"/>
  <c r="AF304" i="3"/>
  <c r="B304" i="3"/>
  <c r="A304" i="3"/>
  <c r="BA303" i="3"/>
  <c r="BW303" i="3"/>
  <c r="AK303" i="3"/>
  <c r="BG303" i="3"/>
  <c r="AE303" i="3"/>
  <c r="BX303" i="3"/>
  <c r="E292" i="6"/>
  <c r="AB303" i="3"/>
  <c r="AZ303" i="3"/>
  <c r="BV303" i="3"/>
  <c r="AA303" i="3"/>
  <c r="AY303" i="3"/>
  <c r="BU303" i="3"/>
  <c r="Z303" i="3"/>
  <c r="AX303" i="3"/>
  <c r="BT303" i="3"/>
  <c r="Y303" i="3"/>
  <c r="AW303" i="3"/>
  <c r="BS303" i="3"/>
  <c r="X303" i="3"/>
  <c r="AV303" i="3"/>
  <c r="BR303" i="3"/>
  <c r="W303" i="3"/>
  <c r="V303" i="3"/>
  <c r="AT303" i="3"/>
  <c r="BP303" i="3"/>
  <c r="BN303" i="3"/>
  <c r="T303" i="3"/>
  <c r="AS303" i="3"/>
  <c r="BO303" i="3"/>
  <c r="AP303" i="3"/>
  <c r="BL303" i="3"/>
  <c r="AQ303" i="3"/>
  <c r="BM303" i="3"/>
  <c r="Q303" i="3"/>
  <c r="AO303" i="3"/>
  <c r="BK303" i="3"/>
  <c r="P303" i="3"/>
  <c r="AN303" i="3"/>
  <c r="BJ303" i="3"/>
  <c r="O303" i="3"/>
  <c r="AM303" i="3"/>
  <c r="N303" i="3"/>
  <c r="AL303" i="3"/>
  <c r="BH303" i="3"/>
  <c r="M303" i="3"/>
  <c r="L303" i="3"/>
  <c r="AJ303" i="3"/>
  <c r="K303" i="3"/>
  <c r="J303" i="3"/>
  <c r="I303" i="3"/>
  <c r="H303" i="3"/>
  <c r="G303" i="3"/>
  <c r="F303" i="3"/>
  <c r="AI303" i="3"/>
  <c r="E303" i="3"/>
  <c r="AH303" i="3"/>
  <c r="BD303" i="3"/>
  <c r="D303" i="3"/>
  <c r="AG303" i="3"/>
  <c r="BC303" i="3"/>
  <c r="C303" i="3"/>
  <c r="AF303" i="3"/>
  <c r="B303" i="3"/>
  <c r="A303" i="3"/>
  <c r="BA302" i="3"/>
  <c r="BW302" i="3"/>
  <c r="AK302" i="3"/>
  <c r="BG302" i="3"/>
  <c r="AE302" i="3"/>
  <c r="BX302" i="3"/>
  <c r="E291" i="6"/>
  <c r="AB302" i="3"/>
  <c r="AZ302" i="3"/>
  <c r="BV302" i="3"/>
  <c r="AA302" i="3"/>
  <c r="AY302" i="3"/>
  <c r="BU302" i="3"/>
  <c r="Z302" i="3"/>
  <c r="AX302" i="3"/>
  <c r="BT302" i="3"/>
  <c r="Y302" i="3"/>
  <c r="AW302" i="3"/>
  <c r="BS302" i="3"/>
  <c r="X302" i="3"/>
  <c r="AV302" i="3"/>
  <c r="BR302" i="3"/>
  <c r="W302" i="3"/>
  <c r="V302" i="3"/>
  <c r="AT302" i="3"/>
  <c r="BP302" i="3"/>
  <c r="BN302" i="3"/>
  <c r="T302" i="3"/>
  <c r="AS302" i="3"/>
  <c r="BO302" i="3"/>
  <c r="AP302" i="3"/>
  <c r="BL302" i="3"/>
  <c r="AQ302" i="3"/>
  <c r="BM302" i="3"/>
  <c r="Q302" i="3"/>
  <c r="AO302" i="3"/>
  <c r="BK302" i="3"/>
  <c r="P302" i="3"/>
  <c r="AN302" i="3"/>
  <c r="BJ302" i="3"/>
  <c r="O302" i="3"/>
  <c r="AM302" i="3"/>
  <c r="BI302" i="3"/>
  <c r="N302" i="3"/>
  <c r="AL302" i="3"/>
  <c r="BH302" i="3"/>
  <c r="M302" i="3"/>
  <c r="L302" i="3"/>
  <c r="AJ302" i="3"/>
  <c r="K302" i="3"/>
  <c r="J302" i="3"/>
  <c r="I302" i="3"/>
  <c r="H302" i="3"/>
  <c r="G302" i="3"/>
  <c r="F302" i="3"/>
  <c r="AI302" i="3"/>
  <c r="E302" i="3"/>
  <c r="AH302" i="3"/>
  <c r="BD302" i="3"/>
  <c r="D302" i="3"/>
  <c r="AG302" i="3"/>
  <c r="BC302" i="3"/>
  <c r="C302" i="3"/>
  <c r="AF302" i="3"/>
  <c r="B302" i="3"/>
  <c r="A302" i="3"/>
  <c r="BA301" i="3"/>
  <c r="BW301" i="3"/>
  <c r="AK301" i="3"/>
  <c r="BG301" i="3"/>
  <c r="AE301" i="3"/>
  <c r="BX301" i="3"/>
  <c r="E290" i="6"/>
  <c r="AB301" i="3"/>
  <c r="AZ301" i="3"/>
  <c r="BV301" i="3"/>
  <c r="AA301" i="3"/>
  <c r="AY301" i="3"/>
  <c r="BU301" i="3"/>
  <c r="Z301" i="3"/>
  <c r="AX301" i="3"/>
  <c r="BT301" i="3"/>
  <c r="Y301" i="3"/>
  <c r="AW301" i="3"/>
  <c r="BS301" i="3"/>
  <c r="X301" i="3"/>
  <c r="AV301" i="3"/>
  <c r="BR301" i="3"/>
  <c r="W301" i="3"/>
  <c r="V301" i="3"/>
  <c r="AT301" i="3"/>
  <c r="BP301" i="3"/>
  <c r="BN301" i="3"/>
  <c r="T301" i="3"/>
  <c r="AS301" i="3"/>
  <c r="BO301" i="3"/>
  <c r="AP301" i="3"/>
  <c r="BL301" i="3"/>
  <c r="AQ301" i="3"/>
  <c r="BM301" i="3"/>
  <c r="Q301" i="3"/>
  <c r="AO301" i="3"/>
  <c r="BK301" i="3"/>
  <c r="P301" i="3"/>
  <c r="AN301" i="3"/>
  <c r="BJ301" i="3"/>
  <c r="O301" i="3"/>
  <c r="AM301" i="3"/>
  <c r="N301" i="3"/>
  <c r="AL301" i="3"/>
  <c r="BH301" i="3"/>
  <c r="M301" i="3"/>
  <c r="L301" i="3"/>
  <c r="AJ301" i="3"/>
  <c r="K301" i="3"/>
  <c r="J301" i="3"/>
  <c r="G284" i="2"/>
  <c r="I301" i="3"/>
  <c r="H301" i="3"/>
  <c r="G301" i="3"/>
  <c r="F301" i="3"/>
  <c r="AI301" i="3"/>
  <c r="E301" i="3"/>
  <c r="AH301" i="3"/>
  <c r="BD301" i="3"/>
  <c r="D301" i="3"/>
  <c r="AG301" i="3"/>
  <c r="BC301" i="3"/>
  <c r="C301" i="3"/>
  <c r="AF301" i="3"/>
  <c r="B301" i="3"/>
  <c r="D284" i="2"/>
  <c r="A301" i="3"/>
  <c r="BA300" i="3"/>
  <c r="BW300" i="3"/>
  <c r="AK300" i="3"/>
  <c r="BG300" i="3"/>
  <c r="AE300" i="3"/>
  <c r="BX300" i="3"/>
  <c r="E289" i="6"/>
  <c r="AB300" i="3"/>
  <c r="AZ300" i="3"/>
  <c r="BV300" i="3"/>
  <c r="AA300" i="3"/>
  <c r="AY300" i="3"/>
  <c r="BU300" i="3"/>
  <c r="Z300" i="3"/>
  <c r="AX300" i="3"/>
  <c r="BT300" i="3"/>
  <c r="Y300" i="3"/>
  <c r="AW300" i="3"/>
  <c r="BS300" i="3"/>
  <c r="X300" i="3"/>
  <c r="AV300" i="3"/>
  <c r="BR300" i="3"/>
  <c r="W300" i="3"/>
  <c r="V300" i="3"/>
  <c r="AT300" i="3"/>
  <c r="BP300" i="3"/>
  <c r="BN300" i="3"/>
  <c r="T300" i="3"/>
  <c r="AS300" i="3"/>
  <c r="BO300" i="3"/>
  <c r="AP300" i="3"/>
  <c r="BL300" i="3"/>
  <c r="AQ300" i="3"/>
  <c r="BM300" i="3"/>
  <c r="Q300" i="3"/>
  <c r="AO300" i="3"/>
  <c r="BK300" i="3"/>
  <c r="P300" i="3"/>
  <c r="AN300" i="3"/>
  <c r="BJ300" i="3"/>
  <c r="O300" i="3"/>
  <c r="AM300" i="3"/>
  <c r="N300" i="3"/>
  <c r="AL300" i="3"/>
  <c r="BH300" i="3"/>
  <c r="M300" i="3"/>
  <c r="L300" i="3"/>
  <c r="AJ300" i="3"/>
  <c r="BF300" i="3"/>
  <c r="K300" i="3"/>
  <c r="J300" i="3"/>
  <c r="I300" i="3"/>
  <c r="H300" i="3"/>
  <c r="G300" i="3"/>
  <c r="F300" i="3"/>
  <c r="AI300" i="3"/>
  <c r="E300" i="3"/>
  <c r="AH300" i="3"/>
  <c r="BD300" i="3"/>
  <c r="D300" i="3"/>
  <c r="AG300" i="3"/>
  <c r="BC300" i="3"/>
  <c r="C300" i="3"/>
  <c r="AF300" i="3"/>
  <c r="B300" i="3"/>
  <c r="A300" i="3"/>
  <c r="BA299" i="3"/>
  <c r="BW299" i="3"/>
  <c r="AK299" i="3"/>
  <c r="AC282" i="2"/>
  <c r="AE299" i="3"/>
  <c r="BX299" i="3"/>
  <c r="E288" i="6"/>
  <c r="AB299" i="3"/>
  <c r="AZ299" i="3"/>
  <c r="BV299" i="3"/>
  <c r="AA299" i="3"/>
  <c r="AY299" i="3"/>
  <c r="BU299" i="3"/>
  <c r="Z299" i="3"/>
  <c r="AX299" i="3"/>
  <c r="BT299" i="3"/>
  <c r="Y299" i="3"/>
  <c r="AW299" i="3"/>
  <c r="BS299" i="3"/>
  <c r="X299" i="3"/>
  <c r="AV299" i="3"/>
  <c r="BR299" i="3"/>
  <c r="W299" i="3"/>
  <c r="AU299" i="3"/>
  <c r="BQ299" i="3"/>
  <c r="V299" i="3"/>
  <c r="T299" i="3"/>
  <c r="AS299" i="3"/>
  <c r="BO299" i="3"/>
  <c r="AQ299" i="3"/>
  <c r="BM299" i="3"/>
  <c r="Q299" i="3"/>
  <c r="AO299" i="3"/>
  <c r="BK299" i="3"/>
  <c r="P299" i="3"/>
  <c r="AN299" i="3"/>
  <c r="BJ299" i="3"/>
  <c r="O299" i="3"/>
  <c r="AM299" i="3"/>
  <c r="BI299" i="3"/>
  <c r="N299" i="3"/>
  <c r="AL299" i="3"/>
  <c r="BH299" i="3"/>
  <c r="M299" i="3"/>
  <c r="L299" i="3"/>
  <c r="AJ299" i="3"/>
  <c r="BF299" i="3"/>
  <c r="K299" i="3"/>
  <c r="J299" i="3"/>
  <c r="I299" i="3"/>
  <c r="H299" i="3"/>
  <c r="G299" i="3"/>
  <c r="F299" i="3"/>
  <c r="AI299" i="3"/>
  <c r="E299" i="3"/>
  <c r="AH299" i="3"/>
  <c r="BD299" i="3"/>
  <c r="D299" i="3"/>
  <c r="AG299" i="3"/>
  <c r="BC299" i="3"/>
  <c r="C299" i="3"/>
  <c r="AF299" i="3"/>
  <c r="B299" i="3"/>
  <c r="A299" i="3"/>
  <c r="BA298" i="3"/>
  <c r="BW298" i="3"/>
  <c r="AK298" i="3"/>
  <c r="BG298" i="3"/>
  <c r="AE298" i="3"/>
  <c r="AB298" i="3"/>
  <c r="AZ298" i="3"/>
  <c r="BV298" i="3"/>
  <c r="AA298" i="3"/>
  <c r="AY298" i="3"/>
  <c r="BU298" i="3"/>
  <c r="Z298" i="3"/>
  <c r="AX298" i="3"/>
  <c r="BT298" i="3"/>
  <c r="Y298" i="3"/>
  <c r="AW298" i="3"/>
  <c r="BS298" i="3"/>
  <c r="X298" i="3"/>
  <c r="AV298" i="3"/>
  <c r="BR298" i="3"/>
  <c r="W298" i="3"/>
  <c r="AU298" i="3"/>
  <c r="BQ298" i="3"/>
  <c r="V298" i="3"/>
  <c r="AT298" i="3"/>
  <c r="BP298" i="3"/>
  <c r="T298" i="3"/>
  <c r="AS298" i="3"/>
  <c r="BO298" i="3"/>
  <c r="AP298" i="3"/>
  <c r="BL298" i="3"/>
  <c r="AQ298" i="3"/>
  <c r="BM298" i="3"/>
  <c r="Q298" i="3"/>
  <c r="AO298" i="3"/>
  <c r="BK298" i="3"/>
  <c r="P298" i="3"/>
  <c r="AN298" i="3"/>
  <c r="BJ298" i="3"/>
  <c r="O298" i="3"/>
  <c r="AM298" i="3"/>
  <c r="BI298" i="3"/>
  <c r="N298" i="3"/>
  <c r="AL298" i="3"/>
  <c r="BH298" i="3"/>
  <c r="M298" i="3"/>
  <c r="L298" i="3"/>
  <c r="AJ298" i="3"/>
  <c r="BF298" i="3"/>
  <c r="K298" i="3"/>
  <c r="J298" i="3"/>
  <c r="I298" i="3"/>
  <c r="H298" i="3"/>
  <c r="G298" i="3"/>
  <c r="F298" i="3"/>
  <c r="AI298" i="3"/>
  <c r="E298" i="3"/>
  <c r="AH298" i="3"/>
  <c r="D298" i="3"/>
  <c r="AG298" i="3"/>
  <c r="BC298" i="3"/>
  <c r="C298" i="3"/>
  <c r="AF298" i="3"/>
  <c r="B298" i="3"/>
  <c r="A298" i="3"/>
  <c r="BA297" i="3"/>
  <c r="BW297" i="3"/>
  <c r="AK297" i="3"/>
  <c r="BG297" i="3"/>
  <c r="AE297" i="3"/>
  <c r="BX297" i="3"/>
  <c r="E286" i="6"/>
  <c r="AB297" i="3"/>
  <c r="AZ297" i="3"/>
  <c r="BV297" i="3"/>
  <c r="AA297" i="3"/>
  <c r="AY297" i="3"/>
  <c r="BU297" i="3"/>
  <c r="Z297" i="3"/>
  <c r="AX297" i="3"/>
  <c r="BT297" i="3"/>
  <c r="Y297" i="3"/>
  <c r="AW297" i="3"/>
  <c r="BS297" i="3"/>
  <c r="X297" i="3"/>
  <c r="AV297" i="3"/>
  <c r="BR297" i="3"/>
  <c r="W297" i="3"/>
  <c r="AU297" i="3"/>
  <c r="BQ297" i="3"/>
  <c r="V297" i="3"/>
  <c r="AT297" i="3"/>
  <c r="BP297" i="3"/>
  <c r="BN297" i="3"/>
  <c r="T297" i="3"/>
  <c r="AS297" i="3"/>
  <c r="AP297" i="3"/>
  <c r="BL297" i="3"/>
  <c r="AQ297" i="3"/>
  <c r="BM297" i="3"/>
  <c r="Q297" i="3"/>
  <c r="AO297" i="3"/>
  <c r="BK297" i="3"/>
  <c r="P297" i="3"/>
  <c r="AN297" i="3"/>
  <c r="BJ297" i="3"/>
  <c r="O297" i="3"/>
  <c r="AM297" i="3"/>
  <c r="BI297" i="3"/>
  <c r="N297" i="3"/>
  <c r="AL297" i="3"/>
  <c r="BH297" i="3"/>
  <c r="M297" i="3"/>
  <c r="L297" i="3"/>
  <c r="AJ297" i="3"/>
  <c r="K297" i="3"/>
  <c r="J297" i="3"/>
  <c r="I297" i="3"/>
  <c r="H297" i="3"/>
  <c r="G297" i="3"/>
  <c r="C280" i="2"/>
  <c r="F297" i="3"/>
  <c r="AI297" i="3"/>
  <c r="E297" i="3"/>
  <c r="AH297" i="3"/>
  <c r="BD297" i="3"/>
  <c r="D297" i="3"/>
  <c r="AG297" i="3"/>
  <c r="C297" i="3"/>
  <c r="AF297" i="3"/>
  <c r="B297" i="3"/>
  <c r="A297" i="3"/>
  <c r="BA296" i="3"/>
  <c r="BW296" i="3"/>
  <c r="AK296" i="3"/>
  <c r="BG296" i="3"/>
  <c r="AE296" i="3"/>
  <c r="BX296" i="3"/>
  <c r="E285" i="6"/>
  <c r="AB296" i="3"/>
  <c r="AZ296" i="3"/>
  <c r="BV296" i="3"/>
  <c r="AA296" i="3"/>
  <c r="AY296" i="3"/>
  <c r="BU296" i="3"/>
  <c r="Z296" i="3"/>
  <c r="AX296" i="3"/>
  <c r="BT296" i="3"/>
  <c r="Y296" i="3"/>
  <c r="AW296" i="3"/>
  <c r="BS296" i="3"/>
  <c r="X296" i="3"/>
  <c r="AV296" i="3"/>
  <c r="BR296" i="3"/>
  <c r="W296" i="3"/>
  <c r="AU296" i="3"/>
  <c r="BQ296" i="3"/>
  <c r="V296" i="3"/>
  <c r="AT296" i="3"/>
  <c r="BP296" i="3"/>
  <c r="BN296" i="3"/>
  <c r="T296" i="3"/>
  <c r="AS296" i="3"/>
  <c r="BO296" i="3"/>
  <c r="AP296" i="3"/>
  <c r="BL296" i="3"/>
  <c r="AQ296" i="3"/>
  <c r="BM296" i="3"/>
  <c r="Q296" i="3"/>
  <c r="AO296" i="3"/>
  <c r="BK296" i="3"/>
  <c r="P296" i="3"/>
  <c r="AN296" i="3"/>
  <c r="BJ296" i="3"/>
  <c r="O296" i="3"/>
  <c r="AM296" i="3"/>
  <c r="BI296" i="3"/>
  <c r="N296" i="3"/>
  <c r="AL296" i="3"/>
  <c r="BH296" i="3"/>
  <c r="M296" i="3"/>
  <c r="L296" i="3"/>
  <c r="AJ296" i="3"/>
  <c r="BF296" i="3"/>
  <c r="K296" i="3"/>
  <c r="J296" i="3"/>
  <c r="I296" i="3"/>
  <c r="H296" i="3"/>
  <c r="G296" i="3"/>
  <c r="F296" i="3"/>
  <c r="AI296" i="3"/>
  <c r="E296" i="3"/>
  <c r="AH296" i="3"/>
  <c r="BD296" i="3"/>
  <c r="D296" i="3"/>
  <c r="AG296" i="3"/>
  <c r="C296" i="3"/>
  <c r="AF296" i="3"/>
  <c r="B296" i="3"/>
  <c r="A296" i="3"/>
  <c r="BA295" i="3"/>
  <c r="BW295" i="3"/>
  <c r="AK295" i="3"/>
  <c r="BG295" i="3"/>
  <c r="AJ295" i="3"/>
  <c r="BF295" i="3"/>
  <c r="AE295" i="3"/>
  <c r="BX295" i="3"/>
  <c r="E284" i="6"/>
  <c r="AB295" i="3"/>
  <c r="AZ295" i="3"/>
  <c r="BV295" i="3"/>
  <c r="AA295" i="3"/>
  <c r="AY295" i="3"/>
  <c r="BU295" i="3"/>
  <c r="Z295" i="3"/>
  <c r="AX295" i="3"/>
  <c r="BT295" i="3"/>
  <c r="Y295" i="3"/>
  <c r="AW295" i="3"/>
  <c r="BS295" i="3"/>
  <c r="X295" i="3"/>
  <c r="AV295" i="3"/>
  <c r="BR295" i="3"/>
  <c r="W295" i="3"/>
  <c r="AU295" i="3"/>
  <c r="BQ295" i="3"/>
  <c r="V295" i="3"/>
  <c r="AT295" i="3"/>
  <c r="BP295" i="3"/>
  <c r="T295" i="3"/>
  <c r="AS295" i="3"/>
  <c r="BO295" i="3"/>
  <c r="AP295" i="3"/>
  <c r="BL295" i="3"/>
  <c r="AQ295" i="3"/>
  <c r="BM295" i="3"/>
  <c r="Q295" i="3"/>
  <c r="AO295" i="3"/>
  <c r="BK295" i="3"/>
  <c r="P295" i="3"/>
  <c r="AN295" i="3"/>
  <c r="BJ295" i="3"/>
  <c r="O295" i="3"/>
  <c r="AM295" i="3"/>
  <c r="BI295" i="3"/>
  <c r="N295" i="3"/>
  <c r="AL295" i="3"/>
  <c r="BH295" i="3"/>
  <c r="M295" i="3"/>
  <c r="L295" i="3"/>
  <c r="K295" i="3"/>
  <c r="J295" i="3"/>
  <c r="I295" i="3"/>
  <c r="H295" i="3"/>
  <c r="G295" i="3"/>
  <c r="F295" i="3"/>
  <c r="AI295" i="3"/>
  <c r="E295" i="3"/>
  <c r="AH295" i="3"/>
  <c r="D295" i="3"/>
  <c r="AG295" i="3"/>
  <c r="BC295" i="3"/>
  <c r="C295" i="3"/>
  <c r="AF295" i="3"/>
  <c r="B295" i="3"/>
  <c r="A295" i="3"/>
  <c r="BA294" i="3"/>
  <c r="BW294" i="3"/>
  <c r="AK294" i="3"/>
  <c r="BG294" i="3"/>
  <c r="AE294" i="3"/>
  <c r="BX294" i="3"/>
  <c r="E283" i="6"/>
  <c r="AB294" i="3"/>
  <c r="AZ294" i="3"/>
  <c r="BV294" i="3"/>
  <c r="AA294" i="3"/>
  <c r="AY294" i="3"/>
  <c r="BU294" i="3"/>
  <c r="Z294" i="3"/>
  <c r="AX294" i="3"/>
  <c r="BT294" i="3"/>
  <c r="Y294" i="3"/>
  <c r="AW294" i="3"/>
  <c r="BS294" i="3"/>
  <c r="X294" i="3"/>
  <c r="AV294" i="3"/>
  <c r="BR294" i="3"/>
  <c r="W294" i="3"/>
  <c r="AU294" i="3"/>
  <c r="BQ294" i="3"/>
  <c r="V294" i="3"/>
  <c r="AT294" i="3"/>
  <c r="BP294" i="3"/>
  <c r="T294" i="3"/>
  <c r="AS294" i="3"/>
  <c r="BO294" i="3"/>
  <c r="AP294" i="3"/>
  <c r="BL294" i="3"/>
  <c r="AQ294" i="3"/>
  <c r="BM294" i="3"/>
  <c r="Q294" i="3"/>
  <c r="AO294" i="3"/>
  <c r="BK294" i="3"/>
  <c r="P294" i="3"/>
  <c r="AN294" i="3"/>
  <c r="BJ294" i="3"/>
  <c r="O294" i="3"/>
  <c r="AM294" i="3"/>
  <c r="BI294" i="3"/>
  <c r="N294" i="3"/>
  <c r="AL294" i="3"/>
  <c r="BH294" i="3"/>
  <c r="M294" i="3"/>
  <c r="L294" i="3"/>
  <c r="AJ294" i="3"/>
  <c r="BF294" i="3"/>
  <c r="K294" i="3"/>
  <c r="J294" i="3"/>
  <c r="I294" i="3"/>
  <c r="H294" i="3"/>
  <c r="G294" i="3"/>
  <c r="F294" i="3"/>
  <c r="AI294" i="3"/>
  <c r="E294" i="3"/>
  <c r="AH294" i="3"/>
  <c r="D294" i="3"/>
  <c r="AG294" i="3"/>
  <c r="BC294" i="3"/>
  <c r="C294" i="3"/>
  <c r="AF294" i="3"/>
  <c r="B294" i="3"/>
  <c r="A294" i="3"/>
  <c r="BA293" i="3"/>
  <c r="BW293" i="3"/>
  <c r="AK293" i="3"/>
  <c r="BG293" i="3"/>
  <c r="AJ293" i="3"/>
  <c r="BF293" i="3"/>
  <c r="AE293" i="3"/>
  <c r="BX293" i="3"/>
  <c r="E282" i="6"/>
  <c r="AB293" i="3"/>
  <c r="AZ293" i="3"/>
  <c r="BV293" i="3"/>
  <c r="AA293" i="3"/>
  <c r="AY293" i="3"/>
  <c r="BU293" i="3"/>
  <c r="Z293" i="3"/>
  <c r="AX293" i="3"/>
  <c r="BT293" i="3"/>
  <c r="Y293" i="3"/>
  <c r="AW293" i="3"/>
  <c r="BS293" i="3"/>
  <c r="X293" i="3"/>
  <c r="AV293" i="3"/>
  <c r="BR293" i="3"/>
  <c r="W293" i="3"/>
  <c r="AU293" i="3"/>
  <c r="BQ293" i="3"/>
  <c r="V293" i="3"/>
  <c r="BN293" i="3"/>
  <c r="T293" i="3"/>
  <c r="AS293" i="3"/>
  <c r="BO293" i="3"/>
  <c r="AP293" i="3"/>
  <c r="BL293" i="3"/>
  <c r="AQ293" i="3"/>
  <c r="BM293" i="3"/>
  <c r="Q293" i="3"/>
  <c r="AO293" i="3"/>
  <c r="BK293" i="3"/>
  <c r="P293" i="3"/>
  <c r="AN293" i="3"/>
  <c r="BJ293" i="3"/>
  <c r="O293" i="3"/>
  <c r="AM293" i="3"/>
  <c r="BI293" i="3"/>
  <c r="N293" i="3"/>
  <c r="AL293" i="3"/>
  <c r="BH293" i="3"/>
  <c r="M293" i="3"/>
  <c r="L293" i="3"/>
  <c r="K293" i="3"/>
  <c r="J293" i="3"/>
  <c r="I293" i="3"/>
  <c r="H293" i="3"/>
  <c r="G293" i="3"/>
  <c r="F293" i="3"/>
  <c r="AI293" i="3"/>
  <c r="E293" i="3"/>
  <c r="AH293" i="3"/>
  <c r="BD293" i="3"/>
  <c r="D293" i="3"/>
  <c r="AG293" i="3"/>
  <c r="C293" i="3"/>
  <c r="AF293" i="3"/>
  <c r="B293" i="3"/>
  <c r="A293" i="3"/>
  <c r="BA292" i="3"/>
  <c r="BW292" i="3"/>
  <c r="AK292" i="3"/>
  <c r="BG292" i="3"/>
  <c r="AE292" i="3"/>
  <c r="BX292" i="3"/>
  <c r="E281" i="6"/>
  <c r="AB292" i="3"/>
  <c r="AZ292" i="3"/>
  <c r="BV292" i="3"/>
  <c r="AA292" i="3"/>
  <c r="AY292" i="3"/>
  <c r="BU292" i="3"/>
  <c r="Z292" i="3"/>
  <c r="AX292" i="3"/>
  <c r="BT292" i="3"/>
  <c r="Y292" i="3"/>
  <c r="AW292" i="3"/>
  <c r="BS292" i="3"/>
  <c r="X292" i="3"/>
  <c r="AV292" i="3"/>
  <c r="BR292" i="3"/>
  <c r="W292" i="3"/>
  <c r="AU292" i="3"/>
  <c r="BQ292" i="3"/>
  <c r="V292" i="3"/>
  <c r="AT292" i="3"/>
  <c r="BP292" i="3"/>
  <c r="T292" i="3"/>
  <c r="AS292" i="3"/>
  <c r="BO292" i="3"/>
  <c r="AP292" i="3"/>
  <c r="X275" i="2"/>
  <c r="AQ292" i="3"/>
  <c r="BM292" i="3"/>
  <c r="Q292" i="3"/>
  <c r="AO292" i="3"/>
  <c r="BK292" i="3"/>
  <c r="P292" i="3"/>
  <c r="AN292" i="3"/>
  <c r="BJ292" i="3"/>
  <c r="O292" i="3"/>
  <c r="AM292" i="3"/>
  <c r="BI292" i="3"/>
  <c r="N292" i="3"/>
  <c r="AL292" i="3"/>
  <c r="BH292" i="3"/>
  <c r="M292" i="3"/>
  <c r="L292" i="3"/>
  <c r="AJ292" i="3"/>
  <c r="BF292" i="3"/>
  <c r="K292" i="3"/>
  <c r="J292" i="3"/>
  <c r="I292" i="3"/>
  <c r="H292" i="3"/>
  <c r="G292" i="3"/>
  <c r="F292" i="3"/>
  <c r="AI292" i="3"/>
  <c r="E292" i="3"/>
  <c r="AH292" i="3"/>
  <c r="D292" i="3"/>
  <c r="AG292" i="3"/>
  <c r="BC292" i="3"/>
  <c r="C292" i="3"/>
  <c r="AF292" i="3"/>
  <c r="B292" i="3"/>
  <c r="A292" i="3"/>
  <c r="BA291" i="3"/>
  <c r="BW291" i="3"/>
  <c r="AK291" i="3"/>
  <c r="BG291" i="3"/>
  <c r="AJ291" i="3"/>
  <c r="BF291" i="3"/>
  <c r="AE291" i="3"/>
  <c r="BX291" i="3"/>
  <c r="E280" i="6"/>
  <c r="AB291" i="3"/>
  <c r="AZ291" i="3"/>
  <c r="BV291" i="3"/>
  <c r="AA291" i="3"/>
  <c r="AY291" i="3"/>
  <c r="BU291" i="3"/>
  <c r="Z291" i="3"/>
  <c r="AX291" i="3"/>
  <c r="BT291" i="3"/>
  <c r="Y291" i="3"/>
  <c r="AW291" i="3"/>
  <c r="BS291" i="3"/>
  <c r="X291" i="3"/>
  <c r="AV291" i="3"/>
  <c r="BR291" i="3"/>
  <c r="W291" i="3"/>
  <c r="AU291" i="3"/>
  <c r="BQ291" i="3"/>
  <c r="V291" i="3"/>
  <c r="BN291" i="3"/>
  <c r="T291" i="3"/>
  <c r="AS291" i="3"/>
  <c r="BO291" i="3"/>
  <c r="AP291" i="3"/>
  <c r="BL291" i="3"/>
  <c r="AQ291" i="3"/>
  <c r="BM291" i="3"/>
  <c r="Q291" i="3"/>
  <c r="AO291" i="3"/>
  <c r="BK291" i="3"/>
  <c r="P291" i="3"/>
  <c r="AN291" i="3"/>
  <c r="BJ291" i="3"/>
  <c r="O291" i="3"/>
  <c r="AM291" i="3"/>
  <c r="BI291" i="3"/>
  <c r="N291" i="3"/>
  <c r="AL291" i="3"/>
  <c r="M291" i="3"/>
  <c r="L291" i="3"/>
  <c r="K291" i="3"/>
  <c r="J291" i="3"/>
  <c r="I291" i="3"/>
  <c r="H291" i="3"/>
  <c r="G291" i="3"/>
  <c r="F291" i="3"/>
  <c r="AI291" i="3"/>
  <c r="E291" i="3"/>
  <c r="AH291" i="3"/>
  <c r="D291" i="3"/>
  <c r="AG291" i="3"/>
  <c r="BC291" i="3"/>
  <c r="C291" i="3"/>
  <c r="AF291" i="3"/>
  <c r="B291" i="3"/>
  <c r="A291" i="3"/>
  <c r="BA290" i="3"/>
  <c r="BW290" i="3"/>
  <c r="AK290" i="3"/>
  <c r="BG290" i="3"/>
  <c r="AE290" i="3"/>
  <c r="BX290" i="3"/>
  <c r="E279" i="6"/>
  <c r="AB290" i="3"/>
  <c r="AZ290" i="3"/>
  <c r="BV290" i="3"/>
  <c r="AA290" i="3"/>
  <c r="AY290" i="3"/>
  <c r="BU290" i="3"/>
  <c r="Z290" i="3"/>
  <c r="AX290" i="3"/>
  <c r="BT290" i="3"/>
  <c r="Y290" i="3"/>
  <c r="AW290" i="3"/>
  <c r="BS290" i="3"/>
  <c r="X290" i="3"/>
  <c r="AV290" i="3"/>
  <c r="BR290" i="3"/>
  <c r="W290" i="3"/>
  <c r="AU290" i="3"/>
  <c r="BQ290" i="3"/>
  <c r="V290" i="3"/>
  <c r="AT290" i="3"/>
  <c r="BP290" i="3"/>
  <c r="T290" i="3"/>
  <c r="AS290" i="3"/>
  <c r="BO290" i="3"/>
  <c r="AP290" i="3"/>
  <c r="BL290" i="3"/>
  <c r="AQ290" i="3"/>
  <c r="BM290" i="3"/>
  <c r="Q290" i="3"/>
  <c r="AO290" i="3"/>
  <c r="BK290" i="3"/>
  <c r="P290" i="3"/>
  <c r="AN290" i="3"/>
  <c r="BJ290" i="3"/>
  <c r="O290" i="3"/>
  <c r="AM290" i="3"/>
  <c r="BI290" i="3"/>
  <c r="N290" i="3"/>
  <c r="AL290" i="3"/>
  <c r="BH290" i="3"/>
  <c r="M290" i="3"/>
  <c r="L290" i="3"/>
  <c r="AJ290" i="3"/>
  <c r="BF290" i="3"/>
  <c r="K290" i="3"/>
  <c r="J290" i="3"/>
  <c r="I290" i="3"/>
  <c r="H290" i="3"/>
  <c r="G290" i="3"/>
  <c r="F290" i="3"/>
  <c r="AI290" i="3"/>
  <c r="E290" i="3"/>
  <c r="AH290" i="3"/>
  <c r="D290" i="3"/>
  <c r="AG290" i="3"/>
  <c r="BC290" i="3"/>
  <c r="C290" i="3"/>
  <c r="AF290" i="3"/>
  <c r="B290" i="3"/>
  <c r="A290" i="3"/>
  <c r="BA289" i="3"/>
  <c r="BW289" i="3"/>
  <c r="AK289" i="3"/>
  <c r="BG289" i="3"/>
  <c r="AE289" i="3"/>
  <c r="BX289" i="3"/>
  <c r="E278" i="6"/>
  <c r="AB289" i="3"/>
  <c r="AZ289" i="3"/>
  <c r="BV289" i="3"/>
  <c r="AA289" i="3"/>
  <c r="AY289" i="3"/>
  <c r="BU289" i="3"/>
  <c r="Z289" i="3"/>
  <c r="AX289" i="3"/>
  <c r="BT289" i="3"/>
  <c r="Y289" i="3"/>
  <c r="AW289" i="3"/>
  <c r="BS289" i="3"/>
  <c r="X289" i="3"/>
  <c r="AV289" i="3"/>
  <c r="BR289" i="3"/>
  <c r="W289" i="3"/>
  <c r="AU289" i="3"/>
  <c r="BQ289" i="3"/>
  <c r="V289" i="3"/>
  <c r="AT289" i="3"/>
  <c r="BP289" i="3"/>
  <c r="T289" i="3"/>
  <c r="AS289" i="3"/>
  <c r="BO289" i="3"/>
  <c r="AP289" i="3"/>
  <c r="BL289" i="3"/>
  <c r="AQ289" i="3"/>
  <c r="BM289" i="3"/>
  <c r="Q289" i="3"/>
  <c r="AO289" i="3"/>
  <c r="BK289" i="3"/>
  <c r="P289" i="3"/>
  <c r="AN289" i="3"/>
  <c r="BJ289" i="3"/>
  <c r="O289" i="3"/>
  <c r="AM289" i="3"/>
  <c r="BI289" i="3"/>
  <c r="N289" i="3"/>
  <c r="AL289" i="3"/>
  <c r="BH289" i="3"/>
  <c r="M289" i="3"/>
  <c r="L289" i="3"/>
  <c r="AJ289" i="3"/>
  <c r="BF289" i="3"/>
  <c r="K289" i="3"/>
  <c r="J289" i="3"/>
  <c r="I289" i="3"/>
  <c r="H289" i="3"/>
  <c r="G289" i="3"/>
  <c r="F289" i="3"/>
  <c r="AI289" i="3"/>
  <c r="E289" i="3"/>
  <c r="AH289" i="3"/>
  <c r="D289" i="3"/>
  <c r="AG289" i="3"/>
  <c r="BC289" i="3"/>
  <c r="C289" i="3"/>
  <c r="AF289" i="3"/>
  <c r="B289" i="3"/>
  <c r="A289" i="3"/>
  <c r="BA288" i="3"/>
  <c r="BW288" i="3"/>
  <c r="AK288" i="3"/>
  <c r="AE288" i="3"/>
  <c r="BX288" i="3"/>
  <c r="E277" i="6"/>
  <c r="AB288" i="3"/>
  <c r="AZ288" i="3"/>
  <c r="BV288" i="3"/>
  <c r="AA288" i="3"/>
  <c r="AY288" i="3"/>
  <c r="BU288" i="3"/>
  <c r="Z288" i="3"/>
  <c r="AX288" i="3"/>
  <c r="BT288" i="3"/>
  <c r="Y288" i="3"/>
  <c r="AW288" i="3"/>
  <c r="BS288" i="3"/>
  <c r="X288" i="3"/>
  <c r="AV288" i="3"/>
  <c r="BR288" i="3"/>
  <c r="W288" i="3"/>
  <c r="AU288" i="3"/>
  <c r="BQ288" i="3"/>
  <c r="V288" i="3"/>
  <c r="AT288" i="3"/>
  <c r="BP288" i="3"/>
  <c r="T288" i="3"/>
  <c r="AS288" i="3"/>
  <c r="BO288" i="3"/>
  <c r="AP288" i="3"/>
  <c r="BL288" i="3"/>
  <c r="AQ288" i="3"/>
  <c r="BM288" i="3"/>
  <c r="Q288" i="3"/>
  <c r="AO288" i="3"/>
  <c r="BK288" i="3"/>
  <c r="P288" i="3"/>
  <c r="AN288" i="3"/>
  <c r="BJ288" i="3"/>
  <c r="O288" i="3"/>
  <c r="AM288" i="3"/>
  <c r="BI288" i="3"/>
  <c r="N288" i="3"/>
  <c r="AL288" i="3"/>
  <c r="M288" i="3"/>
  <c r="L288" i="3"/>
  <c r="AJ288" i="3"/>
  <c r="BF288" i="3"/>
  <c r="K288" i="3"/>
  <c r="J288" i="3"/>
  <c r="I288" i="3"/>
  <c r="H288" i="3"/>
  <c r="G288" i="3"/>
  <c r="F288" i="3"/>
  <c r="AI288" i="3"/>
  <c r="J271" i="2"/>
  <c r="E288" i="3"/>
  <c r="AH288" i="3"/>
  <c r="BD288" i="3"/>
  <c r="D288" i="3"/>
  <c r="AG288" i="3"/>
  <c r="BC288" i="3"/>
  <c r="C288" i="3"/>
  <c r="AF288" i="3"/>
  <c r="B288" i="3"/>
  <c r="A288" i="3"/>
  <c r="I271" i="2"/>
  <c r="BA287" i="3"/>
  <c r="BW287" i="3"/>
  <c r="AK287" i="3"/>
  <c r="AE287" i="3"/>
  <c r="BX287" i="3"/>
  <c r="E276" i="6"/>
  <c r="AB287" i="3"/>
  <c r="AZ287" i="3"/>
  <c r="BV287" i="3"/>
  <c r="AA287" i="3"/>
  <c r="AY287" i="3"/>
  <c r="BU287" i="3"/>
  <c r="Z287" i="3"/>
  <c r="AX287" i="3"/>
  <c r="BT287" i="3"/>
  <c r="Y287" i="3"/>
  <c r="AW287" i="3"/>
  <c r="BS287" i="3"/>
  <c r="X287" i="3"/>
  <c r="AV287" i="3"/>
  <c r="BR287" i="3"/>
  <c r="W287" i="3"/>
  <c r="AU287" i="3"/>
  <c r="BQ287" i="3"/>
  <c r="V287" i="3"/>
  <c r="AT287" i="3"/>
  <c r="BP287" i="3"/>
  <c r="BN287" i="3"/>
  <c r="T287" i="3"/>
  <c r="AS287" i="3"/>
  <c r="BO287" i="3"/>
  <c r="AP287" i="3"/>
  <c r="BL287" i="3"/>
  <c r="AQ287" i="3"/>
  <c r="BM287" i="3"/>
  <c r="Q287" i="3"/>
  <c r="AO287" i="3"/>
  <c r="BK287" i="3"/>
  <c r="P287" i="3"/>
  <c r="AN287" i="3"/>
  <c r="BJ287" i="3"/>
  <c r="O287" i="3"/>
  <c r="AM287" i="3"/>
  <c r="N287" i="3"/>
  <c r="AL287" i="3"/>
  <c r="BH287" i="3"/>
  <c r="M287" i="3"/>
  <c r="L287" i="3"/>
  <c r="AJ287" i="3"/>
  <c r="BF287" i="3"/>
  <c r="K287" i="3"/>
  <c r="J287" i="3"/>
  <c r="G270" i="2"/>
  <c r="I287" i="3"/>
  <c r="H287" i="3"/>
  <c r="G287" i="3"/>
  <c r="C270" i="2"/>
  <c r="F287" i="3"/>
  <c r="AI287" i="3"/>
  <c r="E287" i="3"/>
  <c r="AH287" i="3"/>
  <c r="BD287" i="3"/>
  <c r="D287" i="3"/>
  <c r="AG287" i="3"/>
  <c r="BC287" i="3"/>
  <c r="C287" i="3"/>
  <c r="AF287" i="3"/>
  <c r="B287" i="3"/>
  <c r="D270" i="2"/>
  <c r="A287" i="3"/>
  <c r="BA286" i="3"/>
  <c r="BW286" i="3"/>
  <c r="AV286" i="3"/>
  <c r="BR286" i="3"/>
  <c r="AK286" i="3"/>
  <c r="BG286" i="3"/>
  <c r="AE286" i="3"/>
  <c r="BX286" i="3"/>
  <c r="E275" i="6"/>
  <c r="AB286" i="3"/>
  <c r="AZ286" i="3"/>
  <c r="BV286" i="3"/>
  <c r="AA286" i="3"/>
  <c r="AY286" i="3"/>
  <c r="BU286" i="3"/>
  <c r="Z286" i="3"/>
  <c r="AX286" i="3"/>
  <c r="BT286" i="3"/>
  <c r="Y286" i="3"/>
  <c r="AW286" i="3"/>
  <c r="BS286" i="3"/>
  <c r="X286" i="3"/>
  <c r="W286" i="3"/>
  <c r="AU286" i="3"/>
  <c r="BQ286" i="3"/>
  <c r="V286" i="3"/>
  <c r="AT286" i="3"/>
  <c r="BP286" i="3"/>
  <c r="T286" i="3"/>
  <c r="AS286" i="3"/>
  <c r="BO286" i="3"/>
  <c r="AP286" i="3"/>
  <c r="BL286" i="3"/>
  <c r="AQ286" i="3"/>
  <c r="BM286" i="3"/>
  <c r="Q286" i="3"/>
  <c r="AO286" i="3"/>
  <c r="BK286" i="3"/>
  <c r="P286" i="3"/>
  <c r="AN286" i="3"/>
  <c r="BJ286" i="3"/>
  <c r="O286" i="3"/>
  <c r="AM286" i="3"/>
  <c r="N286" i="3"/>
  <c r="AL286" i="3"/>
  <c r="BH286" i="3"/>
  <c r="M286" i="3"/>
  <c r="L286" i="3"/>
  <c r="AJ286" i="3"/>
  <c r="BF286" i="3"/>
  <c r="K286" i="3"/>
  <c r="J286" i="3"/>
  <c r="I286" i="3"/>
  <c r="H286" i="3"/>
  <c r="G286" i="3"/>
  <c r="F286" i="3"/>
  <c r="AI286" i="3"/>
  <c r="E286" i="3"/>
  <c r="AH286" i="3"/>
  <c r="BD286" i="3"/>
  <c r="D286" i="3"/>
  <c r="AG286" i="3"/>
  <c r="BC286" i="3"/>
  <c r="C286" i="3"/>
  <c r="AF286" i="3"/>
  <c r="B286" i="3"/>
  <c r="A286" i="3"/>
  <c r="BA285" i="3"/>
  <c r="AK285" i="3"/>
  <c r="BG285" i="3"/>
  <c r="AE285" i="3"/>
  <c r="BX285" i="3"/>
  <c r="E274" i="6"/>
  <c r="AB285" i="3"/>
  <c r="AZ285" i="3"/>
  <c r="BV285" i="3"/>
  <c r="AA285" i="3"/>
  <c r="AY285" i="3"/>
  <c r="BU285" i="3"/>
  <c r="Z285" i="3"/>
  <c r="AX285" i="3"/>
  <c r="BT285" i="3"/>
  <c r="Y285" i="3"/>
  <c r="AW285" i="3"/>
  <c r="BS285" i="3"/>
  <c r="X285" i="3"/>
  <c r="W285" i="3"/>
  <c r="AU285" i="3"/>
  <c r="BQ285" i="3"/>
  <c r="V285" i="3"/>
  <c r="AT285" i="3"/>
  <c r="BP285" i="3"/>
  <c r="BN285" i="3"/>
  <c r="T285" i="3"/>
  <c r="AS285" i="3"/>
  <c r="BO285" i="3"/>
  <c r="AP285" i="3"/>
  <c r="BL285" i="3"/>
  <c r="AQ285" i="3"/>
  <c r="BM285" i="3"/>
  <c r="Q285" i="3"/>
  <c r="AO285" i="3"/>
  <c r="BK285" i="3"/>
  <c r="P285" i="3"/>
  <c r="O285" i="3"/>
  <c r="AM285" i="3"/>
  <c r="BI285" i="3"/>
  <c r="N285" i="3"/>
  <c r="AL285" i="3"/>
  <c r="BH285" i="3"/>
  <c r="M285" i="3"/>
  <c r="L285" i="3"/>
  <c r="AJ285" i="3"/>
  <c r="BF285" i="3"/>
  <c r="K285" i="3"/>
  <c r="J285" i="3"/>
  <c r="I285" i="3"/>
  <c r="H285" i="3"/>
  <c r="G285" i="3"/>
  <c r="F285" i="3"/>
  <c r="AI285" i="3"/>
  <c r="E285" i="3"/>
  <c r="AH285" i="3"/>
  <c r="BD285" i="3"/>
  <c r="D285" i="3"/>
  <c r="AG285" i="3"/>
  <c r="BC285" i="3"/>
  <c r="C285" i="3"/>
  <c r="AF285" i="3"/>
  <c r="B285" i="3"/>
  <c r="A285" i="3"/>
  <c r="BA284" i="3"/>
  <c r="BW284" i="3"/>
  <c r="AK284" i="3"/>
  <c r="BG284" i="3"/>
  <c r="AE284" i="3"/>
  <c r="BX284" i="3"/>
  <c r="E273" i="6"/>
  <c r="AB284" i="3"/>
  <c r="AZ284" i="3"/>
  <c r="BV284" i="3"/>
  <c r="AA284" i="3"/>
  <c r="AY284" i="3"/>
  <c r="BU284" i="3"/>
  <c r="Z284" i="3"/>
  <c r="AX284" i="3"/>
  <c r="BT284" i="3"/>
  <c r="Y284" i="3"/>
  <c r="AW284" i="3"/>
  <c r="BS284" i="3"/>
  <c r="X284" i="3"/>
  <c r="AV284" i="3"/>
  <c r="BR284" i="3"/>
  <c r="W284" i="3"/>
  <c r="AU284" i="3"/>
  <c r="BQ284" i="3"/>
  <c r="V284" i="3"/>
  <c r="AT284" i="3"/>
  <c r="BP284" i="3"/>
  <c r="BN284" i="3"/>
  <c r="T284" i="3"/>
  <c r="AS284" i="3"/>
  <c r="AP284" i="3"/>
  <c r="BL284" i="3"/>
  <c r="AQ284" i="3"/>
  <c r="BM284" i="3"/>
  <c r="Q284" i="3"/>
  <c r="AO284" i="3"/>
  <c r="BK284" i="3"/>
  <c r="P284" i="3"/>
  <c r="AN284" i="3"/>
  <c r="BJ284" i="3"/>
  <c r="O284" i="3"/>
  <c r="AM284" i="3"/>
  <c r="BI284" i="3"/>
  <c r="N284" i="3"/>
  <c r="AL284" i="3"/>
  <c r="BH284" i="3"/>
  <c r="M284" i="3"/>
  <c r="L284" i="3"/>
  <c r="AJ284" i="3"/>
  <c r="BF284" i="3"/>
  <c r="K284" i="3"/>
  <c r="J284" i="3"/>
  <c r="I284" i="3"/>
  <c r="H284" i="3"/>
  <c r="G284" i="3"/>
  <c r="F284" i="3"/>
  <c r="AI284" i="3"/>
  <c r="E284" i="3"/>
  <c r="AH284" i="3"/>
  <c r="BD284" i="3"/>
  <c r="D284" i="3"/>
  <c r="AG284" i="3"/>
  <c r="BC284" i="3"/>
  <c r="C284" i="3"/>
  <c r="AF284" i="3"/>
  <c r="B284" i="3"/>
  <c r="A284" i="3"/>
  <c r="BA283" i="3"/>
  <c r="BW283" i="3"/>
  <c r="AK283" i="3"/>
  <c r="BG283" i="3"/>
  <c r="AE283" i="3"/>
  <c r="BX283" i="3"/>
  <c r="E272" i="6"/>
  <c r="AB283" i="3"/>
  <c r="AZ283" i="3"/>
  <c r="BV283" i="3"/>
  <c r="AA283" i="3"/>
  <c r="AY283" i="3"/>
  <c r="BU283" i="3"/>
  <c r="Z283" i="3"/>
  <c r="AX283" i="3"/>
  <c r="BT283" i="3"/>
  <c r="Y283" i="3"/>
  <c r="AW283" i="3"/>
  <c r="BS283" i="3"/>
  <c r="X283" i="3"/>
  <c r="AV283" i="3"/>
  <c r="BR283" i="3"/>
  <c r="W283" i="3"/>
  <c r="V283" i="3"/>
  <c r="AT283" i="3"/>
  <c r="BP283" i="3"/>
  <c r="BN283" i="3"/>
  <c r="T283" i="3"/>
  <c r="AS283" i="3"/>
  <c r="BO283" i="3"/>
  <c r="AP283" i="3"/>
  <c r="BL283" i="3"/>
  <c r="AQ283" i="3"/>
  <c r="BM283" i="3"/>
  <c r="Q283" i="3"/>
  <c r="AO283" i="3"/>
  <c r="BK283" i="3"/>
  <c r="P283" i="3"/>
  <c r="AN283" i="3"/>
  <c r="BJ283" i="3"/>
  <c r="O283" i="3"/>
  <c r="AM283" i="3"/>
  <c r="N283" i="3"/>
  <c r="AL283" i="3"/>
  <c r="BH283" i="3"/>
  <c r="M283" i="3"/>
  <c r="L283" i="3"/>
  <c r="AJ283" i="3"/>
  <c r="BF283" i="3"/>
  <c r="K283" i="3"/>
  <c r="J283" i="3"/>
  <c r="I283" i="3"/>
  <c r="H283" i="3"/>
  <c r="G283" i="3"/>
  <c r="C266" i="2"/>
  <c r="F283" i="3"/>
  <c r="AI283" i="3"/>
  <c r="E283" i="3"/>
  <c r="AH283" i="3"/>
  <c r="BD283" i="3"/>
  <c r="D283" i="3"/>
  <c r="AG283" i="3"/>
  <c r="BC283" i="3"/>
  <c r="C283" i="3"/>
  <c r="AF283" i="3"/>
  <c r="B283" i="3"/>
  <c r="A283" i="3"/>
  <c r="BA282" i="3"/>
  <c r="BW282" i="3"/>
  <c r="AK282" i="3"/>
  <c r="BG282" i="3"/>
  <c r="AE282" i="3"/>
  <c r="BX282" i="3"/>
  <c r="E271" i="6"/>
  <c r="AB282" i="3"/>
  <c r="AZ282" i="3"/>
  <c r="BV282" i="3"/>
  <c r="AA282" i="3"/>
  <c r="AY282" i="3"/>
  <c r="BU282" i="3"/>
  <c r="Z282" i="3"/>
  <c r="AX282" i="3"/>
  <c r="BT282" i="3"/>
  <c r="Y282" i="3"/>
  <c r="AW282" i="3"/>
  <c r="BS282" i="3"/>
  <c r="X282" i="3"/>
  <c r="AV282" i="3"/>
  <c r="BR282" i="3"/>
  <c r="W282" i="3"/>
  <c r="V282" i="3"/>
  <c r="AT282" i="3"/>
  <c r="BP282" i="3"/>
  <c r="BN282" i="3"/>
  <c r="T282" i="3"/>
  <c r="AS282" i="3"/>
  <c r="BO282" i="3"/>
  <c r="AP282" i="3"/>
  <c r="BL282" i="3"/>
  <c r="AQ282" i="3"/>
  <c r="BM282" i="3"/>
  <c r="Q282" i="3"/>
  <c r="AO282" i="3"/>
  <c r="BK282" i="3"/>
  <c r="P282" i="3"/>
  <c r="AN282" i="3"/>
  <c r="BJ282" i="3"/>
  <c r="O282" i="3"/>
  <c r="AM282" i="3"/>
  <c r="N282" i="3"/>
  <c r="AL282" i="3"/>
  <c r="BH282" i="3"/>
  <c r="M282" i="3"/>
  <c r="L282" i="3"/>
  <c r="AJ282" i="3"/>
  <c r="BF282" i="3"/>
  <c r="K282" i="3"/>
  <c r="J282" i="3"/>
  <c r="I282" i="3"/>
  <c r="H282" i="3"/>
  <c r="G282" i="3"/>
  <c r="C265" i="2"/>
  <c r="F282" i="3"/>
  <c r="AI282" i="3"/>
  <c r="E282" i="3"/>
  <c r="AH282" i="3"/>
  <c r="BD282" i="3"/>
  <c r="D282" i="3"/>
  <c r="AG282" i="3"/>
  <c r="BC282" i="3"/>
  <c r="C282" i="3"/>
  <c r="AF282" i="3"/>
  <c r="B282" i="3"/>
  <c r="A282" i="3"/>
  <c r="BA281" i="3"/>
  <c r="BW281" i="3"/>
  <c r="AV281" i="3"/>
  <c r="BR281" i="3"/>
  <c r="AK281" i="3"/>
  <c r="BG281" i="3"/>
  <c r="AE281" i="3"/>
  <c r="BX281" i="3"/>
  <c r="E270" i="6"/>
  <c r="AB281" i="3"/>
  <c r="AZ281" i="3"/>
  <c r="BV281" i="3"/>
  <c r="AA281" i="3"/>
  <c r="AY281" i="3"/>
  <c r="BU281" i="3"/>
  <c r="Z281" i="3"/>
  <c r="AX281" i="3"/>
  <c r="BT281" i="3"/>
  <c r="Y281" i="3"/>
  <c r="AW281" i="3"/>
  <c r="BS281" i="3"/>
  <c r="X281" i="3"/>
  <c r="W281" i="3"/>
  <c r="AU281" i="3"/>
  <c r="BQ281" i="3"/>
  <c r="V281" i="3"/>
  <c r="AT281" i="3"/>
  <c r="BP281" i="3"/>
  <c r="BN281" i="3"/>
  <c r="T281" i="3"/>
  <c r="AS281" i="3"/>
  <c r="BO281" i="3"/>
  <c r="AP281" i="3"/>
  <c r="BL281" i="3"/>
  <c r="AQ281" i="3"/>
  <c r="BM281" i="3"/>
  <c r="Q281" i="3"/>
  <c r="AO281" i="3"/>
  <c r="BK281" i="3"/>
  <c r="P281" i="3"/>
  <c r="AN281" i="3"/>
  <c r="BJ281" i="3"/>
  <c r="O281" i="3"/>
  <c r="AM281" i="3"/>
  <c r="Y264" i="2"/>
  <c r="N281" i="3"/>
  <c r="AL281" i="3"/>
  <c r="BH281" i="3"/>
  <c r="M281" i="3"/>
  <c r="L281" i="3"/>
  <c r="AJ281" i="3"/>
  <c r="BF281" i="3"/>
  <c r="K281" i="3"/>
  <c r="J281" i="3"/>
  <c r="I281" i="3"/>
  <c r="H281" i="3"/>
  <c r="G281" i="3"/>
  <c r="C264" i="2"/>
  <c r="F281" i="3"/>
  <c r="AI281" i="3"/>
  <c r="E281" i="3"/>
  <c r="AH281" i="3"/>
  <c r="BD281" i="3"/>
  <c r="D281" i="3"/>
  <c r="AG281" i="3"/>
  <c r="BC281" i="3"/>
  <c r="C281" i="3"/>
  <c r="AF281" i="3"/>
  <c r="B281" i="3"/>
  <c r="A281" i="3"/>
  <c r="BA280" i="3"/>
  <c r="BW280" i="3"/>
  <c r="AK280" i="3"/>
  <c r="BG280" i="3"/>
  <c r="AE280" i="3"/>
  <c r="BX280" i="3"/>
  <c r="E269" i="6"/>
  <c r="AB280" i="3"/>
  <c r="AZ280" i="3"/>
  <c r="BV280" i="3"/>
  <c r="AA280" i="3"/>
  <c r="AY280" i="3"/>
  <c r="BU280" i="3"/>
  <c r="Z280" i="3"/>
  <c r="AX280" i="3"/>
  <c r="BT280" i="3"/>
  <c r="Y280" i="3"/>
  <c r="AW280" i="3"/>
  <c r="BS280" i="3"/>
  <c r="X280" i="3"/>
  <c r="W280" i="3"/>
  <c r="AU280" i="3"/>
  <c r="BQ280" i="3"/>
  <c r="V280" i="3"/>
  <c r="AT280" i="3"/>
  <c r="BP280" i="3"/>
  <c r="BN280" i="3"/>
  <c r="T280" i="3"/>
  <c r="AS280" i="3"/>
  <c r="BO280" i="3"/>
  <c r="AP280" i="3"/>
  <c r="BL280" i="3"/>
  <c r="AQ280" i="3"/>
  <c r="BM280" i="3"/>
  <c r="Q280" i="3"/>
  <c r="AO280" i="3"/>
  <c r="BK280" i="3"/>
  <c r="P280" i="3"/>
  <c r="O280" i="3"/>
  <c r="AM280" i="3"/>
  <c r="BI280" i="3"/>
  <c r="N280" i="3"/>
  <c r="AL280" i="3"/>
  <c r="BH280" i="3"/>
  <c r="M280" i="3"/>
  <c r="L280" i="3"/>
  <c r="AJ280" i="3"/>
  <c r="BF280" i="3"/>
  <c r="K280" i="3"/>
  <c r="J280" i="3"/>
  <c r="I280" i="3"/>
  <c r="H280" i="3"/>
  <c r="G280" i="3"/>
  <c r="F280" i="3"/>
  <c r="AI280" i="3"/>
  <c r="E280" i="3"/>
  <c r="AH280" i="3"/>
  <c r="BD280" i="3"/>
  <c r="D280" i="3"/>
  <c r="AG280" i="3"/>
  <c r="BC280" i="3"/>
  <c r="C280" i="3"/>
  <c r="AF280" i="3"/>
  <c r="B280" i="3"/>
  <c r="A280" i="3"/>
  <c r="BA279" i="3"/>
  <c r="AK279" i="3"/>
  <c r="BG279" i="3"/>
  <c r="AE279" i="3"/>
  <c r="BX279" i="3"/>
  <c r="E268" i="6"/>
  <c r="AB279" i="3"/>
  <c r="AZ279" i="3"/>
  <c r="BV279" i="3"/>
  <c r="AA279" i="3"/>
  <c r="AY279" i="3"/>
  <c r="BU279" i="3"/>
  <c r="Z279" i="3"/>
  <c r="AX279" i="3"/>
  <c r="BT279" i="3"/>
  <c r="Y279" i="3"/>
  <c r="AW279" i="3"/>
  <c r="BS279" i="3"/>
  <c r="X279" i="3"/>
  <c r="AV279" i="3"/>
  <c r="BR279" i="3"/>
  <c r="W279" i="3"/>
  <c r="V279" i="3"/>
  <c r="AT279" i="3"/>
  <c r="BP279" i="3"/>
  <c r="BN279" i="3"/>
  <c r="T279" i="3"/>
  <c r="AS279" i="3"/>
  <c r="BO279" i="3"/>
  <c r="AP279" i="3"/>
  <c r="BL279" i="3"/>
  <c r="AQ279" i="3"/>
  <c r="BM279" i="3"/>
  <c r="Q279" i="3"/>
  <c r="AO279" i="3"/>
  <c r="BK279" i="3"/>
  <c r="P279" i="3"/>
  <c r="AN279" i="3"/>
  <c r="BJ279" i="3"/>
  <c r="O279" i="3"/>
  <c r="AM279" i="3"/>
  <c r="N279" i="3"/>
  <c r="AL279" i="3"/>
  <c r="BH279" i="3"/>
  <c r="M279" i="3"/>
  <c r="L279" i="3"/>
  <c r="AJ279" i="3"/>
  <c r="BF279" i="3"/>
  <c r="K279" i="3"/>
  <c r="J279" i="3"/>
  <c r="G262" i="2"/>
  <c r="I279" i="3"/>
  <c r="H279" i="3"/>
  <c r="G279" i="3"/>
  <c r="F279" i="3"/>
  <c r="AI279" i="3"/>
  <c r="E279" i="3"/>
  <c r="AH279" i="3"/>
  <c r="BD279" i="3"/>
  <c r="D279" i="3"/>
  <c r="AG279" i="3"/>
  <c r="BC279" i="3"/>
  <c r="C279" i="3"/>
  <c r="AF279" i="3"/>
  <c r="B279" i="3"/>
  <c r="D262" i="2"/>
  <c r="A279" i="3"/>
  <c r="BA278" i="3"/>
  <c r="BW278" i="3"/>
  <c r="AS278" i="3"/>
  <c r="BO278" i="3"/>
  <c r="AK278" i="3"/>
  <c r="BG278" i="3"/>
  <c r="AE278" i="3"/>
  <c r="BX278" i="3"/>
  <c r="E267" i="6"/>
  <c r="AB278" i="3"/>
  <c r="AZ278" i="3"/>
  <c r="BV278" i="3"/>
  <c r="AA278" i="3"/>
  <c r="AY278" i="3"/>
  <c r="BU278" i="3"/>
  <c r="Z278" i="3"/>
  <c r="AX278" i="3"/>
  <c r="BT278" i="3"/>
  <c r="Y278" i="3"/>
  <c r="AW278" i="3"/>
  <c r="BS278" i="3"/>
  <c r="X278" i="3"/>
  <c r="AV278" i="3"/>
  <c r="BR278" i="3"/>
  <c r="W278" i="3"/>
  <c r="V278" i="3"/>
  <c r="AT278" i="3"/>
  <c r="BP278" i="3"/>
  <c r="BN278" i="3"/>
  <c r="T278" i="3"/>
  <c r="AP278" i="3"/>
  <c r="BL278" i="3"/>
  <c r="AQ278" i="3"/>
  <c r="BM278" i="3"/>
  <c r="Q278" i="3"/>
  <c r="AO278" i="3"/>
  <c r="BK278" i="3"/>
  <c r="P278" i="3"/>
  <c r="AN278" i="3"/>
  <c r="BJ278" i="3"/>
  <c r="O278" i="3"/>
  <c r="AM278" i="3"/>
  <c r="N278" i="3"/>
  <c r="AL278" i="3"/>
  <c r="BH278" i="3"/>
  <c r="M278" i="3"/>
  <c r="L278" i="3"/>
  <c r="AJ278" i="3"/>
  <c r="BF278" i="3"/>
  <c r="K278" i="3"/>
  <c r="J278" i="3"/>
  <c r="G261" i="2"/>
  <c r="I278" i="3"/>
  <c r="H278" i="3"/>
  <c r="G278" i="3"/>
  <c r="F278" i="3"/>
  <c r="AI278" i="3"/>
  <c r="E278" i="3"/>
  <c r="AH278" i="3"/>
  <c r="BD278" i="3"/>
  <c r="D278" i="3"/>
  <c r="AG278" i="3"/>
  <c r="BC278" i="3"/>
  <c r="C278" i="3"/>
  <c r="AF278" i="3"/>
  <c r="B278" i="3"/>
  <c r="D261" i="2"/>
  <c r="A278" i="3"/>
  <c r="BA277" i="3"/>
  <c r="BW277" i="3"/>
  <c r="AK277" i="3"/>
  <c r="BG277" i="3"/>
  <c r="AE277" i="3"/>
  <c r="BX277" i="3"/>
  <c r="E266" i="6"/>
  <c r="AB277" i="3"/>
  <c r="AZ277" i="3"/>
  <c r="BV277" i="3"/>
  <c r="AA277" i="3"/>
  <c r="AY277" i="3"/>
  <c r="BU277" i="3"/>
  <c r="Z277" i="3"/>
  <c r="AX277" i="3"/>
  <c r="BT277" i="3"/>
  <c r="Y277" i="3"/>
  <c r="AW277" i="3"/>
  <c r="BS277" i="3"/>
  <c r="X277" i="3"/>
  <c r="AV277" i="3"/>
  <c r="BR277" i="3"/>
  <c r="W277" i="3"/>
  <c r="AU277" i="3"/>
  <c r="BQ277" i="3"/>
  <c r="V277" i="3"/>
  <c r="AT277" i="3"/>
  <c r="BP277" i="3"/>
  <c r="BN277" i="3"/>
  <c r="T277" i="3"/>
  <c r="AS277" i="3"/>
  <c r="BO277" i="3"/>
  <c r="AP277" i="3"/>
  <c r="BL277" i="3"/>
  <c r="AQ277" i="3"/>
  <c r="BM277" i="3"/>
  <c r="Q277" i="3"/>
  <c r="AO277" i="3"/>
  <c r="BK277" i="3"/>
  <c r="P277" i="3"/>
  <c r="AN277" i="3"/>
  <c r="BJ277" i="3"/>
  <c r="O277" i="3"/>
  <c r="AM277" i="3"/>
  <c r="BI277" i="3"/>
  <c r="N277" i="3"/>
  <c r="AL277" i="3"/>
  <c r="BH277" i="3"/>
  <c r="M277" i="3"/>
  <c r="L277" i="3"/>
  <c r="AJ277" i="3"/>
  <c r="BF277" i="3"/>
  <c r="K277" i="3"/>
  <c r="J277" i="3"/>
  <c r="I277" i="3"/>
  <c r="H277" i="3"/>
  <c r="G277" i="3"/>
  <c r="C260" i="2"/>
  <c r="F277" i="3"/>
  <c r="AI277" i="3"/>
  <c r="E277" i="3"/>
  <c r="AH277" i="3"/>
  <c r="BD277" i="3"/>
  <c r="D277" i="3"/>
  <c r="AG277" i="3"/>
  <c r="BC277" i="3"/>
  <c r="C277" i="3"/>
  <c r="AF277" i="3"/>
  <c r="B277" i="3"/>
  <c r="A277" i="3"/>
  <c r="BA276" i="3"/>
  <c r="BW276" i="3"/>
  <c r="AK276" i="3"/>
  <c r="AE276" i="3"/>
  <c r="BX276" i="3"/>
  <c r="E265" i="6"/>
  <c r="AB276" i="3"/>
  <c r="AZ276" i="3"/>
  <c r="BV276" i="3"/>
  <c r="AA276" i="3"/>
  <c r="AY276" i="3"/>
  <c r="BU276" i="3"/>
  <c r="Z276" i="3"/>
  <c r="AX276" i="3"/>
  <c r="BT276" i="3"/>
  <c r="Y276" i="3"/>
  <c r="AW276" i="3"/>
  <c r="BS276" i="3"/>
  <c r="X276" i="3"/>
  <c r="AV276" i="3"/>
  <c r="BR276" i="3"/>
  <c r="W276" i="3"/>
  <c r="V276" i="3"/>
  <c r="AT276" i="3"/>
  <c r="BP276" i="3"/>
  <c r="T276" i="3"/>
  <c r="AS276" i="3"/>
  <c r="BO276" i="3"/>
  <c r="AP276" i="3"/>
  <c r="BL276" i="3"/>
  <c r="AQ276" i="3"/>
  <c r="BM276" i="3"/>
  <c r="Q276" i="3"/>
  <c r="AO276" i="3"/>
  <c r="BK276" i="3"/>
  <c r="P276" i="3"/>
  <c r="AN276" i="3"/>
  <c r="BJ276" i="3"/>
  <c r="O276" i="3"/>
  <c r="AM276" i="3"/>
  <c r="N276" i="3"/>
  <c r="AL276" i="3"/>
  <c r="BH276" i="3"/>
  <c r="M276" i="3"/>
  <c r="L276" i="3"/>
  <c r="AJ276" i="3"/>
  <c r="BF276" i="3"/>
  <c r="K276" i="3"/>
  <c r="J276" i="3"/>
  <c r="I276" i="3"/>
  <c r="H276" i="3"/>
  <c r="G276" i="3"/>
  <c r="C259" i="2"/>
  <c r="F276" i="3"/>
  <c r="AI276" i="3"/>
  <c r="E276" i="3"/>
  <c r="AH276" i="3"/>
  <c r="BD276" i="3"/>
  <c r="D276" i="3"/>
  <c r="AG276" i="3"/>
  <c r="BC276" i="3"/>
  <c r="C276" i="3"/>
  <c r="AF276" i="3"/>
  <c r="B276" i="3"/>
  <c r="A276" i="3"/>
  <c r="BA275" i="3"/>
  <c r="BW275" i="3"/>
  <c r="AK275" i="3"/>
  <c r="BG275" i="3"/>
  <c r="AE275" i="3"/>
  <c r="BX275" i="3"/>
  <c r="E264" i="6"/>
  <c r="AB275" i="3"/>
  <c r="AZ275" i="3"/>
  <c r="BV275" i="3"/>
  <c r="AA275" i="3"/>
  <c r="AY275" i="3"/>
  <c r="BU275" i="3"/>
  <c r="Z275" i="3"/>
  <c r="AX275" i="3"/>
  <c r="BT275" i="3"/>
  <c r="Y275" i="3"/>
  <c r="AW275" i="3"/>
  <c r="BS275" i="3"/>
  <c r="X275" i="3"/>
  <c r="AV275" i="3"/>
  <c r="BR275" i="3"/>
  <c r="W275" i="3"/>
  <c r="AU275" i="3"/>
  <c r="BQ275" i="3"/>
  <c r="V275" i="3"/>
  <c r="AT275" i="3"/>
  <c r="BP275" i="3"/>
  <c r="BN275" i="3"/>
  <c r="T275" i="3"/>
  <c r="AS275" i="3"/>
  <c r="BO275" i="3"/>
  <c r="AP275" i="3"/>
  <c r="BL275" i="3"/>
  <c r="AQ275" i="3"/>
  <c r="BM275" i="3"/>
  <c r="Q275" i="3"/>
  <c r="AO275" i="3"/>
  <c r="BK275" i="3"/>
  <c r="P275" i="3"/>
  <c r="AN275" i="3"/>
  <c r="BJ275" i="3"/>
  <c r="O275" i="3"/>
  <c r="AM275" i="3"/>
  <c r="BI275" i="3"/>
  <c r="N275" i="3"/>
  <c r="AL275" i="3"/>
  <c r="BH275" i="3"/>
  <c r="M275" i="3"/>
  <c r="L275" i="3"/>
  <c r="AJ275" i="3"/>
  <c r="BF275" i="3"/>
  <c r="K275" i="3"/>
  <c r="J275" i="3"/>
  <c r="I275" i="3"/>
  <c r="H275" i="3"/>
  <c r="G275" i="3"/>
  <c r="F275" i="3"/>
  <c r="AI275" i="3"/>
  <c r="E275" i="3"/>
  <c r="AH275" i="3"/>
  <c r="BD275" i="3"/>
  <c r="D275" i="3"/>
  <c r="AG275" i="3"/>
  <c r="BC275" i="3"/>
  <c r="C275" i="3"/>
  <c r="AF275" i="3"/>
  <c r="B275" i="3"/>
  <c r="A275" i="3"/>
  <c r="BA274" i="3"/>
  <c r="BW274" i="3"/>
  <c r="AK274" i="3"/>
  <c r="BG274" i="3"/>
  <c r="AE274" i="3"/>
  <c r="BX274" i="3"/>
  <c r="E263" i="6"/>
  <c r="AB274" i="3"/>
  <c r="AZ274" i="3"/>
  <c r="BV274" i="3"/>
  <c r="AA274" i="3"/>
  <c r="AY274" i="3"/>
  <c r="BU274" i="3"/>
  <c r="Z274" i="3"/>
  <c r="AX274" i="3"/>
  <c r="BT274" i="3"/>
  <c r="Y274" i="3"/>
  <c r="AW274" i="3"/>
  <c r="BS274" i="3"/>
  <c r="X274" i="3"/>
  <c r="AV274" i="3"/>
  <c r="BR274" i="3"/>
  <c r="W274" i="3"/>
  <c r="AU274" i="3"/>
  <c r="BQ274" i="3"/>
  <c r="V274" i="3"/>
  <c r="AT274" i="3"/>
  <c r="BP274" i="3"/>
  <c r="BN274" i="3"/>
  <c r="T274" i="3"/>
  <c r="AS274" i="3"/>
  <c r="BO274" i="3"/>
  <c r="AP274" i="3"/>
  <c r="BL274" i="3"/>
  <c r="AQ274" i="3"/>
  <c r="BM274" i="3"/>
  <c r="Q274" i="3"/>
  <c r="AO274" i="3"/>
  <c r="BK274" i="3"/>
  <c r="P274" i="3"/>
  <c r="AN274" i="3"/>
  <c r="BJ274" i="3"/>
  <c r="O274" i="3"/>
  <c r="AM274" i="3"/>
  <c r="BI274" i="3"/>
  <c r="N274" i="3"/>
  <c r="AL274" i="3"/>
  <c r="BH274" i="3"/>
  <c r="M274" i="3"/>
  <c r="L274" i="3"/>
  <c r="AJ274" i="3"/>
  <c r="BF274" i="3"/>
  <c r="K274" i="3"/>
  <c r="J274" i="3"/>
  <c r="I274" i="3"/>
  <c r="H274" i="3"/>
  <c r="G274" i="3"/>
  <c r="F274" i="3"/>
  <c r="AI274" i="3"/>
  <c r="E274" i="3"/>
  <c r="AH274" i="3"/>
  <c r="BD274" i="3"/>
  <c r="D274" i="3"/>
  <c r="AG274" i="3"/>
  <c r="BC274" i="3"/>
  <c r="C274" i="3"/>
  <c r="AF274" i="3"/>
  <c r="B274" i="3"/>
  <c r="D257" i="2"/>
  <c r="A274" i="3"/>
  <c r="BA273" i="3"/>
  <c r="BW273" i="3"/>
  <c r="AK273" i="3"/>
  <c r="BG273" i="3"/>
  <c r="AE273" i="3"/>
  <c r="BX273" i="3"/>
  <c r="E262" i="6"/>
  <c r="AB273" i="3"/>
  <c r="AZ273" i="3"/>
  <c r="BV273" i="3"/>
  <c r="AA273" i="3"/>
  <c r="AY273" i="3"/>
  <c r="BU273" i="3"/>
  <c r="Z273" i="3"/>
  <c r="AX273" i="3"/>
  <c r="BT273" i="3"/>
  <c r="Y273" i="3"/>
  <c r="AW273" i="3"/>
  <c r="BS273" i="3"/>
  <c r="X273" i="3"/>
  <c r="AV273" i="3"/>
  <c r="BR273" i="3"/>
  <c r="W273" i="3"/>
  <c r="AU273" i="3"/>
  <c r="BQ273" i="3"/>
  <c r="V273" i="3"/>
  <c r="AT273" i="3"/>
  <c r="BP273" i="3"/>
  <c r="BN273" i="3"/>
  <c r="T273" i="3"/>
  <c r="AS273" i="3"/>
  <c r="BO273" i="3"/>
  <c r="AQ273" i="3"/>
  <c r="BM273" i="3"/>
  <c r="Q273" i="3"/>
  <c r="AO273" i="3"/>
  <c r="BK273" i="3"/>
  <c r="P273" i="3"/>
  <c r="AN273" i="3"/>
  <c r="BJ273" i="3"/>
  <c r="O273" i="3"/>
  <c r="AM273" i="3"/>
  <c r="BI273" i="3"/>
  <c r="N273" i="3"/>
  <c r="AL273" i="3"/>
  <c r="BH273" i="3"/>
  <c r="M273" i="3"/>
  <c r="L273" i="3"/>
  <c r="AJ273" i="3"/>
  <c r="BF273" i="3"/>
  <c r="K273" i="3"/>
  <c r="J273" i="3"/>
  <c r="I273" i="3"/>
  <c r="H273" i="3"/>
  <c r="G273" i="3"/>
  <c r="F273" i="3"/>
  <c r="AI273" i="3"/>
  <c r="E273" i="3"/>
  <c r="AH273" i="3"/>
  <c r="BD273" i="3"/>
  <c r="D273" i="3"/>
  <c r="AG273" i="3"/>
  <c r="BC273" i="3"/>
  <c r="C273" i="3"/>
  <c r="AF273" i="3"/>
  <c r="B273" i="3"/>
  <c r="A273" i="3"/>
  <c r="I256" i="2"/>
  <c r="BA272" i="3"/>
  <c r="BW272" i="3"/>
  <c r="AK272" i="3"/>
  <c r="BG272" i="3"/>
  <c r="AE272" i="3"/>
  <c r="BX272" i="3"/>
  <c r="E261" i="6"/>
  <c r="AB272" i="3"/>
  <c r="AZ272" i="3"/>
  <c r="BV272" i="3"/>
  <c r="AA272" i="3"/>
  <c r="AY272" i="3"/>
  <c r="BU272" i="3"/>
  <c r="Z272" i="3"/>
  <c r="AX272" i="3"/>
  <c r="BT272" i="3"/>
  <c r="Y272" i="3"/>
  <c r="AW272" i="3"/>
  <c r="BS272" i="3"/>
  <c r="X272" i="3"/>
  <c r="AV272" i="3"/>
  <c r="BR272" i="3"/>
  <c r="W272" i="3"/>
  <c r="AU272" i="3"/>
  <c r="BQ272" i="3"/>
  <c r="V272" i="3"/>
  <c r="AT272" i="3"/>
  <c r="BP272" i="3"/>
  <c r="BN272" i="3"/>
  <c r="T272" i="3"/>
  <c r="AS272" i="3"/>
  <c r="BO272" i="3"/>
  <c r="AP272" i="3"/>
  <c r="BL272" i="3"/>
  <c r="AQ272" i="3"/>
  <c r="BM272" i="3"/>
  <c r="Q272" i="3"/>
  <c r="AO272" i="3"/>
  <c r="BK272" i="3"/>
  <c r="P272" i="3"/>
  <c r="AN272" i="3"/>
  <c r="BJ272" i="3"/>
  <c r="O272" i="3"/>
  <c r="AM272" i="3"/>
  <c r="BI272" i="3"/>
  <c r="N272" i="3"/>
  <c r="AL272" i="3"/>
  <c r="BH272" i="3"/>
  <c r="M272" i="3"/>
  <c r="L272" i="3"/>
  <c r="AJ272" i="3"/>
  <c r="BF272" i="3"/>
  <c r="K272" i="3"/>
  <c r="J272" i="3"/>
  <c r="I272" i="3"/>
  <c r="H272" i="3"/>
  <c r="G272" i="3"/>
  <c r="F272" i="3"/>
  <c r="AI272" i="3"/>
  <c r="E272" i="3"/>
  <c r="AH272" i="3"/>
  <c r="BD272" i="3"/>
  <c r="D272" i="3"/>
  <c r="AG272" i="3"/>
  <c r="BC272" i="3"/>
  <c r="C272" i="3"/>
  <c r="AF272" i="3"/>
  <c r="B272" i="3"/>
  <c r="A272" i="3"/>
  <c r="BA271" i="3"/>
  <c r="BW271" i="3"/>
  <c r="AK271" i="3"/>
  <c r="BG271" i="3"/>
  <c r="AE271" i="3"/>
  <c r="BX271" i="3"/>
  <c r="E260" i="6"/>
  <c r="AB271" i="3"/>
  <c r="AZ271" i="3"/>
  <c r="BV271" i="3"/>
  <c r="AA271" i="3"/>
  <c r="AY271" i="3"/>
  <c r="BU271" i="3"/>
  <c r="Z271" i="3"/>
  <c r="AX271" i="3"/>
  <c r="BT271" i="3"/>
  <c r="Y271" i="3"/>
  <c r="AW271" i="3"/>
  <c r="BS271" i="3"/>
  <c r="X271" i="3"/>
  <c r="AV271" i="3"/>
  <c r="BR271" i="3"/>
  <c r="W271" i="3"/>
  <c r="AU271" i="3"/>
  <c r="BQ271" i="3"/>
  <c r="V271" i="3"/>
  <c r="AT271" i="3"/>
  <c r="BP271" i="3"/>
  <c r="BN271" i="3"/>
  <c r="T271" i="3"/>
  <c r="AS271" i="3"/>
  <c r="BO271" i="3"/>
  <c r="AP271" i="3"/>
  <c r="BL271" i="3"/>
  <c r="AQ271" i="3"/>
  <c r="BM271" i="3"/>
  <c r="Q271" i="3"/>
  <c r="AO271" i="3"/>
  <c r="BK271" i="3"/>
  <c r="P271" i="3"/>
  <c r="AN271" i="3"/>
  <c r="BJ271" i="3"/>
  <c r="O271" i="3"/>
  <c r="AM271" i="3"/>
  <c r="BI271" i="3"/>
  <c r="N271" i="3"/>
  <c r="AL271" i="3"/>
  <c r="BH271" i="3"/>
  <c r="M271" i="3"/>
  <c r="L271" i="3"/>
  <c r="AJ271" i="3"/>
  <c r="BF271" i="3"/>
  <c r="K271" i="3"/>
  <c r="J271" i="3"/>
  <c r="I271" i="3"/>
  <c r="H271" i="3"/>
  <c r="G271" i="3"/>
  <c r="F271" i="3"/>
  <c r="AI271" i="3"/>
  <c r="E271" i="3"/>
  <c r="AH271" i="3"/>
  <c r="BD271" i="3"/>
  <c r="D271" i="3"/>
  <c r="AG271" i="3"/>
  <c r="BC271" i="3"/>
  <c r="C271" i="3"/>
  <c r="AF271" i="3"/>
  <c r="B271" i="3"/>
  <c r="A271" i="3"/>
  <c r="BA270" i="3"/>
  <c r="BW270" i="3"/>
  <c r="AK270" i="3"/>
  <c r="BG270" i="3"/>
  <c r="AE270" i="3"/>
  <c r="BX270" i="3"/>
  <c r="E259" i="6"/>
  <c r="AB270" i="3"/>
  <c r="AZ270" i="3"/>
  <c r="BV270" i="3"/>
  <c r="AA270" i="3"/>
  <c r="AY270" i="3"/>
  <c r="BU270" i="3"/>
  <c r="Z270" i="3"/>
  <c r="AX270" i="3"/>
  <c r="BT270" i="3"/>
  <c r="Y270" i="3"/>
  <c r="AW270" i="3"/>
  <c r="BS270" i="3"/>
  <c r="X270" i="3"/>
  <c r="AV270" i="3"/>
  <c r="BR270" i="3"/>
  <c r="W270" i="3"/>
  <c r="AU270" i="3"/>
  <c r="BQ270" i="3"/>
  <c r="V270" i="3"/>
  <c r="AT270" i="3"/>
  <c r="BP270" i="3"/>
  <c r="BN270" i="3"/>
  <c r="T270" i="3"/>
  <c r="AS270" i="3"/>
  <c r="BO270" i="3"/>
  <c r="AP270" i="3"/>
  <c r="BL270" i="3"/>
  <c r="AQ270" i="3"/>
  <c r="BM270" i="3"/>
  <c r="Q270" i="3"/>
  <c r="AO270" i="3"/>
  <c r="BK270" i="3"/>
  <c r="P270" i="3"/>
  <c r="AN270" i="3"/>
  <c r="BJ270" i="3"/>
  <c r="O270" i="3"/>
  <c r="AM270" i="3"/>
  <c r="BI270" i="3"/>
  <c r="N270" i="3"/>
  <c r="AL270" i="3"/>
  <c r="BH270" i="3"/>
  <c r="M270" i="3"/>
  <c r="L270" i="3"/>
  <c r="AJ270" i="3"/>
  <c r="BF270" i="3"/>
  <c r="K270" i="3"/>
  <c r="J270" i="3"/>
  <c r="I270" i="3"/>
  <c r="H270" i="3"/>
  <c r="G270" i="3"/>
  <c r="F270" i="3"/>
  <c r="AI270" i="3"/>
  <c r="E270" i="3"/>
  <c r="AH270" i="3"/>
  <c r="BD270" i="3"/>
  <c r="D270" i="3"/>
  <c r="AG270" i="3"/>
  <c r="BC270" i="3"/>
  <c r="C270" i="3"/>
  <c r="AF270" i="3"/>
  <c r="B270" i="3"/>
  <c r="A270" i="3"/>
  <c r="BA269" i="3"/>
  <c r="BW269" i="3"/>
  <c r="AK269" i="3"/>
  <c r="BG269" i="3"/>
  <c r="AE269" i="3"/>
  <c r="BX269" i="3"/>
  <c r="E258" i="6"/>
  <c r="AB269" i="3"/>
  <c r="AZ269" i="3"/>
  <c r="BV269" i="3"/>
  <c r="AA269" i="3"/>
  <c r="AY269" i="3"/>
  <c r="BU269" i="3"/>
  <c r="Z269" i="3"/>
  <c r="AX269" i="3"/>
  <c r="BT269" i="3"/>
  <c r="Y269" i="3"/>
  <c r="AW269" i="3"/>
  <c r="BS269" i="3"/>
  <c r="X269" i="3"/>
  <c r="AV269" i="3"/>
  <c r="BR269" i="3"/>
  <c r="W269" i="3"/>
  <c r="AU269" i="3"/>
  <c r="BQ269" i="3"/>
  <c r="V269" i="3"/>
  <c r="AT269" i="3"/>
  <c r="BP269" i="3"/>
  <c r="BN269" i="3"/>
  <c r="T269" i="3"/>
  <c r="AS269" i="3"/>
  <c r="BO269" i="3"/>
  <c r="AP269" i="3"/>
  <c r="BL269" i="3"/>
  <c r="AQ269" i="3"/>
  <c r="BM269" i="3"/>
  <c r="Q269" i="3"/>
  <c r="AO269" i="3"/>
  <c r="BK269" i="3"/>
  <c r="P269" i="3"/>
  <c r="AN269" i="3"/>
  <c r="BJ269" i="3"/>
  <c r="O269" i="3"/>
  <c r="AM269" i="3"/>
  <c r="BI269" i="3"/>
  <c r="N269" i="3"/>
  <c r="AL269" i="3"/>
  <c r="BH269" i="3"/>
  <c r="M269" i="3"/>
  <c r="L269" i="3"/>
  <c r="AJ269" i="3"/>
  <c r="BF269" i="3"/>
  <c r="K269" i="3"/>
  <c r="J269" i="3"/>
  <c r="I269" i="3"/>
  <c r="H269" i="3"/>
  <c r="G269" i="3"/>
  <c r="F269" i="3"/>
  <c r="AI269" i="3"/>
  <c r="E269" i="3"/>
  <c r="AH269" i="3"/>
  <c r="BD269" i="3"/>
  <c r="D269" i="3"/>
  <c r="AG269" i="3"/>
  <c r="BC269" i="3"/>
  <c r="C269" i="3"/>
  <c r="AF269" i="3"/>
  <c r="B269" i="3"/>
  <c r="A269" i="3"/>
  <c r="BA268" i="3"/>
  <c r="BW268" i="3"/>
  <c r="AK268" i="3"/>
  <c r="BG268" i="3"/>
  <c r="AJ268" i="3"/>
  <c r="BF268" i="3"/>
  <c r="AE268" i="3"/>
  <c r="BX268" i="3"/>
  <c r="E257" i="6"/>
  <c r="AB268" i="3"/>
  <c r="AZ268" i="3"/>
  <c r="BV268" i="3"/>
  <c r="AA268" i="3"/>
  <c r="AY268" i="3"/>
  <c r="BU268" i="3"/>
  <c r="Z268" i="3"/>
  <c r="AX268" i="3"/>
  <c r="BT268" i="3"/>
  <c r="Y268" i="3"/>
  <c r="AW268" i="3"/>
  <c r="BS268" i="3"/>
  <c r="X268" i="3"/>
  <c r="AV268" i="3"/>
  <c r="BR268" i="3"/>
  <c r="W268" i="3"/>
  <c r="AU268" i="3"/>
  <c r="BQ268" i="3"/>
  <c r="V268" i="3"/>
  <c r="AT268" i="3"/>
  <c r="BP268" i="3"/>
  <c r="BN268" i="3"/>
  <c r="T268" i="3"/>
  <c r="AS268" i="3"/>
  <c r="BO268" i="3"/>
  <c r="AP268" i="3"/>
  <c r="BL268" i="3"/>
  <c r="AQ268" i="3"/>
  <c r="BM268" i="3"/>
  <c r="Q268" i="3"/>
  <c r="AO268" i="3"/>
  <c r="BK268" i="3"/>
  <c r="P268" i="3"/>
  <c r="AN268" i="3"/>
  <c r="BJ268" i="3"/>
  <c r="O268" i="3"/>
  <c r="AM268" i="3"/>
  <c r="BI268" i="3"/>
  <c r="N268" i="3"/>
  <c r="AL268" i="3"/>
  <c r="BH268" i="3"/>
  <c r="M268" i="3"/>
  <c r="L268" i="3"/>
  <c r="K268" i="3"/>
  <c r="J268" i="3"/>
  <c r="I268" i="3"/>
  <c r="H268" i="3"/>
  <c r="G268" i="3"/>
  <c r="F268" i="3"/>
  <c r="AI268" i="3"/>
  <c r="E268" i="3"/>
  <c r="AH268" i="3"/>
  <c r="BD268" i="3"/>
  <c r="D268" i="3"/>
  <c r="AG268" i="3"/>
  <c r="BC268" i="3"/>
  <c r="C268" i="3"/>
  <c r="AF268" i="3"/>
  <c r="B268" i="3"/>
  <c r="A268" i="3"/>
  <c r="BA267" i="3"/>
  <c r="BW267" i="3"/>
  <c r="AK267" i="3"/>
  <c r="BG267" i="3"/>
  <c r="AE267" i="3"/>
  <c r="BX267" i="3"/>
  <c r="E256" i="6"/>
  <c r="AB267" i="3"/>
  <c r="AZ267" i="3"/>
  <c r="BV267" i="3"/>
  <c r="AA267" i="3"/>
  <c r="AY267" i="3"/>
  <c r="BU267" i="3"/>
  <c r="Z267" i="3"/>
  <c r="AX267" i="3"/>
  <c r="BT267" i="3"/>
  <c r="Y267" i="3"/>
  <c r="AW267" i="3"/>
  <c r="BS267" i="3"/>
  <c r="X267" i="3"/>
  <c r="AV267" i="3"/>
  <c r="BR267" i="3"/>
  <c r="W267" i="3"/>
  <c r="AU267" i="3"/>
  <c r="BQ267" i="3"/>
  <c r="V267" i="3"/>
  <c r="AT267" i="3"/>
  <c r="BP267" i="3"/>
  <c r="BN267" i="3"/>
  <c r="T267" i="3"/>
  <c r="AS267" i="3"/>
  <c r="BO267" i="3"/>
  <c r="AP267" i="3"/>
  <c r="BL267" i="3"/>
  <c r="AQ267" i="3"/>
  <c r="BM267" i="3"/>
  <c r="Q267" i="3"/>
  <c r="AO267" i="3"/>
  <c r="BK267" i="3"/>
  <c r="P267" i="3"/>
  <c r="AN267" i="3"/>
  <c r="BJ267" i="3"/>
  <c r="O267" i="3"/>
  <c r="AM267" i="3"/>
  <c r="BI267" i="3"/>
  <c r="N267" i="3"/>
  <c r="AL267" i="3"/>
  <c r="BH267" i="3"/>
  <c r="M267" i="3"/>
  <c r="L267" i="3"/>
  <c r="AJ267" i="3"/>
  <c r="BF267" i="3"/>
  <c r="K267" i="3"/>
  <c r="J267" i="3"/>
  <c r="I267" i="3"/>
  <c r="H267" i="3"/>
  <c r="G267" i="3"/>
  <c r="F267" i="3"/>
  <c r="AI267" i="3"/>
  <c r="E267" i="3"/>
  <c r="AH267" i="3"/>
  <c r="BD267" i="3"/>
  <c r="D267" i="3"/>
  <c r="AG267" i="3"/>
  <c r="BC267" i="3"/>
  <c r="C267" i="3"/>
  <c r="AF267" i="3"/>
  <c r="B267" i="3"/>
  <c r="A267" i="3"/>
  <c r="BA266" i="3"/>
  <c r="BW266" i="3"/>
  <c r="AK266" i="3"/>
  <c r="BG266" i="3"/>
  <c r="AE266" i="3"/>
  <c r="BX266" i="3"/>
  <c r="E255" i="6"/>
  <c r="AB266" i="3"/>
  <c r="AZ266" i="3"/>
  <c r="BV266" i="3"/>
  <c r="AA266" i="3"/>
  <c r="AY266" i="3"/>
  <c r="BU266" i="3"/>
  <c r="Z266" i="3"/>
  <c r="AX266" i="3"/>
  <c r="BT266" i="3"/>
  <c r="Y266" i="3"/>
  <c r="AW266" i="3"/>
  <c r="BS266" i="3"/>
  <c r="X266" i="3"/>
  <c r="AV266" i="3"/>
  <c r="BR266" i="3"/>
  <c r="W266" i="3"/>
  <c r="AU266" i="3"/>
  <c r="BQ266" i="3"/>
  <c r="V266" i="3"/>
  <c r="AT266" i="3"/>
  <c r="BP266" i="3"/>
  <c r="BN266" i="3"/>
  <c r="T266" i="3"/>
  <c r="AS266" i="3"/>
  <c r="BO266" i="3"/>
  <c r="AP266" i="3"/>
  <c r="BL266" i="3"/>
  <c r="AQ266" i="3"/>
  <c r="BM266" i="3"/>
  <c r="Q266" i="3"/>
  <c r="AO266" i="3"/>
  <c r="BK266" i="3"/>
  <c r="P266" i="3"/>
  <c r="AN266" i="3"/>
  <c r="BJ266" i="3"/>
  <c r="O266" i="3"/>
  <c r="AM266" i="3"/>
  <c r="BI266" i="3"/>
  <c r="N266" i="3"/>
  <c r="AL266" i="3"/>
  <c r="BH266" i="3"/>
  <c r="M266" i="3"/>
  <c r="L266" i="3"/>
  <c r="AJ266" i="3"/>
  <c r="BF266" i="3"/>
  <c r="K266" i="3"/>
  <c r="J266" i="3"/>
  <c r="I266" i="3"/>
  <c r="H266" i="3"/>
  <c r="G266" i="3"/>
  <c r="F266" i="3"/>
  <c r="AI266" i="3"/>
  <c r="E266" i="3"/>
  <c r="AH266" i="3"/>
  <c r="BD266" i="3"/>
  <c r="D266" i="3"/>
  <c r="AG266" i="3"/>
  <c r="BC266" i="3"/>
  <c r="C266" i="3"/>
  <c r="AF266" i="3"/>
  <c r="B266" i="3"/>
  <c r="A266" i="3"/>
  <c r="BA265" i="3"/>
  <c r="BW265" i="3"/>
  <c r="AK265" i="3"/>
  <c r="BG265" i="3"/>
  <c r="AE265" i="3"/>
  <c r="BX265" i="3"/>
  <c r="E254" i="6"/>
  <c r="AB265" i="3"/>
  <c r="AZ265" i="3"/>
  <c r="BV265" i="3"/>
  <c r="AA265" i="3"/>
  <c r="AY265" i="3"/>
  <c r="BU265" i="3"/>
  <c r="Z265" i="3"/>
  <c r="AX265" i="3"/>
  <c r="BT265" i="3"/>
  <c r="Y265" i="3"/>
  <c r="AW265" i="3"/>
  <c r="BS265" i="3"/>
  <c r="X265" i="3"/>
  <c r="AV265" i="3"/>
  <c r="BR265" i="3"/>
  <c r="W265" i="3"/>
  <c r="AU265" i="3"/>
  <c r="BQ265" i="3"/>
  <c r="V265" i="3"/>
  <c r="AT265" i="3"/>
  <c r="BP265" i="3"/>
  <c r="BN265" i="3"/>
  <c r="T265" i="3"/>
  <c r="AS265" i="3"/>
  <c r="BO265" i="3"/>
  <c r="AP265" i="3"/>
  <c r="BL265" i="3"/>
  <c r="AQ265" i="3"/>
  <c r="BM265" i="3"/>
  <c r="Q265" i="3"/>
  <c r="AO265" i="3"/>
  <c r="BK265" i="3"/>
  <c r="P265" i="3"/>
  <c r="AN265" i="3"/>
  <c r="BJ265" i="3"/>
  <c r="O265" i="3"/>
  <c r="AM265" i="3"/>
  <c r="BI265" i="3"/>
  <c r="N265" i="3"/>
  <c r="AL265" i="3"/>
  <c r="BH265" i="3"/>
  <c r="M265" i="3"/>
  <c r="L265" i="3"/>
  <c r="AJ265" i="3"/>
  <c r="BF265" i="3"/>
  <c r="K265" i="3"/>
  <c r="J265" i="3"/>
  <c r="I265" i="3"/>
  <c r="H265" i="3"/>
  <c r="G265" i="3"/>
  <c r="F265" i="3"/>
  <c r="AI265" i="3"/>
  <c r="E265" i="3"/>
  <c r="AH265" i="3"/>
  <c r="BD265" i="3"/>
  <c r="D265" i="3"/>
  <c r="AG265" i="3"/>
  <c r="BC265" i="3"/>
  <c r="C265" i="3"/>
  <c r="AF265" i="3"/>
  <c r="B265" i="3"/>
  <c r="A265" i="3"/>
  <c r="BA264" i="3"/>
  <c r="BW264" i="3"/>
  <c r="AK264" i="3"/>
  <c r="BG264" i="3"/>
  <c r="AE264" i="3"/>
  <c r="BX264" i="3"/>
  <c r="E253" i="6"/>
  <c r="AB264" i="3"/>
  <c r="AZ264" i="3"/>
  <c r="BV264" i="3"/>
  <c r="AA264" i="3"/>
  <c r="AY264" i="3"/>
  <c r="BU264" i="3"/>
  <c r="Z264" i="3"/>
  <c r="AX264" i="3"/>
  <c r="BT264" i="3"/>
  <c r="Y264" i="3"/>
  <c r="AW264" i="3"/>
  <c r="BS264" i="3"/>
  <c r="X264" i="3"/>
  <c r="AV264" i="3"/>
  <c r="BR264" i="3"/>
  <c r="W264" i="3"/>
  <c r="AU264" i="3"/>
  <c r="BQ264" i="3"/>
  <c r="V264" i="3"/>
  <c r="AT264" i="3"/>
  <c r="BP264" i="3"/>
  <c r="T264" i="3"/>
  <c r="AS264" i="3"/>
  <c r="BO264" i="3"/>
  <c r="AP264" i="3"/>
  <c r="BL264" i="3"/>
  <c r="AQ264" i="3"/>
  <c r="BM264" i="3"/>
  <c r="Q264" i="3"/>
  <c r="AO264" i="3"/>
  <c r="BK264" i="3"/>
  <c r="P264" i="3"/>
  <c r="AN264" i="3"/>
  <c r="BJ264" i="3"/>
  <c r="O264" i="3"/>
  <c r="AM264" i="3"/>
  <c r="BI264" i="3"/>
  <c r="N264" i="3"/>
  <c r="AL264" i="3"/>
  <c r="BH264" i="3"/>
  <c r="M264" i="3"/>
  <c r="L264" i="3"/>
  <c r="AJ264" i="3"/>
  <c r="BF264" i="3"/>
  <c r="K264" i="3"/>
  <c r="J264" i="3"/>
  <c r="I264" i="3"/>
  <c r="H264" i="3"/>
  <c r="G264" i="3"/>
  <c r="F264" i="3"/>
  <c r="AI264" i="3"/>
  <c r="E264" i="3"/>
  <c r="AH264" i="3"/>
  <c r="BD264" i="3"/>
  <c r="D264" i="3"/>
  <c r="AG264" i="3"/>
  <c r="BC264" i="3"/>
  <c r="C264" i="3"/>
  <c r="AF264" i="3"/>
  <c r="B264" i="3"/>
  <c r="A264" i="3"/>
  <c r="BA263" i="3"/>
  <c r="BW263" i="3"/>
  <c r="AK263" i="3"/>
  <c r="BG263" i="3"/>
  <c r="AE263" i="3"/>
  <c r="BX263" i="3"/>
  <c r="E252" i="6"/>
  <c r="AB263" i="3"/>
  <c r="AZ263" i="3"/>
  <c r="BV263" i="3"/>
  <c r="AA263" i="3"/>
  <c r="AY263" i="3"/>
  <c r="BU263" i="3"/>
  <c r="Z263" i="3"/>
  <c r="AX263" i="3"/>
  <c r="BT263" i="3"/>
  <c r="Y263" i="3"/>
  <c r="AW263" i="3"/>
  <c r="BS263" i="3"/>
  <c r="X263" i="3"/>
  <c r="AV263" i="3"/>
  <c r="BR263" i="3"/>
  <c r="W263" i="3"/>
  <c r="AU263" i="3"/>
  <c r="BQ263" i="3"/>
  <c r="V263" i="3"/>
  <c r="AT263" i="3"/>
  <c r="BP263" i="3"/>
  <c r="T263" i="3"/>
  <c r="AS263" i="3"/>
  <c r="BO263" i="3"/>
  <c r="AP263" i="3"/>
  <c r="BL263" i="3"/>
  <c r="AQ263" i="3"/>
  <c r="BM263" i="3"/>
  <c r="Q263" i="3"/>
  <c r="AO263" i="3"/>
  <c r="BK263" i="3"/>
  <c r="P263" i="3"/>
  <c r="AN263" i="3"/>
  <c r="BJ263" i="3"/>
  <c r="O263" i="3"/>
  <c r="AM263" i="3"/>
  <c r="BI263" i="3"/>
  <c r="N263" i="3"/>
  <c r="AL263" i="3"/>
  <c r="BH263" i="3"/>
  <c r="M263" i="3"/>
  <c r="L263" i="3"/>
  <c r="AJ263" i="3"/>
  <c r="BF263" i="3"/>
  <c r="K263" i="3"/>
  <c r="J263" i="3"/>
  <c r="I263" i="3"/>
  <c r="H263" i="3"/>
  <c r="G263" i="3"/>
  <c r="F263" i="3"/>
  <c r="AI263" i="3"/>
  <c r="E263" i="3"/>
  <c r="AH263" i="3"/>
  <c r="BD263" i="3"/>
  <c r="D263" i="3"/>
  <c r="AG263" i="3"/>
  <c r="BC263" i="3"/>
  <c r="C263" i="3"/>
  <c r="AF263" i="3"/>
  <c r="E246" i="2"/>
  <c r="B263" i="3"/>
  <c r="A263" i="3"/>
  <c r="BA262" i="3"/>
  <c r="BW262" i="3"/>
  <c r="AK262" i="3"/>
  <c r="BG262" i="3"/>
  <c r="AE262" i="3"/>
  <c r="BX262" i="3"/>
  <c r="E251" i="6"/>
  <c r="AB262" i="3"/>
  <c r="AZ262" i="3"/>
  <c r="BV262" i="3"/>
  <c r="AA262" i="3"/>
  <c r="AY262" i="3"/>
  <c r="BU262" i="3"/>
  <c r="Z262" i="3"/>
  <c r="AX262" i="3"/>
  <c r="BT262" i="3"/>
  <c r="Y262" i="3"/>
  <c r="AW262" i="3"/>
  <c r="BS262" i="3"/>
  <c r="X262" i="3"/>
  <c r="AV262" i="3"/>
  <c r="BR262" i="3"/>
  <c r="W262" i="3"/>
  <c r="AU262" i="3"/>
  <c r="BQ262" i="3"/>
  <c r="V262" i="3"/>
  <c r="AT262" i="3"/>
  <c r="BP262" i="3"/>
  <c r="BN262" i="3"/>
  <c r="T262" i="3"/>
  <c r="AS262" i="3"/>
  <c r="BO262" i="3"/>
  <c r="AP262" i="3"/>
  <c r="BL262" i="3"/>
  <c r="AQ262" i="3"/>
  <c r="BM262" i="3"/>
  <c r="Q262" i="3"/>
  <c r="AO262" i="3"/>
  <c r="BK262" i="3"/>
  <c r="P262" i="3"/>
  <c r="AN262" i="3"/>
  <c r="BJ262" i="3"/>
  <c r="O262" i="3"/>
  <c r="AM262" i="3"/>
  <c r="BI262" i="3"/>
  <c r="N262" i="3"/>
  <c r="AL262" i="3"/>
  <c r="BH262" i="3"/>
  <c r="M262" i="3"/>
  <c r="L262" i="3"/>
  <c r="AJ262" i="3"/>
  <c r="BF262" i="3"/>
  <c r="K262" i="3"/>
  <c r="J262" i="3"/>
  <c r="I262" i="3"/>
  <c r="H262" i="3"/>
  <c r="G262" i="3"/>
  <c r="F262" i="3"/>
  <c r="AI262" i="3"/>
  <c r="E262" i="3"/>
  <c r="AH262" i="3"/>
  <c r="BD262" i="3"/>
  <c r="D262" i="3"/>
  <c r="AG262" i="3"/>
  <c r="BC262" i="3"/>
  <c r="C262" i="3"/>
  <c r="AF262" i="3"/>
  <c r="B262" i="3"/>
  <c r="A262" i="3"/>
  <c r="BA261" i="3"/>
  <c r="BW261" i="3"/>
  <c r="AY261" i="3"/>
  <c r="BU261" i="3"/>
  <c r="AK261" i="3"/>
  <c r="BG261" i="3"/>
  <c r="AE261" i="3"/>
  <c r="BX261" i="3"/>
  <c r="E250" i="6"/>
  <c r="AB261" i="3"/>
  <c r="AZ261" i="3"/>
  <c r="BV261" i="3"/>
  <c r="AA261" i="3"/>
  <c r="Z261" i="3"/>
  <c r="AX261" i="3"/>
  <c r="BT261" i="3"/>
  <c r="Y261" i="3"/>
  <c r="AW261" i="3"/>
  <c r="BS261" i="3"/>
  <c r="X261" i="3"/>
  <c r="AV261" i="3"/>
  <c r="BR261" i="3"/>
  <c r="W261" i="3"/>
  <c r="AU261" i="3"/>
  <c r="BQ261" i="3"/>
  <c r="V261" i="3"/>
  <c r="AT261" i="3"/>
  <c r="BP261" i="3"/>
  <c r="T261" i="3"/>
  <c r="AS261" i="3"/>
  <c r="BO261" i="3"/>
  <c r="AP261" i="3"/>
  <c r="BL261" i="3"/>
  <c r="AQ261" i="3"/>
  <c r="BM261" i="3"/>
  <c r="Q261" i="3"/>
  <c r="AO261" i="3"/>
  <c r="BK261" i="3"/>
  <c r="P261" i="3"/>
  <c r="AN261" i="3"/>
  <c r="BJ261" i="3"/>
  <c r="O261" i="3"/>
  <c r="AM261" i="3"/>
  <c r="BI261" i="3"/>
  <c r="N261" i="3"/>
  <c r="AL261" i="3"/>
  <c r="BH261" i="3"/>
  <c r="M261" i="3"/>
  <c r="L261" i="3"/>
  <c r="AJ261" i="3"/>
  <c r="BF261" i="3"/>
  <c r="K261" i="3"/>
  <c r="J261" i="3"/>
  <c r="I261" i="3"/>
  <c r="H261" i="3"/>
  <c r="G261" i="3"/>
  <c r="F261" i="3"/>
  <c r="AI261" i="3"/>
  <c r="E261" i="3"/>
  <c r="AH261" i="3"/>
  <c r="BD261" i="3"/>
  <c r="D261" i="3"/>
  <c r="AG261" i="3"/>
  <c r="BC261" i="3"/>
  <c r="C261" i="3"/>
  <c r="AF261" i="3"/>
  <c r="B261" i="3"/>
  <c r="A261" i="3"/>
  <c r="BA260" i="3"/>
  <c r="BW260" i="3"/>
  <c r="AK260" i="3"/>
  <c r="AD243" i="2"/>
  <c r="AE260" i="3"/>
  <c r="BX260" i="3"/>
  <c r="E249" i="6"/>
  <c r="AB260" i="3"/>
  <c r="AZ260" i="3"/>
  <c r="BV260" i="3"/>
  <c r="AA260" i="3"/>
  <c r="AY260" i="3"/>
  <c r="BU260" i="3"/>
  <c r="Z260" i="3"/>
  <c r="AX260" i="3"/>
  <c r="BT260" i="3"/>
  <c r="Y260" i="3"/>
  <c r="AW260" i="3"/>
  <c r="BS260" i="3"/>
  <c r="X260" i="3"/>
  <c r="AV260" i="3"/>
  <c r="BR260" i="3"/>
  <c r="W260" i="3"/>
  <c r="AU260" i="3"/>
  <c r="BQ260" i="3"/>
  <c r="V260" i="3"/>
  <c r="AT260" i="3"/>
  <c r="BP260" i="3"/>
  <c r="BN260" i="3"/>
  <c r="T260" i="3"/>
  <c r="AS260" i="3"/>
  <c r="BO260" i="3"/>
  <c r="AP260" i="3"/>
  <c r="BL260" i="3"/>
  <c r="AQ260" i="3"/>
  <c r="BM260" i="3"/>
  <c r="Q260" i="3"/>
  <c r="AO260" i="3"/>
  <c r="BK260" i="3"/>
  <c r="P260" i="3"/>
  <c r="AN260" i="3"/>
  <c r="BJ260" i="3"/>
  <c r="O260" i="3"/>
  <c r="AM260" i="3"/>
  <c r="BI260" i="3"/>
  <c r="N260" i="3"/>
  <c r="AL260" i="3"/>
  <c r="BH260" i="3"/>
  <c r="M260" i="3"/>
  <c r="L260" i="3"/>
  <c r="AJ260" i="3"/>
  <c r="BF260" i="3"/>
  <c r="K260" i="3"/>
  <c r="J260" i="3"/>
  <c r="I260" i="3"/>
  <c r="H260" i="3"/>
  <c r="G260" i="3"/>
  <c r="F260" i="3"/>
  <c r="AI260" i="3"/>
  <c r="E260" i="3"/>
  <c r="AH260" i="3"/>
  <c r="BD260" i="3"/>
  <c r="D260" i="3"/>
  <c r="AG260" i="3"/>
  <c r="BC260" i="3"/>
  <c r="C260" i="3"/>
  <c r="AF260" i="3"/>
  <c r="B260" i="3"/>
  <c r="A260" i="3"/>
  <c r="BA259" i="3"/>
  <c r="BW259" i="3"/>
  <c r="AK259" i="3"/>
  <c r="BG259" i="3"/>
  <c r="AE259" i="3"/>
  <c r="BX259" i="3"/>
  <c r="E248" i="6"/>
  <c r="AB259" i="3"/>
  <c r="AZ259" i="3"/>
  <c r="BV259" i="3"/>
  <c r="AA259" i="3"/>
  <c r="AY259" i="3"/>
  <c r="BU259" i="3"/>
  <c r="Z259" i="3"/>
  <c r="AX259" i="3"/>
  <c r="BT259" i="3"/>
  <c r="Y259" i="3"/>
  <c r="AW259" i="3"/>
  <c r="BS259" i="3"/>
  <c r="X259" i="3"/>
  <c r="AV259" i="3"/>
  <c r="BR259" i="3"/>
  <c r="W259" i="3"/>
  <c r="AU259" i="3"/>
  <c r="BQ259" i="3"/>
  <c r="V259" i="3"/>
  <c r="AT259" i="3"/>
  <c r="BP259" i="3"/>
  <c r="BN259" i="3"/>
  <c r="T259" i="3"/>
  <c r="AS259" i="3"/>
  <c r="BO259" i="3"/>
  <c r="AP259" i="3"/>
  <c r="BL259" i="3"/>
  <c r="AQ259" i="3"/>
  <c r="BM259" i="3"/>
  <c r="Q259" i="3"/>
  <c r="AO259" i="3"/>
  <c r="BK259" i="3"/>
  <c r="P259" i="3"/>
  <c r="AN259" i="3"/>
  <c r="BJ259" i="3"/>
  <c r="O259" i="3"/>
  <c r="AM259" i="3"/>
  <c r="BI259" i="3"/>
  <c r="N259" i="3"/>
  <c r="AL259" i="3"/>
  <c r="BH259" i="3"/>
  <c r="M259" i="3"/>
  <c r="L259" i="3"/>
  <c r="AJ259" i="3"/>
  <c r="BF259" i="3"/>
  <c r="K259" i="3"/>
  <c r="J259" i="3"/>
  <c r="I259" i="3"/>
  <c r="H259" i="3"/>
  <c r="G259" i="3"/>
  <c r="F259" i="3"/>
  <c r="AI259" i="3"/>
  <c r="E259" i="3"/>
  <c r="AH259" i="3"/>
  <c r="BD259" i="3"/>
  <c r="D259" i="3"/>
  <c r="AG259" i="3"/>
  <c r="BC259" i="3"/>
  <c r="C259" i="3"/>
  <c r="AF259" i="3"/>
  <c r="B259" i="3"/>
  <c r="A259" i="3"/>
  <c r="BA258" i="3"/>
  <c r="BW258" i="3"/>
  <c r="AK258" i="3"/>
  <c r="BG258" i="3"/>
  <c r="AE258" i="3"/>
  <c r="BX258" i="3"/>
  <c r="E247" i="6"/>
  <c r="AB258" i="3"/>
  <c r="AZ258" i="3"/>
  <c r="BV258" i="3"/>
  <c r="AA258" i="3"/>
  <c r="AY258" i="3"/>
  <c r="BU258" i="3"/>
  <c r="Z258" i="3"/>
  <c r="AX258" i="3"/>
  <c r="BT258" i="3"/>
  <c r="Y258" i="3"/>
  <c r="AW258" i="3"/>
  <c r="BS258" i="3"/>
  <c r="X258" i="3"/>
  <c r="AV258" i="3"/>
  <c r="BR258" i="3"/>
  <c r="W258" i="3"/>
  <c r="AU258" i="3"/>
  <c r="BQ258" i="3"/>
  <c r="V258" i="3"/>
  <c r="AT258" i="3"/>
  <c r="BP258" i="3"/>
  <c r="BN258" i="3"/>
  <c r="T258" i="3"/>
  <c r="AS258" i="3"/>
  <c r="BO258" i="3"/>
  <c r="AP258" i="3"/>
  <c r="BL258" i="3"/>
  <c r="AQ258" i="3"/>
  <c r="BM258" i="3"/>
  <c r="Q258" i="3"/>
  <c r="AO258" i="3"/>
  <c r="BK258" i="3"/>
  <c r="P258" i="3"/>
  <c r="AN258" i="3"/>
  <c r="BJ258" i="3"/>
  <c r="O258" i="3"/>
  <c r="AM258" i="3"/>
  <c r="BI258" i="3"/>
  <c r="N258" i="3"/>
  <c r="AL258" i="3"/>
  <c r="BH258" i="3"/>
  <c r="M258" i="3"/>
  <c r="L258" i="3"/>
  <c r="AJ258" i="3"/>
  <c r="BF258" i="3"/>
  <c r="K258" i="3"/>
  <c r="J258" i="3"/>
  <c r="I258" i="3"/>
  <c r="H258" i="3"/>
  <c r="G258" i="3"/>
  <c r="F258" i="3"/>
  <c r="AI258" i="3"/>
  <c r="E258" i="3"/>
  <c r="AH258" i="3"/>
  <c r="BD258" i="3"/>
  <c r="D258" i="3"/>
  <c r="AG258" i="3"/>
  <c r="BC258" i="3"/>
  <c r="C258" i="3"/>
  <c r="AF258" i="3"/>
  <c r="B258" i="3"/>
  <c r="A258" i="3"/>
  <c r="BA257" i="3"/>
  <c r="BW257" i="3"/>
  <c r="AK257" i="3"/>
  <c r="BG257" i="3"/>
  <c r="AE257" i="3"/>
  <c r="BX257" i="3"/>
  <c r="E246" i="6"/>
  <c r="AB257" i="3"/>
  <c r="AZ257" i="3"/>
  <c r="BV257" i="3"/>
  <c r="AA257" i="3"/>
  <c r="AY257" i="3"/>
  <c r="BU257" i="3"/>
  <c r="Z257" i="3"/>
  <c r="AX257" i="3"/>
  <c r="BT257" i="3"/>
  <c r="Y257" i="3"/>
  <c r="AW257" i="3"/>
  <c r="BS257" i="3"/>
  <c r="X257" i="3"/>
  <c r="AV257" i="3"/>
  <c r="BR257" i="3"/>
  <c r="W257" i="3"/>
  <c r="AU257" i="3"/>
  <c r="BQ257" i="3"/>
  <c r="V257" i="3"/>
  <c r="AT257" i="3"/>
  <c r="BP257" i="3"/>
  <c r="BN257" i="3"/>
  <c r="T257" i="3"/>
  <c r="AS257" i="3"/>
  <c r="BO257" i="3"/>
  <c r="AP257" i="3"/>
  <c r="BL257" i="3"/>
  <c r="AQ257" i="3"/>
  <c r="BM257" i="3"/>
  <c r="Q257" i="3"/>
  <c r="AO257" i="3"/>
  <c r="BK257" i="3"/>
  <c r="P257" i="3"/>
  <c r="AN257" i="3"/>
  <c r="BJ257" i="3"/>
  <c r="O257" i="3"/>
  <c r="AM257" i="3"/>
  <c r="BI257" i="3"/>
  <c r="N257" i="3"/>
  <c r="AL257" i="3"/>
  <c r="BH257" i="3"/>
  <c r="M257" i="3"/>
  <c r="L257" i="3"/>
  <c r="AJ257" i="3"/>
  <c r="BF257" i="3"/>
  <c r="K257" i="3"/>
  <c r="J257" i="3"/>
  <c r="I257" i="3"/>
  <c r="H257" i="3"/>
  <c r="G257" i="3"/>
  <c r="F257" i="3"/>
  <c r="AI257" i="3"/>
  <c r="E257" i="3"/>
  <c r="AH257" i="3"/>
  <c r="BD257" i="3"/>
  <c r="D257" i="3"/>
  <c r="AG257" i="3"/>
  <c r="BC257" i="3"/>
  <c r="C257" i="3"/>
  <c r="AF257" i="3"/>
  <c r="B257" i="3"/>
  <c r="A257" i="3"/>
  <c r="BA256" i="3"/>
  <c r="BW256" i="3"/>
  <c r="AK256" i="3"/>
  <c r="BG256" i="3"/>
  <c r="AE256" i="3"/>
  <c r="BX256" i="3"/>
  <c r="E245" i="6"/>
  <c r="AB256" i="3"/>
  <c r="AZ256" i="3"/>
  <c r="BV256" i="3"/>
  <c r="AA256" i="3"/>
  <c r="AY256" i="3"/>
  <c r="BU256" i="3"/>
  <c r="Z256" i="3"/>
  <c r="AX256" i="3"/>
  <c r="BT256" i="3"/>
  <c r="Y256" i="3"/>
  <c r="AW256" i="3"/>
  <c r="BS256" i="3"/>
  <c r="X256" i="3"/>
  <c r="AV256" i="3"/>
  <c r="BR256" i="3"/>
  <c r="W256" i="3"/>
  <c r="AU256" i="3"/>
  <c r="BQ256" i="3"/>
  <c r="V256" i="3"/>
  <c r="AT256" i="3"/>
  <c r="BP256" i="3"/>
  <c r="BN256" i="3"/>
  <c r="T256" i="3"/>
  <c r="AS256" i="3"/>
  <c r="BO256" i="3"/>
  <c r="AP256" i="3"/>
  <c r="BL256" i="3"/>
  <c r="AQ256" i="3"/>
  <c r="BM256" i="3"/>
  <c r="Q256" i="3"/>
  <c r="AO256" i="3"/>
  <c r="BK256" i="3"/>
  <c r="P256" i="3"/>
  <c r="AN256" i="3"/>
  <c r="BJ256" i="3"/>
  <c r="O256" i="3"/>
  <c r="AM256" i="3"/>
  <c r="BI256" i="3"/>
  <c r="N256" i="3"/>
  <c r="AL256" i="3"/>
  <c r="BH256" i="3"/>
  <c r="M256" i="3"/>
  <c r="L256" i="3"/>
  <c r="AJ256" i="3"/>
  <c r="BF256" i="3"/>
  <c r="K256" i="3"/>
  <c r="J256" i="3"/>
  <c r="I256" i="3"/>
  <c r="H256" i="3"/>
  <c r="G256" i="3"/>
  <c r="F256" i="3"/>
  <c r="AI256" i="3"/>
  <c r="E256" i="3"/>
  <c r="AH256" i="3"/>
  <c r="BD256" i="3"/>
  <c r="D256" i="3"/>
  <c r="AG256" i="3"/>
  <c r="BC256" i="3"/>
  <c r="C256" i="3"/>
  <c r="AF256" i="3"/>
  <c r="B256" i="3"/>
  <c r="A256" i="3"/>
  <c r="BA255" i="3"/>
  <c r="BW255" i="3"/>
  <c r="AK255" i="3"/>
  <c r="BG255" i="3"/>
  <c r="AE255" i="3"/>
  <c r="BX255" i="3"/>
  <c r="E244" i="6"/>
  <c r="AB255" i="3"/>
  <c r="AZ255" i="3"/>
  <c r="BV255" i="3"/>
  <c r="AA255" i="3"/>
  <c r="AY255" i="3"/>
  <c r="BU255" i="3"/>
  <c r="Z255" i="3"/>
  <c r="AX255" i="3"/>
  <c r="BT255" i="3"/>
  <c r="Y255" i="3"/>
  <c r="AW255" i="3"/>
  <c r="BS255" i="3"/>
  <c r="X255" i="3"/>
  <c r="AV255" i="3"/>
  <c r="BR255" i="3"/>
  <c r="W255" i="3"/>
  <c r="AU255" i="3"/>
  <c r="BQ255" i="3"/>
  <c r="V255" i="3"/>
  <c r="AT255" i="3"/>
  <c r="BP255" i="3"/>
  <c r="BN255" i="3"/>
  <c r="T255" i="3"/>
  <c r="AS255" i="3"/>
  <c r="BO255" i="3"/>
  <c r="AP255" i="3"/>
  <c r="BL255" i="3"/>
  <c r="AQ255" i="3"/>
  <c r="BM255" i="3"/>
  <c r="Q255" i="3"/>
  <c r="AO255" i="3"/>
  <c r="BK255" i="3"/>
  <c r="P255" i="3"/>
  <c r="AN255" i="3"/>
  <c r="BJ255" i="3"/>
  <c r="O255" i="3"/>
  <c r="AM255" i="3"/>
  <c r="BI255" i="3"/>
  <c r="N255" i="3"/>
  <c r="AL255" i="3"/>
  <c r="BH255" i="3"/>
  <c r="M255" i="3"/>
  <c r="L255" i="3"/>
  <c r="AJ255" i="3"/>
  <c r="BF255" i="3"/>
  <c r="K255" i="3"/>
  <c r="J255" i="3"/>
  <c r="I255" i="3"/>
  <c r="H255" i="3"/>
  <c r="G255" i="3"/>
  <c r="F255" i="3"/>
  <c r="AI255" i="3"/>
  <c r="E255" i="3"/>
  <c r="AH255" i="3"/>
  <c r="BD255" i="3"/>
  <c r="D255" i="3"/>
  <c r="AG255" i="3"/>
  <c r="BC255" i="3"/>
  <c r="C255" i="3"/>
  <c r="AF255" i="3"/>
  <c r="B255" i="3"/>
  <c r="A255" i="3"/>
  <c r="BA254" i="3"/>
  <c r="BW254" i="3"/>
  <c r="AS254" i="3"/>
  <c r="BO254" i="3"/>
  <c r="AK254" i="3"/>
  <c r="BG254" i="3"/>
  <c r="AE254" i="3"/>
  <c r="BX254" i="3"/>
  <c r="E243" i="6"/>
  <c r="AB254" i="3"/>
  <c r="AZ254" i="3"/>
  <c r="BV254" i="3"/>
  <c r="AA254" i="3"/>
  <c r="AY254" i="3"/>
  <c r="BU254" i="3"/>
  <c r="Z254" i="3"/>
  <c r="AX254" i="3"/>
  <c r="BT254" i="3"/>
  <c r="Y254" i="3"/>
  <c r="AW254" i="3"/>
  <c r="BS254" i="3"/>
  <c r="X254" i="3"/>
  <c r="AV254" i="3"/>
  <c r="BR254" i="3"/>
  <c r="W254" i="3"/>
  <c r="AU254" i="3"/>
  <c r="BQ254" i="3"/>
  <c r="V254" i="3"/>
  <c r="AT254" i="3"/>
  <c r="BP254" i="3"/>
  <c r="BN254" i="3"/>
  <c r="T254" i="3"/>
  <c r="AP254" i="3"/>
  <c r="BL254" i="3"/>
  <c r="AQ254" i="3"/>
  <c r="BM254" i="3"/>
  <c r="Q254" i="3"/>
  <c r="AO254" i="3"/>
  <c r="BK254" i="3"/>
  <c r="P254" i="3"/>
  <c r="AN254" i="3"/>
  <c r="BJ254" i="3"/>
  <c r="O254" i="3"/>
  <c r="AM254" i="3"/>
  <c r="BI254" i="3"/>
  <c r="N254" i="3"/>
  <c r="AL254" i="3"/>
  <c r="BH254" i="3"/>
  <c r="M254" i="3"/>
  <c r="L254" i="3"/>
  <c r="AJ254" i="3"/>
  <c r="BF254" i="3"/>
  <c r="K254" i="3"/>
  <c r="J254" i="3"/>
  <c r="I254" i="3"/>
  <c r="H254" i="3"/>
  <c r="G254" i="3"/>
  <c r="F254" i="3"/>
  <c r="AI254" i="3"/>
  <c r="E254" i="3"/>
  <c r="AH254" i="3"/>
  <c r="BD254" i="3"/>
  <c r="D254" i="3"/>
  <c r="AG254" i="3"/>
  <c r="BC254" i="3"/>
  <c r="C254" i="3"/>
  <c r="AF254" i="3"/>
  <c r="B254" i="3"/>
  <c r="A254" i="3"/>
  <c r="BA253" i="3"/>
  <c r="BW253" i="3"/>
  <c r="AZ253" i="3"/>
  <c r="BV253" i="3"/>
  <c r="AK253" i="3"/>
  <c r="BG253" i="3"/>
  <c r="AJ253" i="3"/>
  <c r="BF253" i="3"/>
  <c r="AG253" i="3"/>
  <c r="BC253" i="3"/>
  <c r="AE253" i="3"/>
  <c r="BX253" i="3"/>
  <c r="E242" i="6"/>
  <c r="AB253" i="3"/>
  <c r="AA253" i="3"/>
  <c r="AY253" i="3"/>
  <c r="BU253" i="3"/>
  <c r="Z253" i="3"/>
  <c r="AX253" i="3"/>
  <c r="BT253" i="3"/>
  <c r="Y253" i="3"/>
  <c r="AW253" i="3"/>
  <c r="BS253" i="3"/>
  <c r="X253" i="3"/>
  <c r="AV253" i="3"/>
  <c r="BR253" i="3"/>
  <c r="W253" i="3"/>
  <c r="AU253" i="3"/>
  <c r="BQ253" i="3"/>
  <c r="V253" i="3"/>
  <c r="AT253" i="3"/>
  <c r="BP253" i="3"/>
  <c r="BN253" i="3"/>
  <c r="T253" i="3"/>
  <c r="AS253" i="3"/>
  <c r="BO253" i="3"/>
  <c r="AP253" i="3"/>
  <c r="BL253" i="3"/>
  <c r="AQ253" i="3"/>
  <c r="BM253" i="3"/>
  <c r="Q253" i="3"/>
  <c r="AO253" i="3"/>
  <c r="BK253" i="3"/>
  <c r="P253" i="3"/>
  <c r="AN253" i="3"/>
  <c r="BJ253" i="3"/>
  <c r="O253" i="3"/>
  <c r="AM253" i="3"/>
  <c r="BI253" i="3"/>
  <c r="N253" i="3"/>
  <c r="AL253" i="3"/>
  <c r="BH253" i="3"/>
  <c r="M253" i="3"/>
  <c r="L253" i="3"/>
  <c r="K253" i="3"/>
  <c r="J253" i="3"/>
  <c r="I253" i="3"/>
  <c r="H253" i="3"/>
  <c r="G253" i="3"/>
  <c r="F253" i="3"/>
  <c r="AI253" i="3"/>
  <c r="E253" i="3"/>
  <c r="AH253" i="3"/>
  <c r="BD253" i="3"/>
  <c r="D253" i="3"/>
  <c r="C253" i="3"/>
  <c r="AF253" i="3"/>
  <c r="B253" i="3"/>
  <c r="A253" i="3"/>
  <c r="BA252" i="3"/>
  <c r="BW252" i="3"/>
  <c r="AK252" i="3"/>
  <c r="BG252" i="3"/>
  <c r="AE252" i="3"/>
  <c r="BX252" i="3"/>
  <c r="E241" i="6"/>
  <c r="AB252" i="3"/>
  <c r="AZ252" i="3"/>
  <c r="BV252" i="3"/>
  <c r="AA252" i="3"/>
  <c r="AY252" i="3"/>
  <c r="BU252" i="3"/>
  <c r="Z252" i="3"/>
  <c r="AX252" i="3"/>
  <c r="BT252" i="3"/>
  <c r="Y252" i="3"/>
  <c r="AW252" i="3"/>
  <c r="BS252" i="3"/>
  <c r="X252" i="3"/>
  <c r="AV252" i="3"/>
  <c r="BR252" i="3"/>
  <c r="W252" i="3"/>
  <c r="AU252" i="3"/>
  <c r="BQ252" i="3"/>
  <c r="V252" i="3"/>
  <c r="AT252" i="3"/>
  <c r="BP252" i="3"/>
  <c r="T252" i="3"/>
  <c r="AS252" i="3"/>
  <c r="BO252" i="3"/>
  <c r="AP252" i="3"/>
  <c r="BL252" i="3"/>
  <c r="AQ252" i="3"/>
  <c r="BM252" i="3"/>
  <c r="Q252" i="3"/>
  <c r="AO252" i="3"/>
  <c r="BK252" i="3"/>
  <c r="P252" i="3"/>
  <c r="AN252" i="3"/>
  <c r="BJ252" i="3"/>
  <c r="O252" i="3"/>
  <c r="AM252" i="3"/>
  <c r="BI252" i="3"/>
  <c r="N252" i="3"/>
  <c r="AL252" i="3"/>
  <c r="BH252" i="3"/>
  <c r="M252" i="3"/>
  <c r="L252" i="3"/>
  <c r="AJ252" i="3"/>
  <c r="BF252" i="3"/>
  <c r="K252" i="3"/>
  <c r="J252" i="3"/>
  <c r="I252" i="3"/>
  <c r="H252" i="3"/>
  <c r="G252" i="3"/>
  <c r="F252" i="3"/>
  <c r="AI252" i="3"/>
  <c r="E252" i="3"/>
  <c r="AH252" i="3"/>
  <c r="BD252" i="3"/>
  <c r="D252" i="3"/>
  <c r="AG252" i="3"/>
  <c r="BC252" i="3"/>
  <c r="C252" i="3"/>
  <c r="AF252" i="3"/>
  <c r="B252" i="3"/>
  <c r="A252" i="3"/>
  <c r="BA251" i="3"/>
  <c r="BW251" i="3"/>
  <c r="AK251" i="3"/>
  <c r="BG251" i="3"/>
  <c r="BD251" i="3"/>
  <c r="AE251" i="3"/>
  <c r="BX251" i="3"/>
  <c r="E240" i="6"/>
  <c r="AB251" i="3"/>
  <c r="AZ251" i="3"/>
  <c r="BV251" i="3"/>
  <c r="AA251" i="3"/>
  <c r="AY251" i="3"/>
  <c r="BU251" i="3"/>
  <c r="Z251" i="3"/>
  <c r="AX251" i="3"/>
  <c r="BT251" i="3"/>
  <c r="Y251" i="3"/>
  <c r="AW251" i="3"/>
  <c r="BS251" i="3"/>
  <c r="X251" i="3"/>
  <c r="AV251" i="3"/>
  <c r="BR251" i="3"/>
  <c r="W251" i="3"/>
  <c r="AU251" i="3"/>
  <c r="BQ251" i="3"/>
  <c r="V251" i="3"/>
  <c r="AT251" i="3"/>
  <c r="BP251" i="3"/>
  <c r="T251" i="3"/>
  <c r="AS251" i="3"/>
  <c r="BO251" i="3"/>
  <c r="AQ251" i="3"/>
  <c r="BM251" i="3"/>
  <c r="Q251" i="3"/>
  <c r="AO251" i="3"/>
  <c r="BK251" i="3"/>
  <c r="P251" i="3"/>
  <c r="AN251" i="3"/>
  <c r="BJ251" i="3"/>
  <c r="O251" i="3"/>
  <c r="AM251" i="3"/>
  <c r="BI251" i="3"/>
  <c r="N251" i="3"/>
  <c r="AL251" i="3"/>
  <c r="BH251" i="3"/>
  <c r="M251" i="3"/>
  <c r="L251" i="3"/>
  <c r="AJ251" i="3"/>
  <c r="BF251" i="3"/>
  <c r="K251" i="3"/>
  <c r="J251" i="3"/>
  <c r="I251" i="3"/>
  <c r="H251" i="3"/>
  <c r="G251" i="3"/>
  <c r="F251" i="3"/>
  <c r="AI251" i="3"/>
  <c r="E251" i="3"/>
  <c r="AH251" i="3"/>
  <c r="D251" i="3"/>
  <c r="AG251" i="3"/>
  <c r="BC251" i="3"/>
  <c r="C251" i="3"/>
  <c r="AF251" i="3"/>
  <c r="B251" i="3"/>
  <c r="A251" i="3"/>
  <c r="BA250" i="3"/>
  <c r="BW250" i="3"/>
  <c r="AK250" i="3"/>
  <c r="BG250" i="3"/>
  <c r="AE250" i="3"/>
  <c r="BX250" i="3"/>
  <c r="E239" i="6"/>
  <c r="AB250" i="3"/>
  <c r="AZ250" i="3"/>
  <c r="BV250" i="3"/>
  <c r="AA250" i="3"/>
  <c r="AY250" i="3"/>
  <c r="BU250" i="3"/>
  <c r="Z250" i="3"/>
  <c r="AX250" i="3"/>
  <c r="BT250" i="3"/>
  <c r="Y250" i="3"/>
  <c r="AW250" i="3"/>
  <c r="BS250" i="3"/>
  <c r="X250" i="3"/>
  <c r="AV250" i="3"/>
  <c r="BR250" i="3"/>
  <c r="W250" i="3"/>
  <c r="AU250" i="3"/>
  <c r="BQ250" i="3"/>
  <c r="V250" i="3"/>
  <c r="AT250" i="3"/>
  <c r="BP250" i="3"/>
  <c r="T250" i="3"/>
  <c r="AS250" i="3"/>
  <c r="BO250" i="3"/>
  <c r="AQ250" i="3"/>
  <c r="BM250" i="3"/>
  <c r="Q250" i="3"/>
  <c r="AO250" i="3"/>
  <c r="BK250" i="3"/>
  <c r="P250" i="3"/>
  <c r="AN250" i="3"/>
  <c r="BJ250" i="3"/>
  <c r="O250" i="3"/>
  <c r="AM250" i="3"/>
  <c r="BI250" i="3"/>
  <c r="N250" i="3"/>
  <c r="AL250" i="3"/>
  <c r="BH250" i="3"/>
  <c r="M250" i="3"/>
  <c r="L250" i="3"/>
  <c r="AJ250" i="3"/>
  <c r="BF250" i="3"/>
  <c r="K250" i="3"/>
  <c r="J250" i="3"/>
  <c r="I250" i="3"/>
  <c r="H250" i="3"/>
  <c r="G250" i="3"/>
  <c r="F250" i="3"/>
  <c r="AI250" i="3"/>
  <c r="E250" i="3"/>
  <c r="AH250" i="3"/>
  <c r="BD250" i="3"/>
  <c r="D250" i="3"/>
  <c r="AG250" i="3"/>
  <c r="BC250" i="3"/>
  <c r="C250" i="3"/>
  <c r="AF250" i="3"/>
  <c r="B250" i="3"/>
  <c r="A250" i="3"/>
  <c r="BA249" i="3"/>
  <c r="BW249" i="3"/>
  <c r="AK249" i="3"/>
  <c r="BG249" i="3"/>
  <c r="AE249" i="3"/>
  <c r="BX249" i="3"/>
  <c r="E238" i="6"/>
  <c r="AB249" i="3"/>
  <c r="AZ249" i="3"/>
  <c r="BV249" i="3"/>
  <c r="AA249" i="3"/>
  <c r="AY249" i="3"/>
  <c r="BU249" i="3"/>
  <c r="Z249" i="3"/>
  <c r="AX249" i="3"/>
  <c r="BT249" i="3"/>
  <c r="Y249" i="3"/>
  <c r="AW249" i="3"/>
  <c r="BS249" i="3"/>
  <c r="X249" i="3"/>
  <c r="AV249" i="3"/>
  <c r="BR249" i="3"/>
  <c r="W249" i="3"/>
  <c r="AU249" i="3"/>
  <c r="BQ249" i="3"/>
  <c r="V249" i="3"/>
  <c r="AT249" i="3"/>
  <c r="BP249" i="3"/>
  <c r="BN249" i="3"/>
  <c r="T249" i="3"/>
  <c r="AS249" i="3"/>
  <c r="BO249" i="3"/>
  <c r="AP249" i="3"/>
  <c r="BL249" i="3"/>
  <c r="AQ249" i="3"/>
  <c r="BM249" i="3"/>
  <c r="Q249" i="3"/>
  <c r="AO249" i="3"/>
  <c r="BK249" i="3"/>
  <c r="P249" i="3"/>
  <c r="AN249" i="3"/>
  <c r="BJ249" i="3"/>
  <c r="O249" i="3"/>
  <c r="AM249" i="3"/>
  <c r="BI249" i="3"/>
  <c r="N249" i="3"/>
  <c r="AL249" i="3"/>
  <c r="BH249" i="3"/>
  <c r="M249" i="3"/>
  <c r="L249" i="3"/>
  <c r="AJ249" i="3"/>
  <c r="BF249" i="3"/>
  <c r="K249" i="3"/>
  <c r="J249" i="3"/>
  <c r="I249" i="3"/>
  <c r="H249" i="3"/>
  <c r="G249" i="3"/>
  <c r="F249" i="3"/>
  <c r="AI249" i="3"/>
  <c r="E249" i="3"/>
  <c r="AH249" i="3"/>
  <c r="BD249" i="3"/>
  <c r="D249" i="3"/>
  <c r="AG249" i="3"/>
  <c r="BC249" i="3"/>
  <c r="C249" i="3"/>
  <c r="AF249" i="3"/>
  <c r="B249" i="3"/>
  <c r="A249" i="3"/>
  <c r="BA248" i="3"/>
  <c r="BW248" i="3"/>
  <c r="AS248" i="3"/>
  <c r="BO248" i="3"/>
  <c r="BN248" i="3"/>
  <c r="AK248" i="3"/>
  <c r="BG248" i="3"/>
  <c r="AG248" i="3"/>
  <c r="BC248" i="3"/>
  <c r="AE248" i="3"/>
  <c r="BX248" i="3"/>
  <c r="E237" i="6"/>
  <c r="AB248" i="3"/>
  <c r="AZ248" i="3"/>
  <c r="BV248" i="3"/>
  <c r="AA248" i="3"/>
  <c r="AY248" i="3"/>
  <c r="BU248" i="3"/>
  <c r="Z248" i="3"/>
  <c r="AX248" i="3"/>
  <c r="BT248" i="3"/>
  <c r="Y248" i="3"/>
  <c r="AW248" i="3"/>
  <c r="BS248" i="3"/>
  <c r="X248" i="3"/>
  <c r="AV248" i="3"/>
  <c r="BR248" i="3"/>
  <c r="W248" i="3"/>
  <c r="AU248" i="3"/>
  <c r="BQ248" i="3"/>
  <c r="V248" i="3"/>
  <c r="AT248" i="3"/>
  <c r="BP248" i="3"/>
  <c r="T248" i="3"/>
  <c r="AP248" i="3"/>
  <c r="BL248" i="3"/>
  <c r="AQ248" i="3"/>
  <c r="BM248" i="3"/>
  <c r="Q248" i="3"/>
  <c r="AO248" i="3"/>
  <c r="BK248" i="3"/>
  <c r="P248" i="3"/>
  <c r="AN248" i="3"/>
  <c r="BJ248" i="3"/>
  <c r="O248" i="3"/>
  <c r="AM248" i="3"/>
  <c r="BI248" i="3"/>
  <c r="N248" i="3"/>
  <c r="AL248" i="3"/>
  <c r="BH248" i="3"/>
  <c r="M248" i="3"/>
  <c r="L248" i="3"/>
  <c r="AJ248" i="3"/>
  <c r="BF248" i="3"/>
  <c r="K248" i="3"/>
  <c r="J248" i="3"/>
  <c r="I248" i="3"/>
  <c r="H248" i="3"/>
  <c r="G248" i="3"/>
  <c r="F248" i="3"/>
  <c r="AI248" i="3"/>
  <c r="E248" i="3"/>
  <c r="AH248" i="3"/>
  <c r="BD248" i="3"/>
  <c r="D248" i="3"/>
  <c r="C248" i="3"/>
  <c r="AF248" i="3"/>
  <c r="B248" i="3"/>
  <c r="A248" i="3"/>
  <c r="BA247" i="3"/>
  <c r="BW247" i="3"/>
  <c r="AK247" i="3"/>
  <c r="BG247" i="3"/>
  <c r="AE247" i="3"/>
  <c r="BX247" i="3"/>
  <c r="E236" i="6"/>
  <c r="AB247" i="3"/>
  <c r="AZ247" i="3"/>
  <c r="BV247" i="3"/>
  <c r="AA247" i="3"/>
  <c r="AY247" i="3"/>
  <c r="BU247" i="3"/>
  <c r="Z247" i="3"/>
  <c r="AX247" i="3"/>
  <c r="BT247" i="3"/>
  <c r="Y247" i="3"/>
  <c r="AW247" i="3"/>
  <c r="BS247" i="3"/>
  <c r="X247" i="3"/>
  <c r="AV247" i="3"/>
  <c r="BR247" i="3"/>
  <c r="W247" i="3"/>
  <c r="AU247" i="3"/>
  <c r="BQ247" i="3"/>
  <c r="V247" i="3"/>
  <c r="AT247" i="3"/>
  <c r="BP247" i="3"/>
  <c r="BN247" i="3"/>
  <c r="T247" i="3"/>
  <c r="AS247" i="3"/>
  <c r="BO247" i="3"/>
  <c r="AP247" i="3"/>
  <c r="X230" i="2"/>
  <c r="AQ247" i="3"/>
  <c r="BM247" i="3"/>
  <c r="Q247" i="3"/>
  <c r="AO247" i="3"/>
  <c r="BK247" i="3"/>
  <c r="P247" i="3"/>
  <c r="AN247" i="3"/>
  <c r="BJ247" i="3"/>
  <c r="O247" i="3"/>
  <c r="AM247" i="3"/>
  <c r="BI247" i="3"/>
  <c r="N247" i="3"/>
  <c r="AL247" i="3"/>
  <c r="BH247" i="3"/>
  <c r="M247" i="3"/>
  <c r="L247" i="3"/>
  <c r="AJ247" i="3"/>
  <c r="BF247" i="3"/>
  <c r="K247" i="3"/>
  <c r="J247" i="3"/>
  <c r="I247" i="3"/>
  <c r="H247" i="3"/>
  <c r="G247" i="3"/>
  <c r="F247" i="3"/>
  <c r="AI247" i="3"/>
  <c r="E247" i="3"/>
  <c r="AH247" i="3"/>
  <c r="BD247" i="3"/>
  <c r="D247" i="3"/>
  <c r="AG247" i="3"/>
  <c r="BC247" i="3"/>
  <c r="C247" i="3"/>
  <c r="AF247" i="3"/>
  <c r="B247" i="3"/>
  <c r="A247" i="3"/>
  <c r="BA246" i="3"/>
  <c r="BW246" i="3"/>
  <c r="AK246" i="3"/>
  <c r="BG246" i="3"/>
  <c r="AE246" i="3"/>
  <c r="BX246" i="3"/>
  <c r="E235" i="6"/>
  <c r="AB246" i="3"/>
  <c r="AZ246" i="3"/>
  <c r="BV246" i="3"/>
  <c r="AA246" i="3"/>
  <c r="AY246" i="3"/>
  <c r="BU246" i="3"/>
  <c r="Z246" i="3"/>
  <c r="AX246" i="3"/>
  <c r="BT246" i="3"/>
  <c r="Y246" i="3"/>
  <c r="AW246" i="3"/>
  <c r="BS246" i="3"/>
  <c r="X246" i="3"/>
  <c r="AV246" i="3"/>
  <c r="BR246" i="3"/>
  <c r="W246" i="3"/>
  <c r="AU246" i="3"/>
  <c r="BQ246" i="3"/>
  <c r="V246" i="3"/>
  <c r="AT246" i="3"/>
  <c r="BP246" i="3"/>
  <c r="BN246" i="3"/>
  <c r="T246" i="3"/>
  <c r="AS246" i="3"/>
  <c r="BO246" i="3"/>
  <c r="AP246" i="3"/>
  <c r="X229" i="2"/>
  <c r="BL246" i="3"/>
  <c r="AQ246" i="3"/>
  <c r="BM246" i="3"/>
  <c r="Q246" i="3"/>
  <c r="AO246" i="3"/>
  <c r="BK246" i="3"/>
  <c r="P246" i="3"/>
  <c r="AN246" i="3"/>
  <c r="BJ246" i="3"/>
  <c r="O246" i="3"/>
  <c r="AM246" i="3"/>
  <c r="BI246" i="3"/>
  <c r="N246" i="3"/>
  <c r="AL246" i="3"/>
  <c r="BH246" i="3"/>
  <c r="M246" i="3"/>
  <c r="L246" i="3"/>
  <c r="AJ246" i="3"/>
  <c r="BF246" i="3"/>
  <c r="K246" i="3"/>
  <c r="J246" i="3"/>
  <c r="I246" i="3"/>
  <c r="H246" i="3"/>
  <c r="G246" i="3"/>
  <c r="F246" i="3"/>
  <c r="AI246" i="3"/>
  <c r="E246" i="3"/>
  <c r="AH246" i="3"/>
  <c r="BD246" i="3"/>
  <c r="D246" i="3"/>
  <c r="AG246" i="3"/>
  <c r="BC246" i="3"/>
  <c r="C246" i="3"/>
  <c r="AF246" i="3"/>
  <c r="B246" i="3"/>
  <c r="A246" i="3"/>
  <c r="BA245" i="3"/>
  <c r="BW245" i="3"/>
  <c r="AK245" i="3"/>
  <c r="BG245" i="3"/>
  <c r="AE245" i="3"/>
  <c r="BX245" i="3"/>
  <c r="E234" i="6"/>
  <c r="AB245" i="3"/>
  <c r="AZ245" i="3"/>
  <c r="BV245" i="3"/>
  <c r="AA245" i="3"/>
  <c r="AY245" i="3"/>
  <c r="BU245" i="3"/>
  <c r="Z245" i="3"/>
  <c r="AX245" i="3"/>
  <c r="BT245" i="3"/>
  <c r="Y245" i="3"/>
  <c r="AW245" i="3"/>
  <c r="BS245" i="3"/>
  <c r="X245" i="3"/>
  <c r="AV245" i="3"/>
  <c r="BR245" i="3"/>
  <c r="W245" i="3"/>
  <c r="AU245" i="3"/>
  <c r="BQ245" i="3"/>
  <c r="V245" i="3"/>
  <c r="AT245" i="3"/>
  <c r="BP245" i="3"/>
  <c r="BN245" i="3"/>
  <c r="T245" i="3"/>
  <c r="AS245" i="3"/>
  <c r="BO245" i="3"/>
  <c r="AP245" i="3"/>
  <c r="BL245" i="3"/>
  <c r="AQ245" i="3"/>
  <c r="BM245" i="3"/>
  <c r="Q245" i="3"/>
  <c r="AO245" i="3"/>
  <c r="BK245" i="3"/>
  <c r="P245" i="3"/>
  <c r="AN245" i="3"/>
  <c r="BJ245" i="3"/>
  <c r="O245" i="3"/>
  <c r="AM245" i="3"/>
  <c r="BI245" i="3"/>
  <c r="N245" i="3"/>
  <c r="AL245" i="3"/>
  <c r="BH245" i="3"/>
  <c r="M245" i="3"/>
  <c r="L245" i="3"/>
  <c r="AJ245" i="3"/>
  <c r="BF245" i="3"/>
  <c r="K245" i="3"/>
  <c r="J245" i="3"/>
  <c r="I245" i="3"/>
  <c r="H245" i="3"/>
  <c r="G245" i="3"/>
  <c r="F245" i="3"/>
  <c r="AI245" i="3"/>
  <c r="E245" i="3"/>
  <c r="AH245" i="3"/>
  <c r="BD245" i="3"/>
  <c r="D245" i="3"/>
  <c r="AG245" i="3"/>
  <c r="BC245" i="3"/>
  <c r="C245" i="3"/>
  <c r="AF245" i="3"/>
  <c r="B245" i="3"/>
  <c r="A245" i="3"/>
  <c r="BA244" i="3"/>
  <c r="BW244" i="3"/>
  <c r="AK244" i="3"/>
  <c r="BG244" i="3"/>
  <c r="AE244" i="3"/>
  <c r="BX244" i="3"/>
  <c r="E233" i="6"/>
  <c r="AB244" i="3"/>
  <c r="AZ244" i="3"/>
  <c r="BV244" i="3"/>
  <c r="AA244" i="3"/>
  <c r="AY244" i="3"/>
  <c r="BU244" i="3"/>
  <c r="Z244" i="3"/>
  <c r="AX244" i="3"/>
  <c r="BT244" i="3"/>
  <c r="Y244" i="3"/>
  <c r="AW244" i="3"/>
  <c r="BS244" i="3"/>
  <c r="X244" i="3"/>
  <c r="AV244" i="3"/>
  <c r="BR244" i="3"/>
  <c r="W244" i="3"/>
  <c r="AU244" i="3"/>
  <c r="BQ244" i="3"/>
  <c r="V244" i="3"/>
  <c r="AT244" i="3"/>
  <c r="BP244" i="3"/>
  <c r="BN244" i="3"/>
  <c r="T244" i="3"/>
  <c r="AS244" i="3"/>
  <c r="BO244" i="3"/>
  <c r="AP244" i="3"/>
  <c r="BL244" i="3"/>
  <c r="AQ244" i="3"/>
  <c r="BM244" i="3"/>
  <c r="Q244" i="3"/>
  <c r="AO244" i="3"/>
  <c r="BK244" i="3"/>
  <c r="P244" i="3"/>
  <c r="AN244" i="3"/>
  <c r="BJ244" i="3"/>
  <c r="O244" i="3"/>
  <c r="AM244" i="3"/>
  <c r="BI244" i="3"/>
  <c r="N244" i="3"/>
  <c r="AL244" i="3"/>
  <c r="BH244" i="3"/>
  <c r="M244" i="3"/>
  <c r="L244" i="3"/>
  <c r="AJ244" i="3"/>
  <c r="BF244" i="3"/>
  <c r="K244" i="3"/>
  <c r="J244" i="3"/>
  <c r="I244" i="3"/>
  <c r="H244" i="3"/>
  <c r="G244" i="3"/>
  <c r="F244" i="3"/>
  <c r="AI244" i="3"/>
  <c r="E244" i="3"/>
  <c r="AH244" i="3"/>
  <c r="BD244" i="3"/>
  <c r="D244" i="3"/>
  <c r="AG244" i="3"/>
  <c r="BC244" i="3"/>
  <c r="C244" i="3"/>
  <c r="AF244" i="3"/>
  <c r="B244" i="3"/>
  <c r="A244" i="3"/>
  <c r="BA243" i="3"/>
  <c r="BW243" i="3"/>
  <c r="AK243" i="3"/>
  <c r="BG243" i="3"/>
  <c r="AE243" i="3"/>
  <c r="BX243" i="3"/>
  <c r="E232" i="6"/>
  <c r="AB243" i="3"/>
  <c r="AZ243" i="3"/>
  <c r="BV243" i="3"/>
  <c r="AA243" i="3"/>
  <c r="AY243" i="3"/>
  <c r="BU243" i="3"/>
  <c r="Z243" i="3"/>
  <c r="AX243" i="3"/>
  <c r="BT243" i="3"/>
  <c r="Y243" i="3"/>
  <c r="AW243" i="3"/>
  <c r="BS243" i="3"/>
  <c r="X243" i="3"/>
  <c r="AV243" i="3"/>
  <c r="BR243" i="3"/>
  <c r="W243" i="3"/>
  <c r="AU243" i="3"/>
  <c r="BQ243" i="3"/>
  <c r="V243" i="3"/>
  <c r="AT243" i="3"/>
  <c r="BP243" i="3"/>
  <c r="BN243" i="3"/>
  <c r="T243" i="3"/>
  <c r="AS243" i="3"/>
  <c r="BO243" i="3"/>
  <c r="AQ243" i="3"/>
  <c r="BM243" i="3"/>
  <c r="Q243" i="3"/>
  <c r="AO243" i="3"/>
  <c r="BK243" i="3"/>
  <c r="P243" i="3"/>
  <c r="AN243" i="3"/>
  <c r="BJ243" i="3"/>
  <c r="O243" i="3"/>
  <c r="AM243" i="3"/>
  <c r="BI243" i="3"/>
  <c r="N243" i="3"/>
  <c r="AL243" i="3"/>
  <c r="BH243" i="3"/>
  <c r="M243" i="3"/>
  <c r="L243" i="3"/>
  <c r="AJ243" i="3"/>
  <c r="BF243" i="3"/>
  <c r="K243" i="3"/>
  <c r="J243" i="3"/>
  <c r="I243" i="3"/>
  <c r="H243" i="3"/>
  <c r="G243" i="3"/>
  <c r="F243" i="3"/>
  <c r="AI243" i="3"/>
  <c r="E243" i="3"/>
  <c r="AH243" i="3"/>
  <c r="BD243" i="3"/>
  <c r="D243" i="3"/>
  <c r="AG243" i="3"/>
  <c r="BC243" i="3"/>
  <c r="C243" i="3"/>
  <c r="AF243" i="3"/>
  <c r="B243" i="3"/>
  <c r="A243" i="3"/>
  <c r="BA242" i="3"/>
  <c r="BW242" i="3"/>
  <c r="AK242" i="3"/>
  <c r="AD225" i="2"/>
  <c r="AE242" i="3"/>
  <c r="BX242" i="3"/>
  <c r="E231" i="6"/>
  <c r="AB242" i="3"/>
  <c r="AZ242" i="3"/>
  <c r="BV242" i="3"/>
  <c r="AA242" i="3"/>
  <c r="AY242" i="3"/>
  <c r="BU242" i="3"/>
  <c r="Z242" i="3"/>
  <c r="AX242" i="3"/>
  <c r="BT242" i="3"/>
  <c r="Y242" i="3"/>
  <c r="AW242" i="3"/>
  <c r="BS242" i="3"/>
  <c r="X242" i="3"/>
  <c r="AV242" i="3"/>
  <c r="BR242" i="3"/>
  <c r="W242" i="3"/>
  <c r="AU242" i="3"/>
  <c r="BQ242" i="3"/>
  <c r="V242" i="3"/>
  <c r="AT242" i="3"/>
  <c r="BP242" i="3"/>
  <c r="BN242" i="3"/>
  <c r="T242" i="3"/>
  <c r="AS242" i="3"/>
  <c r="BO242" i="3"/>
  <c r="AP242" i="3"/>
  <c r="BL242" i="3"/>
  <c r="AQ242" i="3"/>
  <c r="BM242" i="3"/>
  <c r="Q242" i="3"/>
  <c r="AO242" i="3"/>
  <c r="BK242" i="3"/>
  <c r="P242" i="3"/>
  <c r="AN242" i="3"/>
  <c r="BJ242" i="3"/>
  <c r="O242" i="3"/>
  <c r="AM242" i="3"/>
  <c r="BI242" i="3"/>
  <c r="N242" i="3"/>
  <c r="AL242" i="3"/>
  <c r="BH242" i="3"/>
  <c r="M242" i="3"/>
  <c r="L242" i="3"/>
  <c r="AJ242" i="3"/>
  <c r="BF242" i="3"/>
  <c r="K242" i="3"/>
  <c r="J242" i="3"/>
  <c r="I242" i="3"/>
  <c r="H242" i="3"/>
  <c r="G242" i="3"/>
  <c r="F242" i="3"/>
  <c r="AI242" i="3"/>
  <c r="E242" i="3"/>
  <c r="AH242" i="3"/>
  <c r="BD242" i="3"/>
  <c r="D242" i="3"/>
  <c r="AG242" i="3"/>
  <c r="BC242" i="3"/>
  <c r="C242" i="3"/>
  <c r="AF242" i="3"/>
  <c r="B242" i="3"/>
  <c r="A242" i="3"/>
  <c r="I225" i="2"/>
  <c r="BA241" i="3"/>
  <c r="BW241" i="3"/>
  <c r="AK241" i="3"/>
  <c r="BG241" i="3"/>
  <c r="AE241" i="3"/>
  <c r="BX241" i="3"/>
  <c r="E230" i="6"/>
  <c r="AB241" i="3"/>
  <c r="AZ241" i="3"/>
  <c r="BV241" i="3"/>
  <c r="AA241" i="3"/>
  <c r="AY241" i="3"/>
  <c r="BU241" i="3"/>
  <c r="Z241" i="3"/>
  <c r="AX241" i="3"/>
  <c r="BT241" i="3"/>
  <c r="Y241" i="3"/>
  <c r="AW241" i="3"/>
  <c r="BS241" i="3"/>
  <c r="X241" i="3"/>
  <c r="AV241" i="3"/>
  <c r="BR241" i="3"/>
  <c r="W241" i="3"/>
  <c r="AU241" i="3"/>
  <c r="BQ241" i="3"/>
  <c r="V241" i="3"/>
  <c r="AT241" i="3"/>
  <c r="BP241" i="3"/>
  <c r="BN241" i="3"/>
  <c r="T241" i="3"/>
  <c r="AS241" i="3"/>
  <c r="BO241" i="3"/>
  <c r="AP241" i="3"/>
  <c r="BL241" i="3"/>
  <c r="AQ241" i="3"/>
  <c r="BM241" i="3"/>
  <c r="Q241" i="3"/>
  <c r="AO241" i="3"/>
  <c r="BK241" i="3"/>
  <c r="P241" i="3"/>
  <c r="AN241" i="3"/>
  <c r="BJ241" i="3"/>
  <c r="O241" i="3"/>
  <c r="AM241" i="3"/>
  <c r="BI241" i="3"/>
  <c r="N241" i="3"/>
  <c r="AL241" i="3"/>
  <c r="BH241" i="3"/>
  <c r="M241" i="3"/>
  <c r="L241" i="3"/>
  <c r="AJ241" i="3"/>
  <c r="BF241" i="3"/>
  <c r="K241" i="3"/>
  <c r="J241" i="3"/>
  <c r="I241" i="3"/>
  <c r="H241" i="3"/>
  <c r="G241" i="3"/>
  <c r="F241" i="3"/>
  <c r="AI241" i="3"/>
  <c r="E241" i="3"/>
  <c r="AH241" i="3"/>
  <c r="BD241" i="3"/>
  <c r="D241" i="3"/>
  <c r="AG241" i="3"/>
  <c r="BC241" i="3"/>
  <c r="C241" i="3"/>
  <c r="AF241" i="3"/>
  <c r="E224" i="2"/>
  <c r="B241" i="3"/>
  <c r="A241" i="3"/>
  <c r="BA240" i="3"/>
  <c r="BW240" i="3"/>
  <c r="AK240" i="3"/>
  <c r="BG240" i="3"/>
  <c r="AE240" i="3"/>
  <c r="BX240" i="3"/>
  <c r="E229" i="6"/>
  <c r="AB240" i="3"/>
  <c r="AZ240" i="3"/>
  <c r="BV240" i="3"/>
  <c r="AA240" i="3"/>
  <c r="AY240" i="3"/>
  <c r="BU240" i="3"/>
  <c r="Z240" i="3"/>
  <c r="AX240" i="3"/>
  <c r="BT240" i="3"/>
  <c r="Y240" i="3"/>
  <c r="AW240" i="3"/>
  <c r="BS240" i="3"/>
  <c r="X240" i="3"/>
  <c r="AV240" i="3"/>
  <c r="BR240" i="3"/>
  <c r="W240" i="3"/>
  <c r="AU240" i="3"/>
  <c r="BQ240" i="3"/>
  <c r="V240" i="3"/>
  <c r="AT240" i="3"/>
  <c r="BP240" i="3"/>
  <c r="T240" i="3"/>
  <c r="AS240" i="3"/>
  <c r="BO240" i="3"/>
  <c r="AP240" i="3"/>
  <c r="BL240" i="3"/>
  <c r="AQ240" i="3"/>
  <c r="BM240" i="3"/>
  <c r="Q240" i="3"/>
  <c r="AO240" i="3"/>
  <c r="BK240" i="3"/>
  <c r="P240" i="3"/>
  <c r="AN240" i="3"/>
  <c r="BJ240" i="3"/>
  <c r="O240" i="3"/>
  <c r="AM240" i="3"/>
  <c r="BI240" i="3"/>
  <c r="N240" i="3"/>
  <c r="AL240" i="3"/>
  <c r="BH240" i="3"/>
  <c r="M240" i="3"/>
  <c r="L240" i="3"/>
  <c r="AJ240" i="3"/>
  <c r="BF240" i="3"/>
  <c r="K240" i="3"/>
  <c r="J240" i="3"/>
  <c r="I240" i="3"/>
  <c r="H240" i="3"/>
  <c r="G240" i="3"/>
  <c r="F240" i="3"/>
  <c r="AI240" i="3"/>
  <c r="E240" i="3"/>
  <c r="AH240" i="3"/>
  <c r="BD240" i="3"/>
  <c r="D240" i="3"/>
  <c r="AG240" i="3"/>
  <c r="BC240" i="3"/>
  <c r="C240" i="3"/>
  <c r="AF240" i="3"/>
  <c r="B240" i="3"/>
  <c r="A240" i="3"/>
  <c r="BA239" i="3"/>
  <c r="BW239" i="3"/>
  <c r="AK239" i="3"/>
  <c r="BG239" i="3"/>
  <c r="AE239" i="3"/>
  <c r="BX239" i="3"/>
  <c r="E228" i="6"/>
  <c r="AB239" i="3"/>
  <c r="AZ239" i="3"/>
  <c r="BV239" i="3"/>
  <c r="AA239" i="3"/>
  <c r="AY239" i="3"/>
  <c r="BU239" i="3"/>
  <c r="Z239" i="3"/>
  <c r="AX239" i="3"/>
  <c r="BT239" i="3"/>
  <c r="Y239" i="3"/>
  <c r="AW239" i="3"/>
  <c r="BS239" i="3"/>
  <c r="X239" i="3"/>
  <c r="AV239" i="3"/>
  <c r="BR239" i="3"/>
  <c r="W239" i="3"/>
  <c r="AU239" i="3"/>
  <c r="BQ239" i="3"/>
  <c r="V239" i="3"/>
  <c r="AT239" i="3"/>
  <c r="BP239" i="3"/>
  <c r="BN239" i="3"/>
  <c r="T239" i="3"/>
  <c r="AS239" i="3"/>
  <c r="BO239" i="3"/>
  <c r="AQ239" i="3"/>
  <c r="BM239" i="3"/>
  <c r="Q239" i="3"/>
  <c r="AO239" i="3"/>
  <c r="BK239" i="3"/>
  <c r="P239" i="3"/>
  <c r="AN239" i="3"/>
  <c r="BJ239" i="3"/>
  <c r="O239" i="3"/>
  <c r="AM239" i="3"/>
  <c r="BI239" i="3"/>
  <c r="N239" i="3"/>
  <c r="AL239" i="3"/>
  <c r="BH239" i="3"/>
  <c r="M239" i="3"/>
  <c r="L239" i="3"/>
  <c r="AJ239" i="3"/>
  <c r="BF239" i="3"/>
  <c r="K239" i="3"/>
  <c r="J239" i="3"/>
  <c r="I239" i="3"/>
  <c r="H239" i="3"/>
  <c r="G239" i="3"/>
  <c r="C222" i="2"/>
  <c r="F239" i="3"/>
  <c r="AI239" i="3"/>
  <c r="E239" i="3"/>
  <c r="AH239" i="3"/>
  <c r="BD239" i="3"/>
  <c r="D239" i="3"/>
  <c r="AG239" i="3"/>
  <c r="BC239" i="3"/>
  <c r="C239" i="3"/>
  <c r="AF239" i="3"/>
  <c r="B239" i="3"/>
  <c r="A239" i="3"/>
  <c r="BA238" i="3"/>
  <c r="BW238" i="3"/>
  <c r="AK238" i="3"/>
  <c r="BG238" i="3"/>
  <c r="AE238" i="3"/>
  <c r="BX238" i="3"/>
  <c r="E227" i="6"/>
  <c r="AB238" i="3"/>
  <c r="AZ238" i="3"/>
  <c r="BV238" i="3"/>
  <c r="AA238" i="3"/>
  <c r="AY238" i="3"/>
  <c r="BU238" i="3"/>
  <c r="Z238" i="3"/>
  <c r="AX238" i="3"/>
  <c r="BT238" i="3"/>
  <c r="Y238" i="3"/>
  <c r="AW238" i="3"/>
  <c r="BS238" i="3"/>
  <c r="X238" i="3"/>
  <c r="AV238" i="3"/>
  <c r="BR238" i="3"/>
  <c r="W238" i="3"/>
  <c r="AU238" i="3"/>
  <c r="BQ238" i="3"/>
  <c r="V238" i="3"/>
  <c r="AT238" i="3"/>
  <c r="BP238" i="3"/>
  <c r="T238" i="3"/>
  <c r="AS238" i="3"/>
  <c r="BO238" i="3"/>
  <c r="AQ238" i="3"/>
  <c r="BM238" i="3"/>
  <c r="Q238" i="3"/>
  <c r="AO238" i="3"/>
  <c r="BK238" i="3"/>
  <c r="P238" i="3"/>
  <c r="AN238" i="3"/>
  <c r="BJ238" i="3"/>
  <c r="O238" i="3"/>
  <c r="AM238" i="3"/>
  <c r="BI238" i="3"/>
  <c r="N238" i="3"/>
  <c r="AL238" i="3"/>
  <c r="BH238" i="3"/>
  <c r="M238" i="3"/>
  <c r="L238" i="3"/>
  <c r="AJ238" i="3"/>
  <c r="BF238" i="3"/>
  <c r="K238" i="3"/>
  <c r="J238" i="3"/>
  <c r="I238" i="3"/>
  <c r="H238" i="3"/>
  <c r="G238" i="3"/>
  <c r="C221" i="2"/>
  <c r="F238" i="3"/>
  <c r="AI238" i="3"/>
  <c r="E238" i="3"/>
  <c r="AH238" i="3"/>
  <c r="BD238" i="3"/>
  <c r="D238" i="3"/>
  <c r="AG238" i="3"/>
  <c r="BC238" i="3"/>
  <c r="C238" i="3"/>
  <c r="AF238" i="3"/>
  <c r="B238" i="3"/>
  <c r="A238" i="3"/>
  <c r="BA237" i="3"/>
  <c r="BW237" i="3"/>
  <c r="AK237" i="3"/>
  <c r="BG237" i="3"/>
  <c r="AE237" i="3"/>
  <c r="BX237" i="3"/>
  <c r="E226" i="6"/>
  <c r="AB237" i="3"/>
  <c r="AZ237" i="3"/>
  <c r="BV237" i="3"/>
  <c r="AA237" i="3"/>
  <c r="AY237" i="3"/>
  <c r="BU237" i="3"/>
  <c r="Z237" i="3"/>
  <c r="AX237" i="3"/>
  <c r="BT237" i="3"/>
  <c r="Y237" i="3"/>
  <c r="AW237" i="3"/>
  <c r="BS237" i="3"/>
  <c r="X237" i="3"/>
  <c r="AV237" i="3"/>
  <c r="BR237" i="3"/>
  <c r="W237" i="3"/>
  <c r="AU237" i="3"/>
  <c r="BQ237" i="3"/>
  <c r="V237" i="3"/>
  <c r="AT237" i="3"/>
  <c r="BP237" i="3"/>
  <c r="T237" i="3"/>
  <c r="AS237" i="3"/>
  <c r="BO237" i="3"/>
  <c r="AP237" i="3"/>
  <c r="BL237" i="3"/>
  <c r="AQ237" i="3"/>
  <c r="BM237" i="3"/>
  <c r="Q237" i="3"/>
  <c r="AO237" i="3"/>
  <c r="BK237" i="3"/>
  <c r="P237" i="3"/>
  <c r="AN237" i="3"/>
  <c r="BJ237" i="3"/>
  <c r="O237" i="3"/>
  <c r="AM237" i="3"/>
  <c r="BI237" i="3"/>
  <c r="N237" i="3"/>
  <c r="AL237" i="3"/>
  <c r="BH237" i="3"/>
  <c r="M237" i="3"/>
  <c r="L237" i="3"/>
  <c r="AJ237" i="3"/>
  <c r="BF237" i="3"/>
  <c r="K237" i="3"/>
  <c r="J237" i="3"/>
  <c r="I237" i="3"/>
  <c r="H237" i="3"/>
  <c r="G237" i="3"/>
  <c r="F237" i="3"/>
  <c r="AI237" i="3"/>
  <c r="E237" i="3"/>
  <c r="AH237" i="3"/>
  <c r="BD237" i="3"/>
  <c r="D237" i="3"/>
  <c r="AG237" i="3"/>
  <c r="BC237" i="3"/>
  <c r="C237" i="3"/>
  <c r="AF237" i="3"/>
  <c r="B237" i="3"/>
  <c r="A237" i="3"/>
  <c r="BA236" i="3"/>
  <c r="BW236" i="3"/>
  <c r="AK236" i="3"/>
  <c r="BG236" i="3"/>
  <c r="AE236" i="3"/>
  <c r="BX236" i="3"/>
  <c r="E225" i="6"/>
  <c r="AB236" i="3"/>
  <c r="AZ236" i="3"/>
  <c r="BV236" i="3"/>
  <c r="AA236" i="3"/>
  <c r="AY236" i="3"/>
  <c r="BU236" i="3"/>
  <c r="Z236" i="3"/>
  <c r="AX236" i="3"/>
  <c r="BT236" i="3"/>
  <c r="Y236" i="3"/>
  <c r="AW236" i="3"/>
  <c r="BS236" i="3"/>
  <c r="X236" i="3"/>
  <c r="AV236" i="3"/>
  <c r="BR236" i="3"/>
  <c r="W236" i="3"/>
  <c r="AU236" i="3"/>
  <c r="BQ236" i="3"/>
  <c r="V236" i="3"/>
  <c r="AT236" i="3"/>
  <c r="BP236" i="3"/>
  <c r="BN236" i="3"/>
  <c r="T236" i="3"/>
  <c r="AS236" i="3"/>
  <c r="BO236" i="3"/>
  <c r="AP236" i="3"/>
  <c r="BL236" i="3"/>
  <c r="AQ236" i="3"/>
  <c r="BM236" i="3"/>
  <c r="Q236" i="3"/>
  <c r="AO236" i="3"/>
  <c r="BK236" i="3"/>
  <c r="P236" i="3"/>
  <c r="AN236" i="3"/>
  <c r="BJ236" i="3"/>
  <c r="O236" i="3"/>
  <c r="AM236" i="3"/>
  <c r="BI236" i="3"/>
  <c r="N236" i="3"/>
  <c r="AL236" i="3"/>
  <c r="BH236" i="3"/>
  <c r="M236" i="3"/>
  <c r="L236" i="3"/>
  <c r="AJ236" i="3"/>
  <c r="BF236" i="3"/>
  <c r="K236" i="3"/>
  <c r="J236" i="3"/>
  <c r="I236" i="3"/>
  <c r="H236" i="3"/>
  <c r="G236" i="3"/>
  <c r="F236" i="3"/>
  <c r="AI236" i="3"/>
  <c r="E236" i="3"/>
  <c r="AH236" i="3"/>
  <c r="BD236" i="3"/>
  <c r="D236" i="3"/>
  <c r="AG236" i="3"/>
  <c r="BC236" i="3"/>
  <c r="C236" i="3"/>
  <c r="AF236" i="3"/>
  <c r="B236" i="3"/>
  <c r="A236" i="3"/>
  <c r="BA235" i="3"/>
  <c r="BW235" i="3"/>
  <c r="AK235" i="3"/>
  <c r="BG235" i="3"/>
  <c r="AE235" i="3"/>
  <c r="BX235" i="3"/>
  <c r="E224" i="6"/>
  <c r="AB235" i="3"/>
  <c r="AZ235" i="3"/>
  <c r="BV235" i="3"/>
  <c r="AA235" i="3"/>
  <c r="AY235" i="3"/>
  <c r="BU235" i="3"/>
  <c r="Z235" i="3"/>
  <c r="AX235" i="3"/>
  <c r="BT235" i="3"/>
  <c r="Y235" i="3"/>
  <c r="AW235" i="3"/>
  <c r="BS235" i="3"/>
  <c r="X235" i="3"/>
  <c r="AV235" i="3"/>
  <c r="BR235" i="3"/>
  <c r="W235" i="3"/>
  <c r="AU235" i="3"/>
  <c r="BQ235" i="3"/>
  <c r="V235" i="3"/>
  <c r="AT235" i="3"/>
  <c r="BP235" i="3"/>
  <c r="BN235" i="3"/>
  <c r="T235" i="3"/>
  <c r="AS235" i="3"/>
  <c r="BO235" i="3"/>
  <c r="AP235" i="3"/>
  <c r="BL235" i="3"/>
  <c r="AQ235" i="3"/>
  <c r="BM235" i="3"/>
  <c r="Q235" i="3"/>
  <c r="AO235" i="3"/>
  <c r="BK235" i="3"/>
  <c r="P235" i="3"/>
  <c r="AN235" i="3"/>
  <c r="BJ235" i="3"/>
  <c r="O235" i="3"/>
  <c r="AM235" i="3"/>
  <c r="BI235" i="3"/>
  <c r="N235" i="3"/>
  <c r="AL235" i="3"/>
  <c r="BH235" i="3"/>
  <c r="M235" i="3"/>
  <c r="L235" i="3"/>
  <c r="AJ235" i="3"/>
  <c r="BF235" i="3"/>
  <c r="K235" i="3"/>
  <c r="J235" i="3"/>
  <c r="I235" i="3"/>
  <c r="H235" i="3"/>
  <c r="G235" i="3"/>
  <c r="F235" i="3"/>
  <c r="AI235" i="3"/>
  <c r="E235" i="3"/>
  <c r="AH235" i="3"/>
  <c r="BD235" i="3"/>
  <c r="D235" i="3"/>
  <c r="AG235" i="3"/>
  <c r="BC235" i="3"/>
  <c r="C235" i="3"/>
  <c r="AF235" i="3"/>
  <c r="B235" i="3"/>
  <c r="A235" i="3"/>
  <c r="BA234" i="3"/>
  <c r="BW234" i="3"/>
  <c r="AK234" i="3"/>
  <c r="BG234" i="3"/>
  <c r="AE234" i="3"/>
  <c r="BX234" i="3"/>
  <c r="E223" i="6"/>
  <c r="AB234" i="3"/>
  <c r="AZ234" i="3"/>
  <c r="BV234" i="3"/>
  <c r="AA234" i="3"/>
  <c r="AY234" i="3"/>
  <c r="BU234" i="3"/>
  <c r="Z234" i="3"/>
  <c r="AX234" i="3"/>
  <c r="BT234" i="3"/>
  <c r="Y234" i="3"/>
  <c r="AW234" i="3"/>
  <c r="BS234" i="3"/>
  <c r="X234" i="3"/>
  <c r="AV234" i="3"/>
  <c r="BR234" i="3"/>
  <c r="W234" i="3"/>
  <c r="AU234" i="3"/>
  <c r="BQ234" i="3"/>
  <c r="V234" i="3"/>
  <c r="AT234" i="3"/>
  <c r="BP234" i="3"/>
  <c r="BN234" i="3"/>
  <c r="T234" i="3"/>
  <c r="AS234" i="3"/>
  <c r="BO234" i="3"/>
  <c r="AP234" i="3"/>
  <c r="BL234" i="3"/>
  <c r="AQ234" i="3"/>
  <c r="BM234" i="3"/>
  <c r="Q234" i="3"/>
  <c r="AO234" i="3"/>
  <c r="BK234" i="3"/>
  <c r="P234" i="3"/>
  <c r="AN234" i="3"/>
  <c r="BJ234" i="3"/>
  <c r="O234" i="3"/>
  <c r="AM234" i="3"/>
  <c r="BI234" i="3"/>
  <c r="N234" i="3"/>
  <c r="AL234" i="3"/>
  <c r="BH234" i="3"/>
  <c r="M234" i="3"/>
  <c r="L234" i="3"/>
  <c r="AJ234" i="3"/>
  <c r="BF234" i="3"/>
  <c r="K234" i="3"/>
  <c r="J234" i="3"/>
  <c r="I234" i="3"/>
  <c r="H234" i="3"/>
  <c r="G234" i="3"/>
  <c r="F234" i="3"/>
  <c r="AI234" i="3"/>
  <c r="E234" i="3"/>
  <c r="AH234" i="3"/>
  <c r="BD234" i="3"/>
  <c r="D234" i="3"/>
  <c r="AG234" i="3"/>
  <c r="BC234" i="3"/>
  <c r="C234" i="3"/>
  <c r="AF234" i="3"/>
  <c r="B234" i="3"/>
  <c r="A234" i="3"/>
  <c r="BA233" i="3"/>
  <c r="BW233" i="3"/>
  <c r="AK233" i="3"/>
  <c r="BG233" i="3"/>
  <c r="AE233" i="3"/>
  <c r="BX233" i="3"/>
  <c r="E222" i="6"/>
  <c r="AB233" i="3"/>
  <c r="AZ233" i="3"/>
  <c r="BV233" i="3"/>
  <c r="AA233" i="3"/>
  <c r="AY233" i="3"/>
  <c r="BU233" i="3"/>
  <c r="Z233" i="3"/>
  <c r="AX233" i="3"/>
  <c r="BT233" i="3"/>
  <c r="Y233" i="3"/>
  <c r="AW233" i="3"/>
  <c r="BS233" i="3"/>
  <c r="X233" i="3"/>
  <c r="AV233" i="3"/>
  <c r="BR233" i="3"/>
  <c r="W233" i="3"/>
  <c r="AU233" i="3"/>
  <c r="BQ233" i="3"/>
  <c r="V233" i="3"/>
  <c r="AT233" i="3"/>
  <c r="BP233" i="3"/>
  <c r="BN233" i="3"/>
  <c r="T233" i="3"/>
  <c r="AS233" i="3"/>
  <c r="BO233" i="3"/>
  <c r="AP233" i="3"/>
  <c r="BL233" i="3"/>
  <c r="AQ233" i="3"/>
  <c r="BM233" i="3"/>
  <c r="Q233" i="3"/>
  <c r="AO233" i="3"/>
  <c r="BK233" i="3"/>
  <c r="P233" i="3"/>
  <c r="AN233" i="3"/>
  <c r="BJ233" i="3"/>
  <c r="O233" i="3"/>
  <c r="AM233" i="3"/>
  <c r="BI233" i="3"/>
  <c r="N233" i="3"/>
  <c r="AL233" i="3"/>
  <c r="BH233" i="3"/>
  <c r="M233" i="3"/>
  <c r="L233" i="3"/>
  <c r="AJ233" i="3"/>
  <c r="BF233" i="3"/>
  <c r="K233" i="3"/>
  <c r="J233" i="3"/>
  <c r="I233" i="3"/>
  <c r="H233" i="3"/>
  <c r="G233" i="3"/>
  <c r="F233" i="3"/>
  <c r="AI233" i="3"/>
  <c r="E233" i="3"/>
  <c r="AH233" i="3"/>
  <c r="BD233" i="3"/>
  <c r="D233" i="3"/>
  <c r="AG233" i="3"/>
  <c r="BC233" i="3"/>
  <c r="C233" i="3"/>
  <c r="AF233" i="3"/>
  <c r="B233" i="3"/>
  <c r="A233" i="3"/>
  <c r="BA232" i="3"/>
  <c r="BW232" i="3"/>
  <c r="AK232" i="3"/>
  <c r="BG232" i="3"/>
  <c r="AE232" i="3"/>
  <c r="BX232" i="3"/>
  <c r="E221" i="6"/>
  <c r="AB232" i="3"/>
  <c r="AZ232" i="3"/>
  <c r="BV232" i="3"/>
  <c r="AA232" i="3"/>
  <c r="AY232" i="3"/>
  <c r="BU232" i="3"/>
  <c r="Z232" i="3"/>
  <c r="AX232" i="3"/>
  <c r="BT232" i="3"/>
  <c r="Y232" i="3"/>
  <c r="AW232" i="3"/>
  <c r="BS232" i="3"/>
  <c r="X232" i="3"/>
  <c r="AV232" i="3"/>
  <c r="BR232" i="3"/>
  <c r="W232" i="3"/>
  <c r="AU232" i="3"/>
  <c r="BQ232" i="3"/>
  <c r="V232" i="3"/>
  <c r="AT232" i="3"/>
  <c r="BP232" i="3"/>
  <c r="BN232" i="3"/>
  <c r="T232" i="3"/>
  <c r="AS232" i="3"/>
  <c r="BO232" i="3"/>
  <c r="AP232" i="3"/>
  <c r="BL232" i="3"/>
  <c r="AQ232" i="3"/>
  <c r="BM232" i="3"/>
  <c r="Q232" i="3"/>
  <c r="AO232" i="3"/>
  <c r="BK232" i="3"/>
  <c r="P232" i="3"/>
  <c r="AN232" i="3"/>
  <c r="BJ232" i="3"/>
  <c r="O232" i="3"/>
  <c r="AM232" i="3"/>
  <c r="BI232" i="3"/>
  <c r="N232" i="3"/>
  <c r="AL232" i="3"/>
  <c r="BH232" i="3"/>
  <c r="M232" i="3"/>
  <c r="L232" i="3"/>
  <c r="AJ232" i="3"/>
  <c r="BF232" i="3"/>
  <c r="K232" i="3"/>
  <c r="J232" i="3"/>
  <c r="I232" i="3"/>
  <c r="H232" i="3"/>
  <c r="G232" i="3"/>
  <c r="F232" i="3"/>
  <c r="AI232" i="3"/>
  <c r="E232" i="3"/>
  <c r="AH232" i="3"/>
  <c r="BD232" i="3"/>
  <c r="D232" i="3"/>
  <c r="AG232" i="3"/>
  <c r="BC232" i="3"/>
  <c r="C232" i="3"/>
  <c r="AF232" i="3"/>
  <c r="B232" i="3"/>
  <c r="A232" i="3"/>
  <c r="BA231" i="3"/>
  <c r="BW231" i="3"/>
  <c r="AK231" i="3"/>
  <c r="BG231" i="3"/>
  <c r="AE231" i="3"/>
  <c r="BX231" i="3"/>
  <c r="E220" i="6"/>
  <c r="AB231" i="3"/>
  <c r="AZ231" i="3"/>
  <c r="BV231" i="3"/>
  <c r="AA231" i="3"/>
  <c r="AY231" i="3"/>
  <c r="BU231" i="3"/>
  <c r="Z231" i="3"/>
  <c r="AX231" i="3"/>
  <c r="BT231" i="3"/>
  <c r="Y231" i="3"/>
  <c r="AW231" i="3"/>
  <c r="BS231" i="3"/>
  <c r="X231" i="3"/>
  <c r="AV231" i="3"/>
  <c r="BR231" i="3"/>
  <c r="W231" i="3"/>
  <c r="AU231" i="3"/>
  <c r="BQ231" i="3"/>
  <c r="V231" i="3"/>
  <c r="AT231" i="3"/>
  <c r="BP231" i="3"/>
  <c r="BN231" i="3"/>
  <c r="T231" i="3"/>
  <c r="AS231" i="3"/>
  <c r="BO231" i="3"/>
  <c r="AQ231" i="3"/>
  <c r="BM231" i="3"/>
  <c r="Q231" i="3"/>
  <c r="AO231" i="3"/>
  <c r="BK231" i="3"/>
  <c r="P231" i="3"/>
  <c r="AN231" i="3"/>
  <c r="BJ231" i="3"/>
  <c r="O231" i="3"/>
  <c r="AM231" i="3"/>
  <c r="BI231" i="3"/>
  <c r="N231" i="3"/>
  <c r="AL231" i="3"/>
  <c r="BH231" i="3"/>
  <c r="M231" i="3"/>
  <c r="L231" i="3"/>
  <c r="AJ231" i="3"/>
  <c r="BF231" i="3"/>
  <c r="K231" i="3"/>
  <c r="J231" i="3"/>
  <c r="I231" i="3"/>
  <c r="H231" i="3"/>
  <c r="G231" i="3"/>
  <c r="F231" i="3"/>
  <c r="AI231" i="3"/>
  <c r="E231" i="3"/>
  <c r="AH231" i="3"/>
  <c r="BD231" i="3"/>
  <c r="D231" i="3"/>
  <c r="AG231" i="3"/>
  <c r="BC231" i="3"/>
  <c r="C231" i="3"/>
  <c r="AF231" i="3"/>
  <c r="B231" i="3"/>
  <c r="A231" i="3"/>
  <c r="BA230" i="3"/>
  <c r="BW230" i="3"/>
  <c r="AK230" i="3"/>
  <c r="BG230" i="3"/>
  <c r="AE230" i="3"/>
  <c r="BX230" i="3"/>
  <c r="E219" i="6"/>
  <c r="AB230" i="3"/>
  <c r="AZ230" i="3"/>
  <c r="BV230" i="3"/>
  <c r="AA230" i="3"/>
  <c r="AY230" i="3"/>
  <c r="BU230" i="3"/>
  <c r="Z230" i="3"/>
  <c r="AX230" i="3"/>
  <c r="BT230" i="3"/>
  <c r="Y230" i="3"/>
  <c r="AW230" i="3"/>
  <c r="BS230" i="3"/>
  <c r="X230" i="3"/>
  <c r="AV230" i="3"/>
  <c r="BR230" i="3"/>
  <c r="W230" i="3"/>
  <c r="AU230" i="3"/>
  <c r="BQ230" i="3"/>
  <c r="V230" i="3"/>
  <c r="AT230" i="3"/>
  <c r="BP230" i="3"/>
  <c r="BN230" i="3"/>
  <c r="T230" i="3"/>
  <c r="AS230" i="3"/>
  <c r="BO230" i="3"/>
  <c r="AP230" i="3"/>
  <c r="BL230" i="3"/>
  <c r="AQ230" i="3"/>
  <c r="BM230" i="3"/>
  <c r="Q230" i="3"/>
  <c r="AO230" i="3"/>
  <c r="BK230" i="3"/>
  <c r="P230" i="3"/>
  <c r="AN230" i="3"/>
  <c r="BJ230" i="3"/>
  <c r="O230" i="3"/>
  <c r="AM230" i="3"/>
  <c r="BI230" i="3"/>
  <c r="N230" i="3"/>
  <c r="AL230" i="3"/>
  <c r="BH230" i="3"/>
  <c r="M230" i="3"/>
  <c r="L230" i="3"/>
  <c r="AJ230" i="3"/>
  <c r="BF230" i="3"/>
  <c r="K230" i="3"/>
  <c r="J230" i="3"/>
  <c r="I230" i="3"/>
  <c r="H230" i="3"/>
  <c r="G230" i="3"/>
  <c r="F230" i="3"/>
  <c r="AI230" i="3"/>
  <c r="E230" i="3"/>
  <c r="AH230" i="3"/>
  <c r="BD230" i="3"/>
  <c r="D230" i="3"/>
  <c r="AG230" i="3"/>
  <c r="BC230" i="3"/>
  <c r="C230" i="3"/>
  <c r="AF230" i="3"/>
  <c r="B230" i="3"/>
  <c r="A230" i="3"/>
  <c r="BA229" i="3"/>
  <c r="BW229" i="3"/>
  <c r="AK229" i="3"/>
  <c r="BG229" i="3"/>
  <c r="AE229" i="3"/>
  <c r="BX229" i="3"/>
  <c r="E218" i="6"/>
  <c r="AB229" i="3"/>
  <c r="AZ229" i="3"/>
  <c r="BV229" i="3"/>
  <c r="AA229" i="3"/>
  <c r="AY229" i="3"/>
  <c r="BU229" i="3"/>
  <c r="Z229" i="3"/>
  <c r="AX229" i="3"/>
  <c r="BT229" i="3"/>
  <c r="Y229" i="3"/>
  <c r="AW229" i="3"/>
  <c r="BS229" i="3"/>
  <c r="X229" i="3"/>
  <c r="AV229" i="3"/>
  <c r="BR229" i="3"/>
  <c r="W229" i="3"/>
  <c r="AU229" i="3"/>
  <c r="BQ229" i="3"/>
  <c r="V229" i="3"/>
  <c r="AT229" i="3"/>
  <c r="BP229" i="3"/>
  <c r="BN229" i="3"/>
  <c r="T229" i="3"/>
  <c r="AS229" i="3"/>
  <c r="BO229" i="3"/>
  <c r="AP229" i="3"/>
  <c r="BL229" i="3"/>
  <c r="AQ229" i="3"/>
  <c r="BM229" i="3"/>
  <c r="Q229" i="3"/>
  <c r="AO229" i="3"/>
  <c r="BK229" i="3"/>
  <c r="P229" i="3"/>
  <c r="AN229" i="3"/>
  <c r="BJ229" i="3"/>
  <c r="O229" i="3"/>
  <c r="AM229" i="3"/>
  <c r="BI229" i="3"/>
  <c r="N229" i="3"/>
  <c r="AL229" i="3"/>
  <c r="BH229" i="3"/>
  <c r="M229" i="3"/>
  <c r="L229" i="3"/>
  <c r="AJ229" i="3"/>
  <c r="BF229" i="3"/>
  <c r="K229" i="3"/>
  <c r="J229" i="3"/>
  <c r="I229" i="3"/>
  <c r="H229" i="3"/>
  <c r="G229" i="3"/>
  <c r="F229" i="3"/>
  <c r="AI229" i="3"/>
  <c r="E229" i="3"/>
  <c r="AH229" i="3"/>
  <c r="BD229" i="3"/>
  <c r="D229" i="3"/>
  <c r="AG229" i="3"/>
  <c r="BC229" i="3"/>
  <c r="C229" i="3"/>
  <c r="AF229" i="3"/>
  <c r="B229" i="3"/>
  <c r="A229" i="3"/>
  <c r="BA228" i="3"/>
  <c r="BW228" i="3"/>
  <c r="AK228" i="3"/>
  <c r="BG228" i="3"/>
  <c r="AE228" i="3"/>
  <c r="BX228" i="3"/>
  <c r="E217" i="6"/>
  <c r="AB228" i="3"/>
  <c r="AZ228" i="3"/>
  <c r="BV228" i="3"/>
  <c r="AA228" i="3"/>
  <c r="AY228" i="3"/>
  <c r="BU228" i="3"/>
  <c r="Z228" i="3"/>
  <c r="AX228" i="3"/>
  <c r="BT228" i="3"/>
  <c r="Y228" i="3"/>
  <c r="AW228" i="3"/>
  <c r="BS228" i="3"/>
  <c r="X228" i="3"/>
  <c r="AV228" i="3"/>
  <c r="BR228" i="3"/>
  <c r="W228" i="3"/>
  <c r="AU228" i="3"/>
  <c r="BQ228" i="3"/>
  <c r="V228" i="3"/>
  <c r="AT228" i="3"/>
  <c r="BP228" i="3"/>
  <c r="BN228" i="3"/>
  <c r="T228" i="3"/>
  <c r="AS228" i="3"/>
  <c r="BO228" i="3"/>
  <c r="AP228" i="3"/>
  <c r="BL228" i="3"/>
  <c r="AQ228" i="3"/>
  <c r="BM228" i="3"/>
  <c r="Q228" i="3"/>
  <c r="AO228" i="3"/>
  <c r="BK228" i="3"/>
  <c r="P228" i="3"/>
  <c r="AN228" i="3"/>
  <c r="BJ228" i="3"/>
  <c r="O228" i="3"/>
  <c r="AM228" i="3"/>
  <c r="BI228" i="3"/>
  <c r="N228" i="3"/>
  <c r="AL228" i="3"/>
  <c r="BH228" i="3"/>
  <c r="M228" i="3"/>
  <c r="L228" i="3"/>
  <c r="AJ228" i="3"/>
  <c r="BF228" i="3"/>
  <c r="K228" i="3"/>
  <c r="J228" i="3"/>
  <c r="I228" i="3"/>
  <c r="H228" i="3"/>
  <c r="G228" i="3"/>
  <c r="F228" i="3"/>
  <c r="AI228" i="3"/>
  <c r="E228" i="3"/>
  <c r="AH228" i="3"/>
  <c r="BD228" i="3"/>
  <c r="D228" i="3"/>
  <c r="AG228" i="3"/>
  <c r="BC228" i="3"/>
  <c r="C228" i="3"/>
  <c r="AF228" i="3"/>
  <c r="B228" i="3"/>
  <c r="A228" i="3"/>
  <c r="BA227" i="3"/>
  <c r="BW227" i="3"/>
  <c r="AK227" i="3"/>
  <c r="BG227" i="3"/>
  <c r="AE227" i="3"/>
  <c r="BX227" i="3"/>
  <c r="E216" i="6"/>
  <c r="AB227" i="3"/>
  <c r="AZ227" i="3"/>
  <c r="BV227" i="3"/>
  <c r="AA227" i="3"/>
  <c r="AY227" i="3"/>
  <c r="BU227" i="3"/>
  <c r="Z227" i="3"/>
  <c r="AX227" i="3"/>
  <c r="BT227" i="3"/>
  <c r="Y227" i="3"/>
  <c r="AW227" i="3"/>
  <c r="BS227" i="3"/>
  <c r="X227" i="3"/>
  <c r="AV227" i="3"/>
  <c r="BR227" i="3"/>
  <c r="W227" i="3"/>
  <c r="AU227" i="3"/>
  <c r="BQ227" i="3"/>
  <c r="V227" i="3"/>
  <c r="AT227" i="3"/>
  <c r="BP227" i="3"/>
  <c r="T227" i="3"/>
  <c r="AS227" i="3"/>
  <c r="BO227" i="3"/>
  <c r="AP227" i="3"/>
  <c r="BL227" i="3"/>
  <c r="AQ227" i="3"/>
  <c r="BM227" i="3"/>
  <c r="Q227" i="3"/>
  <c r="AO227" i="3"/>
  <c r="BK227" i="3"/>
  <c r="P227" i="3"/>
  <c r="AN227" i="3"/>
  <c r="BJ227" i="3"/>
  <c r="O227" i="3"/>
  <c r="AM227" i="3"/>
  <c r="BI227" i="3"/>
  <c r="N227" i="3"/>
  <c r="AL227" i="3"/>
  <c r="BH227" i="3"/>
  <c r="M227" i="3"/>
  <c r="L227" i="3"/>
  <c r="AJ227" i="3"/>
  <c r="BF227" i="3"/>
  <c r="K227" i="3"/>
  <c r="J227" i="3"/>
  <c r="I227" i="3"/>
  <c r="H227" i="3"/>
  <c r="G227" i="3"/>
  <c r="F227" i="3"/>
  <c r="AI227" i="3"/>
  <c r="E227" i="3"/>
  <c r="AH227" i="3"/>
  <c r="BD227" i="3"/>
  <c r="D227" i="3"/>
  <c r="AG227" i="3"/>
  <c r="BC227" i="3"/>
  <c r="C227" i="3"/>
  <c r="AF227" i="3"/>
  <c r="B227" i="3"/>
  <c r="A227" i="3"/>
  <c r="BA226" i="3"/>
  <c r="BW226" i="3"/>
  <c r="AK226" i="3"/>
  <c r="BG226" i="3"/>
  <c r="AE226" i="3"/>
  <c r="BX226" i="3"/>
  <c r="E215" i="6"/>
  <c r="AB226" i="3"/>
  <c r="AZ226" i="3"/>
  <c r="BV226" i="3"/>
  <c r="AA226" i="3"/>
  <c r="AY226" i="3"/>
  <c r="BU226" i="3"/>
  <c r="Z226" i="3"/>
  <c r="AX226" i="3"/>
  <c r="BT226" i="3"/>
  <c r="Y226" i="3"/>
  <c r="AW226" i="3"/>
  <c r="BS226" i="3"/>
  <c r="X226" i="3"/>
  <c r="AV226" i="3"/>
  <c r="BR226" i="3"/>
  <c r="W226" i="3"/>
  <c r="AU226" i="3"/>
  <c r="BQ226" i="3"/>
  <c r="V226" i="3"/>
  <c r="AT226" i="3"/>
  <c r="BP226" i="3"/>
  <c r="BN226" i="3"/>
  <c r="T226" i="3"/>
  <c r="AS226" i="3"/>
  <c r="BO226" i="3"/>
  <c r="AP226" i="3"/>
  <c r="BL226" i="3"/>
  <c r="AQ226" i="3"/>
  <c r="BM226" i="3"/>
  <c r="Q226" i="3"/>
  <c r="AO226" i="3"/>
  <c r="BK226" i="3"/>
  <c r="P226" i="3"/>
  <c r="AN226" i="3"/>
  <c r="BJ226" i="3"/>
  <c r="O226" i="3"/>
  <c r="AM226" i="3"/>
  <c r="BI226" i="3"/>
  <c r="N226" i="3"/>
  <c r="AL226" i="3"/>
  <c r="BH226" i="3"/>
  <c r="M226" i="3"/>
  <c r="L226" i="3"/>
  <c r="AJ226" i="3"/>
  <c r="BF226" i="3"/>
  <c r="K226" i="3"/>
  <c r="J226" i="3"/>
  <c r="I226" i="3"/>
  <c r="H226" i="3"/>
  <c r="G226" i="3"/>
  <c r="F226" i="3"/>
  <c r="AI226" i="3"/>
  <c r="E226" i="3"/>
  <c r="AH226" i="3"/>
  <c r="BD226" i="3"/>
  <c r="D226" i="3"/>
  <c r="AG226" i="3"/>
  <c r="BC226" i="3"/>
  <c r="C226" i="3"/>
  <c r="AF226" i="3"/>
  <c r="B226" i="3"/>
  <c r="A226" i="3"/>
  <c r="BA225" i="3"/>
  <c r="BW225" i="3"/>
  <c r="AK225" i="3"/>
  <c r="BG225" i="3"/>
  <c r="AE225" i="3"/>
  <c r="BX225" i="3"/>
  <c r="E214" i="6"/>
  <c r="AB225" i="3"/>
  <c r="AZ225" i="3"/>
  <c r="BV225" i="3"/>
  <c r="AA225" i="3"/>
  <c r="AY225" i="3"/>
  <c r="BU225" i="3"/>
  <c r="Z225" i="3"/>
  <c r="AX225" i="3"/>
  <c r="BT225" i="3"/>
  <c r="Y225" i="3"/>
  <c r="AW225" i="3"/>
  <c r="BS225" i="3"/>
  <c r="X225" i="3"/>
  <c r="AV225" i="3"/>
  <c r="BR225" i="3"/>
  <c r="W225" i="3"/>
  <c r="AU225" i="3"/>
  <c r="BQ225" i="3"/>
  <c r="V225" i="3"/>
  <c r="AT225" i="3"/>
  <c r="BP225" i="3"/>
  <c r="BN225" i="3"/>
  <c r="T225" i="3"/>
  <c r="AS225" i="3"/>
  <c r="BO225" i="3"/>
  <c r="AP225" i="3"/>
  <c r="BL225" i="3"/>
  <c r="AQ225" i="3"/>
  <c r="BM225" i="3"/>
  <c r="Q225" i="3"/>
  <c r="AO225" i="3"/>
  <c r="BK225" i="3"/>
  <c r="P225" i="3"/>
  <c r="AN225" i="3"/>
  <c r="BJ225" i="3"/>
  <c r="O225" i="3"/>
  <c r="AM225" i="3"/>
  <c r="BI225" i="3"/>
  <c r="N225" i="3"/>
  <c r="AL225" i="3"/>
  <c r="BH225" i="3"/>
  <c r="M225" i="3"/>
  <c r="L225" i="3"/>
  <c r="AJ225" i="3"/>
  <c r="BF225" i="3"/>
  <c r="K225" i="3"/>
  <c r="J225" i="3"/>
  <c r="I225" i="3"/>
  <c r="H225" i="3"/>
  <c r="G225" i="3"/>
  <c r="F225" i="3"/>
  <c r="AI225" i="3"/>
  <c r="E225" i="3"/>
  <c r="AH225" i="3"/>
  <c r="BD225" i="3"/>
  <c r="D225" i="3"/>
  <c r="AG225" i="3"/>
  <c r="BC225" i="3"/>
  <c r="C225" i="3"/>
  <c r="AF225" i="3"/>
  <c r="B225" i="3"/>
  <c r="A225" i="3"/>
  <c r="BA224" i="3"/>
  <c r="BW224" i="3"/>
  <c r="AO224" i="3"/>
  <c r="BK224" i="3"/>
  <c r="AK224" i="3"/>
  <c r="BG224" i="3"/>
  <c r="AE224" i="3"/>
  <c r="BX224" i="3"/>
  <c r="E213" i="6"/>
  <c r="AB224" i="3"/>
  <c r="AZ224" i="3"/>
  <c r="BV224" i="3"/>
  <c r="AA224" i="3"/>
  <c r="AY224" i="3"/>
  <c r="BU224" i="3"/>
  <c r="Z224" i="3"/>
  <c r="AX224" i="3"/>
  <c r="BT224" i="3"/>
  <c r="Y224" i="3"/>
  <c r="AW224" i="3"/>
  <c r="BS224" i="3"/>
  <c r="X224" i="3"/>
  <c r="AV224" i="3"/>
  <c r="BR224" i="3"/>
  <c r="W224" i="3"/>
  <c r="AU224" i="3"/>
  <c r="BQ224" i="3"/>
  <c r="V224" i="3"/>
  <c r="AT224" i="3"/>
  <c r="BP224" i="3"/>
  <c r="BN224" i="3"/>
  <c r="T224" i="3"/>
  <c r="AS224" i="3"/>
  <c r="BO224" i="3"/>
  <c r="AP224" i="3"/>
  <c r="BL224" i="3"/>
  <c r="AQ224" i="3"/>
  <c r="BM224" i="3"/>
  <c r="Q224" i="3"/>
  <c r="P224" i="3"/>
  <c r="AN224" i="3"/>
  <c r="BJ224" i="3"/>
  <c r="O224" i="3"/>
  <c r="AM224" i="3"/>
  <c r="BI224" i="3"/>
  <c r="N224" i="3"/>
  <c r="AL224" i="3"/>
  <c r="BH224" i="3"/>
  <c r="M224" i="3"/>
  <c r="L224" i="3"/>
  <c r="AJ224" i="3"/>
  <c r="BF224" i="3"/>
  <c r="K224" i="3"/>
  <c r="J224" i="3"/>
  <c r="I224" i="3"/>
  <c r="H224" i="3"/>
  <c r="G224" i="3"/>
  <c r="F224" i="3"/>
  <c r="AI224" i="3"/>
  <c r="E224" i="3"/>
  <c r="AH224" i="3"/>
  <c r="BD224" i="3"/>
  <c r="D224" i="3"/>
  <c r="AG224" i="3"/>
  <c r="BC224" i="3"/>
  <c r="C224" i="3"/>
  <c r="AF224" i="3"/>
  <c r="B224" i="3"/>
  <c r="A224" i="3"/>
  <c r="BA223" i="3"/>
  <c r="BW223" i="3"/>
  <c r="AK223" i="3"/>
  <c r="BG223" i="3"/>
  <c r="AE223" i="3"/>
  <c r="BX223" i="3"/>
  <c r="E212" i="6"/>
  <c r="AB223" i="3"/>
  <c r="AZ223" i="3"/>
  <c r="BV223" i="3"/>
  <c r="AA223" i="3"/>
  <c r="AY223" i="3"/>
  <c r="BU223" i="3"/>
  <c r="Z223" i="3"/>
  <c r="AX223" i="3"/>
  <c r="BT223" i="3"/>
  <c r="Y223" i="3"/>
  <c r="AW223" i="3"/>
  <c r="BS223" i="3"/>
  <c r="X223" i="3"/>
  <c r="AV223" i="3"/>
  <c r="BR223" i="3"/>
  <c r="W223" i="3"/>
  <c r="AU223" i="3"/>
  <c r="BQ223" i="3"/>
  <c r="V223" i="3"/>
  <c r="AT223" i="3"/>
  <c r="BP223" i="3"/>
  <c r="BN223" i="3"/>
  <c r="T223" i="3"/>
  <c r="AS223" i="3"/>
  <c r="BO223" i="3"/>
  <c r="AP223" i="3"/>
  <c r="BL223" i="3"/>
  <c r="AQ223" i="3"/>
  <c r="BM223" i="3"/>
  <c r="Q223" i="3"/>
  <c r="AO223" i="3"/>
  <c r="BK223" i="3"/>
  <c r="P223" i="3"/>
  <c r="AN223" i="3"/>
  <c r="BJ223" i="3"/>
  <c r="O223" i="3"/>
  <c r="AM223" i="3"/>
  <c r="BI223" i="3"/>
  <c r="N223" i="3"/>
  <c r="AL223" i="3"/>
  <c r="BH223" i="3"/>
  <c r="M223" i="3"/>
  <c r="L223" i="3"/>
  <c r="AJ223" i="3"/>
  <c r="BF223" i="3"/>
  <c r="K223" i="3"/>
  <c r="J223" i="3"/>
  <c r="I223" i="3"/>
  <c r="H223" i="3"/>
  <c r="G223" i="3"/>
  <c r="F223" i="3"/>
  <c r="AI223" i="3"/>
  <c r="E223" i="3"/>
  <c r="AH223" i="3"/>
  <c r="BD223" i="3"/>
  <c r="D223" i="3"/>
  <c r="AG223" i="3"/>
  <c r="BC223" i="3"/>
  <c r="C223" i="3"/>
  <c r="AF223" i="3"/>
  <c r="B223" i="3"/>
  <c r="A223" i="3"/>
  <c r="BA222" i="3"/>
  <c r="BW222" i="3"/>
  <c r="AK222" i="3"/>
  <c r="BG222" i="3"/>
  <c r="AE222" i="3"/>
  <c r="BX222" i="3"/>
  <c r="E211" i="6"/>
  <c r="AB222" i="3"/>
  <c r="AZ222" i="3"/>
  <c r="BV222" i="3"/>
  <c r="AA222" i="3"/>
  <c r="AY222" i="3"/>
  <c r="BU222" i="3"/>
  <c r="Z222" i="3"/>
  <c r="AX222" i="3"/>
  <c r="BT222" i="3"/>
  <c r="Y222" i="3"/>
  <c r="AW222" i="3"/>
  <c r="BS222" i="3"/>
  <c r="X222" i="3"/>
  <c r="AV222" i="3"/>
  <c r="BR222" i="3"/>
  <c r="W222" i="3"/>
  <c r="AU222" i="3"/>
  <c r="BQ222" i="3"/>
  <c r="V222" i="3"/>
  <c r="AT222" i="3"/>
  <c r="BP222" i="3"/>
  <c r="BN222" i="3"/>
  <c r="T222" i="3"/>
  <c r="AS222" i="3"/>
  <c r="BO222" i="3"/>
  <c r="AP222" i="3"/>
  <c r="BL222" i="3"/>
  <c r="AQ222" i="3"/>
  <c r="BM222" i="3"/>
  <c r="Q222" i="3"/>
  <c r="AO222" i="3"/>
  <c r="BK222" i="3"/>
  <c r="P222" i="3"/>
  <c r="AN222" i="3"/>
  <c r="BJ222" i="3"/>
  <c r="O222" i="3"/>
  <c r="AM222" i="3"/>
  <c r="BI222" i="3"/>
  <c r="N222" i="3"/>
  <c r="AL222" i="3"/>
  <c r="BH222" i="3"/>
  <c r="M222" i="3"/>
  <c r="L222" i="3"/>
  <c r="AJ222" i="3"/>
  <c r="BF222" i="3"/>
  <c r="K222" i="3"/>
  <c r="J222" i="3"/>
  <c r="I222" i="3"/>
  <c r="H222" i="3"/>
  <c r="G222" i="3"/>
  <c r="F222" i="3"/>
  <c r="AI222" i="3"/>
  <c r="E222" i="3"/>
  <c r="AH222" i="3"/>
  <c r="BD222" i="3"/>
  <c r="D222" i="3"/>
  <c r="AG222" i="3"/>
  <c r="BC222" i="3"/>
  <c r="C222" i="3"/>
  <c r="AF222" i="3"/>
  <c r="B222" i="3"/>
  <c r="A222" i="3"/>
  <c r="BA221" i="3"/>
  <c r="BW221" i="3"/>
  <c r="AK221" i="3"/>
  <c r="BG221" i="3"/>
  <c r="AE221" i="3"/>
  <c r="BX221" i="3"/>
  <c r="E210" i="6"/>
  <c r="AB221" i="3"/>
  <c r="AZ221" i="3"/>
  <c r="BV221" i="3"/>
  <c r="AA221" i="3"/>
  <c r="AY221" i="3"/>
  <c r="BU221" i="3"/>
  <c r="Z221" i="3"/>
  <c r="AX221" i="3"/>
  <c r="BT221" i="3"/>
  <c r="Y221" i="3"/>
  <c r="AW221" i="3"/>
  <c r="BS221" i="3"/>
  <c r="X221" i="3"/>
  <c r="AV221" i="3"/>
  <c r="BR221" i="3"/>
  <c r="W221" i="3"/>
  <c r="AU221" i="3"/>
  <c r="BQ221" i="3"/>
  <c r="V221" i="3"/>
  <c r="AT221" i="3"/>
  <c r="BP221" i="3"/>
  <c r="BN221" i="3"/>
  <c r="T221" i="3"/>
  <c r="AS221" i="3"/>
  <c r="BO221" i="3"/>
  <c r="AP221" i="3"/>
  <c r="BL221" i="3"/>
  <c r="AQ221" i="3"/>
  <c r="BM221" i="3"/>
  <c r="Q221" i="3"/>
  <c r="AO221" i="3"/>
  <c r="BK221" i="3"/>
  <c r="P221" i="3"/>
  <c r="AN221" i="3"/>
  <c r="BJ221" i="3"/>
  <c r="O221" i="3"/>
  <c r="AM221" i="3"/>
  <c r="BI221" i="3"/>
  <c r="N221" i="3"/>
  <c r="AL221" i="3"/>
  <c r="BH221" i="3"/>
  <c r="M221" i="3"/>
  <c r="L221" i="3"/>
  <c r="AJ221" i="3"/>
  <c r="BF221" i="3"/>
  <c r="K221" i="3"/>
  <c r="J221" i="3"/>
  <c r="I221" i="3"/>
  <c r="H221" i="3"/>
  <c r="G221" i="3"/>
  <c r="F221" i="3"/>
  <c r="AI221" i="3"/>
  <c r="E221" i="3"/>
  <c r="AH221" i="3"/>
  <c r="BD221" i="3"/>
  <c r="D221" i="3"/>
  <c r="AG221" i="3"/>
  <c r="BC221" i="3"/>
  <c r="C221" i="3"/>
  <c r="AF221" i="3"/>
  <c r="E204" i="2"/>
  <c r="B221" i="3"/>
  <c r="A221" i="3"/>
  <c r="BA220" i="3"/>
  <c r="BW220" i="3"/>
  <c r="AK220" i="3"/>
  <c r="BG220" i="3"/>
  <c r="AE220" i="3"/>
  <c r="BX220" i="3"/>
  <c r="E209" i="6"/>
  <c r="AB220" i="3"/>
  <c r="AZ220" i="3"/>
  <c r="BV220" i="3"/>
  <c r="AA220" i="3"/>
  <c r="AY220" i="3"/>
  <c r="BU220" i="3"/>
  <c r="Z220" i="3"/>
  <c r="AX220" i="3"/>
  <c r="BT220" i="3"/>
  <c r="Y220" i="3"/>
  <c r="AW220" i="3"/>
  <c r="BS220" i="3"/>
  <c r="X220" i="3"/>
  <c r="AV220" i="3"/>
  <c r="BR220" i="3"/>
  <c r="W220" i="3"/>
  <c r="AU220" i="3"/>
  <c r="BQ220" i="3"/>
  <c r="V220" i="3"/>
  <c r="AT220" i="3"/>
  <c r="BP220" i="3"/>
  <c r="BN220" i="3"/>
  <c r="T220" i="3"/>
  <c r="AS220" i="3"/>
  <c r="BO220" i="3"/>
  <c r="AP220" i="3"/>
  <c r="BL220" i="3"/>
  <c r="AQ220" i="3"/>
  <c r="BM220" i="3"/>
  <c r="Q220" i="3"/>
  <c r="AO220" i="3"/>
  <c r="BK220" i="3"/>
  <c r="P220" i="3"/>
  <c r="AN220" i="3"/>
  <c r="BJ220" i="3"/>
  <c r="O220" i="3"/>
  <c r="AM220" i="3"/>
  <c r="BI220" i="3"/>
  <c r="N220" i="3"/>
  <c r="AL220" i="3"/>
  <c r="BH220" i="3"/>
  <c r="M220" i="3"/>
  <c r="L220" i="3"/>
  <c r="AJ220" i="3"/>
  <c r="BF220" i="3"/>
  <c r="K220" i="3"/>
  <c r="J220" i="3"/>
  <c r="I220" i="3"/>
  <c r="H220" i="3"/>
  <c r="G220" i="3"/>
  <c r="F220" i="3"/>
  <c r="AI220" i="3"/>
  <c r="E220" i="3"/>
  <c r="AH220" i="3"/>
  <c r="BD220" i="3"/>
  <c r="D220" i="3"/>
  <c r="AG220" i="3"/>
  <c r="BC220" i="3"/>
  <c r="C220" i="3"/>
  <c r="AF220" i="3"/>
  <c r="B220" i="3"/>
  <c r="A220" i="3"/>
  <c r="BA219" i="3"/>
  <c r="BW219" i="3"/>
  <c r="AK219" i="3"/>
  <c r="BG219" i="3"/>
  <c r="AE219" i="3"/>
  <c r="BX219" i="3"/>
  <c r="E208" i="6"/>
  <c r="AB219" i="3"/>
  <c r="AZ219" i="3"/>
  <c r="BV219" i="3"/>
  <c r="AA219" i="3"/>
  <c r="AY219" i="3"/>
  <c r="BU219" i="3"/>
  <c r="Z219" i="3"/>
  <c r="AX219" i="3"/>
  <c r="BT219" i="3"/>
  <c r="Y219" i="3"/>
  <c r="AW219" i="3"/>
  <c r="BS219" i="3"/>
  <c r="X219" i="3"/>
  <c r="AV219" i="3"/>
  <c r="BR219" i="3"/>
  <c r="W219" i="3"/>
  <c r="AU219" i="3"/>
  <c r="BQ219" i="3"/>
  <c r="V219" i="3"/>
  <c r="AT219" i="3"/>
  <c r="BP219" i="3"/>
  <c r="BN219" i="3"/>
  <c r="T219" i="3"/>
  <c r="AS219" i="3"/>
  <c r="BO219" i="3"/>
  <c r="AQ219" i="3"/>
  <c r="BM219" i="3"/>
  <c r="Q219" i="3"/>
  <c r="AO219" i="3"/>
  <c r="BK219" i="3"/>
  <c r="P219" i="3"/>
  <c r="AN219" i="3"/>
  <c r="BJ219" i="3"/>
  <c r="O219" i="3"/>
  <c r="AM219" i="3"/>
  <c r="BI219" i="3"/>
  <c r="N219" i="3"/>
  <c r="AL219" i="3"/>
  <c r="BH219" i="3"/>
  <c r="M219" i="3"/>
  <c r="L219" i="3"/>
  <c r="AJ219" i="3"/>
  <c r="BF219" i="3"/>
  <c r="K219" i="3"/>
  <c r="J219" i="3"/>
  <c r="I219" i="3"/>
  <c r="H219" i="3"/>
  <c r="G219" i="3"/>
  <c r="F219" i="3"/>
  <c r="AI219" i="3"/>
  <c r="E219" i="3"/>
  <c r="AH219" i="3"/>
  <c r="BD219" i="3"/>
  <c r="D219" i="3"/>
  <c r="AG219" i="3"/>
  <c r="BC219" i="3"/>
  <c r="C219" i="3"/>
  <c r="AF219" i="3"/>
  <c r="B219" i="3"/>
  <c r="A219" i="3"/>
  <c r="BA218" i="3"/>
  <c r="BW218" i="3"/>
  <c r="AS218" i="3"/>
  <c r="BO218" i="3"/>
  <c r="AK218" i="3"/>
  <c r="AG218" i="3"/>
  <c r="BC218" i="3"/>
  <c r="AE218" i="3"/>
  <c r="BX218" i="3"/>
  <c r="E207" i="6"/>
  <c r="AB218" i="3"/>
  <c r="AZ218" i="3"/>
  <c r="BV218" i="3"/>
  <c r="AA218" i="3"/>
  <c r="AY218" i="3"/>
  <c r="BU218" i="3"/>
  <c r="Z218" i="3"/>
  <c r="AX218" i="3"/>
  <c r="BT218" i="3"/>
  <c r="Y218" i="3"/>
  <c r="AW218" i="3"/>
  <c r="BS218" i="3"/>
  <c r="X218" i="3"/>
  <c r="AV218" i="3"/>
  <c r="BR218" i="3"/>
  <c r="W218" i="3"/>
  <c r="AU218" i="3"/>
  <c r="BQ218" i="3"/>
  <c r="V218" i="3"/>
  <c r="AT218" i="3"/>
  <c r="BP218" i="3"/>
  <c r="BN218" i="3"/>
  <c r="T218" i="3"/>
  <c r="AP218" i="3"/>
  <c r="BL218" i="3"/>
  <c r="AQ218" i="3"/>
  <c r="BM218" i="3"/>
  <c r="Q218" i="3"/>
  <c r="AO218" i="3"/>
  <c r="BK218" i="3"/>
  <c r="P218" i="3"/>
  <c r="AN218" i="3"/>
  <c r="BJ218" i="3"/>
  <c r="O218" i="3"/>
  <c r="AM218" i="3"/>
  <c r="BI218" i="3"/>
  <c r="N218" i="3"/>
  <c r="AL218" i="3"/>
  <c r="BH218" i="3"/>
  <c r="M218" i="3"/>
  <c r="L218" i="3"/>
  <c r="AJ218" i="3"/>
  <c r="BF218" i="3"/>
  <c r="K218" i="3"/>
  <c r="J218" i="3"/>
  <c r="I218" i="3"/>
  <c r="H218" i="3"/>
  <c r="G218" i="3"/>
  <c r="F218" i="3"/>
  <c r="AI218" i="3"/>
  <c r="E218" i="3"/>
  <c r="AH218" i="3"/>
  <c r="BD218" i="3"/>
  <c r="D218" i="3"/>
  <c r="C218" i="3"/>
  <c r="AF218" i="3"/>
  <c r="B218" i="3"/>
  <c r="A218" i="3"/>
  <c r="BA217" i="3"/>
  <c r="BW217" i="3"/>
  <c r="AK217" i="3"/>
  <c r="BG217" i="3"/>
  <c r="AE217" i="3"/>
  <c r="BX217" i="3"/>
  <c r="E206" i="6"/>
  <c r="AB217" i="3"/>
  <c r="AZ217" i="3"/>
  <c r="BV217" i="3"/>
  <c r="AA217" i="3"/>
  <c r="AY217" i="3"/>
  <c r="BU217" i="3"/>
  <c r="Z217" i="3"/>
  <c r="AX217" i="3"/>
  <c r="BT217" i="3"/>
  <c r="Y217" i="3"/>
  <c r="AW217" i="3"/>
  <c r="BS217" i="3"/>
  <c r="X217" i="3"/>
  <c r="AV217" i="3"/>
  <c r="BR217" i="3"/>
  <c r="W217" i="3"/>
  <c r="AU217" i="3"/>
  <c r="BQ217" i="3"/>
  <c r="V217" i="3"/>
  <c r="AT217" i="3"/>
  <c r="BP217" i="3"/>
  <c r="BN217" i="3"/>
  <c r="T217" i="3"/>
  <c r="AS217" i="3"/>
  <c r="BO217" i="3"/>
  <c r="AP217" i="3"/>
  <c r="BL217" i="3"/>
  <c r="AQ217" i="3"/>
  <c r="BM217" i="3"/>
  <c r="Q217" i="3"/>
  <c r="AO217" i="3"/>
  <c r="BK217" i="3"/>
  <c r="P217" i="3"/>
  <c r="AN217" i="3"/>
  <c r="BJ217" i="3"/>
  <c r="O217" i="3"/>
  <c r="AM217" i="3"/>
  <c r="BI217" i="3"/>
  <c r="N217" i="3"/>
  <c r="AL217" i="3"/>
  <c r="BH217" i="3"/>
  <c r="M217" i="3"/>
  <c r="L217" i="3"/>
  <c r="AJ217" i="3"/>
  <c r="BF217" i="3"/>
  <c r="K217" i="3"/>
  <c r="J217" i="3"/>
  <c r="I217" i="3"/>
  <c r="H217" i="3"/>
  <c r="G217" i="3"/>
  <c r="F217" i="3"/>
  <c r="AI217" i="3"/>
  <c r="E217" i="3"/>
  <c r="AH217" i="3"/>
  <c r="BD217" i="3"/>
  <c r="D217" i="3"/>
  <c r="AG217" i="3"/>
  <c r="BC217" i="3"/>
  <c r="C217" i="3"/>
  <c r="AF217" i="3"/>
  <c r="E200" i="2"/>
  <c r="B217" i="3"/>
  <c r="A217" i="3"/>
  <c r="BA216" i="3"/>
  <c r="BW216" i="3"/>
  <c r="AK216" i="3"/>
  <c r="BG216" i="3"/>
  <c r="AE216" i="3"/>
  <c r="BX216" i="3"/>
  <c r="E205" i="6"/>
  <c r="AB216" i="3"/>
  <c r="AZ216" i="3"/>
  <c r="BV216" i="3"/>
  <c r="AA216" i="3"/>
  <c r="AY216" i="3"/>
  <c r="BU216" i="3"/>
  <c r="Z216" i="3"/>
  <c r="AX216" i="3"/>
  <c r="BT216" i="3"/>
  <c r="Y216" i="3"/>
  <c r="AW216" i="3"/>
  <c r="BS216" i="3"/>
  <c r="X216" i="3"/>
  <c r="AV216" i="3"/>
  <c r="BR216" i="3"/>
  <c r="W216" i="3"/>
  <c r="AU216" i="3"/>
  <c r="BQ216" i="3"/>
  <c r="V216" i="3"/>
  <c r="AT216" i="3"/>
  <c r="BP216" i="3"/>
  <c r="BN216" i="3"/>
  <c r="T216" i="3"/>
  <c r="AS216" i="3"/>
  <c r="BO216" i="3"/>
  <c r="AP216" i="3"/>
  <c r="BL216" i="3"/>
  <c r="AQ216" i="3"/>
  <c r="BM216" i="3"/>
  <c r="Q216" i="3"/>
  <c r="AO216" i="3"/>
  <c r="BK216" i="3"/>
  <c r="P216" i="3"/>
  <c r="AN216" i="3"/>
  <c r="BJ216" i="3"/>
  <c r="O216" i="3"/>
  <c r="AM216" i="3"/>
  <c r="BI216" i="3"/>
  <c r="N216" i="3"/>
  <c r="AL216" i="3"/>
  <c r="BH216" i="3"/>
  <c r="M216" i="3"/>
  <c r="L216" i="3"/>
  <c r="AJ216" i="3"/>
  <c r="BF216" i="3"/>
  <c r="K216" i="3"/>
  <c r="J216" i="3"/>
  <c r="I216" i="3"/>
  <c r="H216" i="3"/>
  <c r="G216" i="3"/>
  <c r="F216" i="3"/>
  <c r="AI216" i="3"/>
  <c r="E216" i="3"/>
  <c r="AH216" i="3"/>
  <c r="BD216" i="3"/>
  <c r="D216" i="3"/>
  <c r="AG216" i="3"/>
  <c r="BC216" i="3"/>
  <c r="C216" i="3"/>
  <c r="AF216" i="3"/>
  <c r="B216" i="3"/>
  <c r="A216" i="3"/>
  <c r="BA215" i="3"/>
  <c r="BW215" i="3"/>
  <c r="AK215" i="3"/>
  <c r="BG215" i="3"/>
  <c r="AE215" i="3"/>
  <c r="BX215" i="3"/>
  <c r="E204" i="6"/>
  <c r="AB215" i="3"/>
  <c r="AZ215" i="3"/>
  <c r="BV215" i="3"/>
  <c r="AA215" i="3"/>
  <c r="AY215" i="3"/>
  <c r="BU215" i="3"/>
  <c r="Z215" i="3"/>
  <c r="AX215" i="3"/>
  <c r="BT215" i="3"/>
  <c r="Y215" i="3"/>
  <c r="AW215" i="3"/>
  <c r="BS215" i="3"/>
  <c r="X215" i="3"/>
  <c r="AV215" i="3"/>
  <c r="BR215" i="3"/>
  <c r="W215" i="3"/>
  <c r="AU215" i="3"/>
  <c r="BQ215" i="3"/>
  <c r="V215" i="3"/>
  <c r="AT215" i="3"/>
  <c r="BP215" i="3"/>
  <c r="BN215" i="3"/>
  <c r="T215" i="3"/>
  <c r="AS215" i="3"/>
  <c r="BO215" i="3"/>
  <c r="AQ215" i="3"/>
  <c r="BM215" i="3"/>
  <c r="Q215" i="3"/>
  <c r="AO215" i="3"/>
  <c r="BK215" i="3"/>
  <c r="P215" i="3"/>
  <c r="AN215" i="3"/>
  <c r="BJ215" i="3"/>
  <c r="O215" i="3"/>
  <c r="AM215" i="3"/>
  <c r="BI215" i="3"/>
  <c r="N215" i="3"/>
  <c r="AL215" i="3"/>
  <c r="BH215" i="3"/>
  <c r="M215" i="3"/>
  <c r="L215" i="3"/>
  <c r="AJ215" i="3"/>
  <c r="BF215" i="3"/>
  <c r="K215" i="3"/>
  <c r="J215" i="3"/>
  <c r="I215" i="3"/>
  <c r="H215" i="3"/>
  <c r="G215" i="3"/>
  <c r="F215" i="3"/>
  <c r="AI215" i="3"/>
  <c r="E215" i="3"/>
  <c r="AH215" i="3"/>
  <c r="BD215" i="3"/>
  <c r="D215" i="3"/>
  <c r="AG215" i="3"/>
  <c r="BC215" i="3"/>
  <c r="C215" i="3"/>
  <c r="AF215" i="3"/>
  <c r="B215" i="3"/>
  <c r="A215" i="3"/>
  <c r="BA214" i="3"/>
  <c r="BW214" i="3"/>
  <c r="AK214" i="3"/>
  <c r="BG214" i="3"/>
  <c r="AE214" i="3"/>
  <c r="BX214" i="3"/>
  <c r="E203" i="6"/>
  <c r="AB214" i="3"/>
  <c r="AZ214" i="3"/>
  <c r="BV214" i="3"/>
  <c r="AA214" i="3"/>
  <c r="AY214" i="3"/>
  <c r="BU214" i="3"/>
  <c r="Z214" i="3"/>
  <c r="AX214" i="3"/>
  <c r="BT214" i="3"/>
  <c r="Y214" i="3"/>
  <c r="AW214" i="3"/>
  <c r="BS214" i="3"/>
  <c r="X214" i="3"/>
  <c r="AV214" i="3"/>
  <c r="BR214" i="3"/>
  <c r="W214" i="3"/>
  <c r="AU214" i="3"/>
  <c r="BQ214" i="3"/>
  <c r="V214" i="3"/>
  <c r="AT214" i="3"/>
  <c r="BP214" i="3"/>
  <c r="T214" i="3"/>
  <c r="AS214" i="3"/>
  <c r="BO214" i="3"/>
  <c r="AP214" i="3"/>
  <c r="BL214" i="3"/>
  <c r="AQ214" i="3"/>
  <c r="BM214" i="3"/>
  <c r="Q214" i="3"/>
  <c r="AO214" i="3"/>
  <c r="BK214" i="3"/>
  <c r="P214" i="3"/>
  <c r="AN214" i="3"/>
  <c r="BJ214" i="3"/>
  <c r="O214" i="3"/>
  <c r="AM214" i="3"/>
  <c r="BI214" i="3"/>
  <c r="N214" i="3"/>
  <c r="AL214" i="3"/>
  <c r="BH214" i="3"/>
  <c r="M214" i="3"/>
  <c r="L214" i="3"/>
  <c r="AJ214" i="3"/>
  <c r="BF214" i="3"/>
  <c r="K214" i="3"/>
  <c r="J214" i="3"/>
  <c r="I214" i="3"/>
  <c r="H214" i="3"/>
  <c r="G214" i="3"/>
  <c r="C197" i="2"/>
  <c r="F214" i="3"/>
  <c r="AI214" i="3"/>
  <c r="E214" i="3"/>
  <c r="AH214" i="3"/>
  <c r="BD214" i="3"/>
  <c r="D214" i="3"/>
  <c r="AG214" i="3"/>
  <c r="BC214" i="3"/>
  <c r="C214" i="3"/>
  <c r="AF214" i="3"/>
  <c r="B214" i="3"/>
  <c r="A214" i="3"/>
  <c r="BA213" i="3"/>
  <c r="BW213" i="3"/>
  <c r="AK213" i="3"/>
  <c r="BG213" i="3"/>
  <c r="AE213" i="3"/>
  <c r="BX213" i="3"/>
  <c r="E202" i="6"/>
  <c r="AB213" i="3"/>
  <c r="AZ213" i="3"/>
  <c r="BV213" i="3"/>
  <c r="AA213" i="3"/>
  <c r="AY213" i="3"/>
  <c r="BU213" i="3"/>
  <c r="Z213" i="3"/>
  <c r="AX213" i="3"/>
  <c r="BT213" i="3"/>
  <c r="Y213" i="3"/>
  <c r="AW213" i="3"/>
  <c r="BS213" i="3"/>
  <c r="X213" i="3"/>
  <c r="AV213" i="3"/>
  <c r="BR213" i="3"/>
  <c r="W213" i="3"/>
  <c r="AU213" i="3"/>
  <c r="BQ213" i="3"/>
  <c r="V213" i="3"/>
  <c r="AT213" i="3"/>
  <c r="BP213" i="3"/>
  <c r="BN213" i="3"/>
  <c r="T213" i="3"/>
  <c r="AS213" i="3"/>
  <c r="BO213" i="3"/>
  <c r="AP213" i="3"/>
  <c r="BL213" i="3"/>
  <c r="AQ213" i="3"/>
  <c r="BM213" i="3"/>
  <c r="Q213" i="3"/>
  <c r="AO213" i="3"/>
  <c r="BK213" i="3"/>
  <c r="P213" i="3"/>
  <c r="AN213" i="3"/>
  <c r="BJ213" i="3"/>
  <c r="O213" i="3"/>
  <c r="AM213" i="3"/>
  <c r="BI213" i="3"/>
  <c r="N213" i="3"/>
  <c r="AL213" i="3"/>
  <c r="BH213" i="3"/>
  <c r="M213" i="3"/>
  <c r="L213" i="3"/>
  <c r="AJ213" i="3"/>
  <c r="BF213" i="3"/>
  <c r="K213" i="3"/>
  <c r="J213" i="3"/>
  <c r="I213" i="3"/>
  <c r="H213" i="3"/>
  <c r="G213" i="3"/>
  <c r="F213" i="3"/>
  <c r="AI213" i="3"/>
  <c r="E213" i="3"/>
  <c r="AH213" i="3"/>
  <c r="BD213" i="3"/>
  <c r="D213" i="3"/>
  <c r="AG213" i="3"/>
  <c r="BC213" i="3"/>
  <c r="C213" i="3"/>
  <c r="AF213" i="3"/>
  <c r="B213" i="3"/>
  <c r="A213" i="3"/>
  <c r="BA212" i="3"/>
  <c r="BW212" i="3"/>
  <c r="AK212" i="3"/>
  <c r="BG212" i="3"/>
  <c r="AE212" i="3"/>
  <c r="BX212" i="3"/>
  <c r="E201" i="6"/>
  <c r="AB212" i="3"/>
  <c r="AZ212" i="3"/>
  <c r="BV212" i="3"/>
  <c r="AA212" i="3"/>
  <c r="AY212" i="3"/>
  <c r="BU212" i="3"/>
  <c r="Z212" i="3"/>
  <c r="AX212" i="3"/>
  <c r="BT212" i="3"/>
  <c r="Y212" i="3"/>
  <c r="AW212" i="3"/>
  <c r="BS212" i="3"/>
  <c r="X212" i="3"/>
  <c r="AV212" i="3"/>
  <c r="BR212" i="3"/>
  <c r="W212" i="3"/>
  <c r="AU212" i="3"/>
  <c r="BQ212" i="3"/>
  <c r="V212" i="3"/>
  <c r="AT212" i="3"/>
  <c r="BP212" i="3"/>
  <c r="BN212" i="3"/>
  <c r="T212" i="3"/>
  <c r="AS212" i="3"/>
  <c r="BO212" i="3"/>
  <c r="AP212" i="3"/>
  <c r="BL212" i="3"/>
  <c r="AQ212" i="3"/>
  <c r="BM212" i="3"/>
  <c r="Q212" i="3"/>
  <c r="AO212" i="3"/>
  <c r="BK212" i="3"/>
  <c r="P212" i="3"/>
  <c r="AN212" i="3"/>
  <c r="BJ212" i="3"/>
  <c r="O212" i="3"/>
  <c r="AM212" i="3"/>
  <c r="BI212" i="3"/>
  <c r="N212" i="3"/>
  <c r="AL212" i="3"/>
  <c r="BH212" i="3"/>
  <c r="M212" i="3"/>
  <c r="L212" i="3"/>
  <c r="AJ212" i="3"/>
  <c r="BF212" i="3"/>
  <c r="K212" i="3"/>
  <c r="J212" i="3"/>
  <c r="I212" i="3"/>
  <c r="H212" i="3"/>
  <c r="G212" i="3"/>
  <c r="F212" i="3"/>
  <c r="AI212" i="3"/>
  <c r="E212" i="3"/>
  <c r="AH212" i="3"/>
  <c r="BD212" i="3"/>
  <c r="D212" i="3"/>
  <c r="AG212" i="3"/>
  <c r="BC212" i="3"/>
  <c r="C212" i="3"/>
  <c r="AF212" i="3"/>
  <c r="B212" i="3"/>
  <c r="A212" i="3"/>
  <c r="BA211" i="3"/>
  <c r="BW211" i="3"/>
  <c r="AK211" i="3"/>
  <c r="BG211" i="3"/>
  <c r="AE211" i="3"/>
  <c r="BX211" i="3"/>
  <c r="E200" i="6"/>
  <c r="AB211" i="3"/>
  <c r="AZ211" i="3"/>
  <c r="BV211" i="3"/>
  <c r="AA211" i="3"/>
  <c r="AY211" i="3"/>
  <c r="BU211" i="3"/>
  <c r="Z211" i="3"/>
  <c r="AX211" i="3"/>
  <c r="BT211" i="3"/>
  <c r="Y211" i="3"/>
  <c r="AW211" i="3"/>
  <c r="BS211" i="3"/>
  <c r="X211" i="3"/>
  <c r="AV211" i="3"/>
  <c r="BR211" i="3"/>
  <c r="W211" i="3"/>
  <c r="AU211" i="3"/>
  <c r="BQ211" i="3"/>
  <c r="V211" i="3"/>
  <c r="AT211" i="3"/>
  <c r="BP211" i="3"/>
  <c r="BN211" i="3"/>
  <c r="T211" i="3"/>
  <c r="AS211" i="3"/>
  <c r="BO211" i="3"/>
  <c r="AP211" i="3"/>
  <c r="X194" i="2"/>
  <c r="AQ211" i="3"/>
  <c r="BM211" i="3"/>
  <c r="Q211" i="3"/>
  <c r="AO211" i="3"/>
  <c r="BK211" i="3"/>
  <c r="P211" i="3"/>
  <c r="AN211" i="3"/>
  <c r="BJ211" i="3"/>
  <c r="O211" i="3"/>
  <c r="AM211" i="3"/>
  <c r="BI211" i="3"/>
  <c r="N211" i="3"/>
  <c r="AL211" i="3"/>
  <c r="BH211" i="3"/>
  <c r="M211" i="3"/>
  <c r="L211" i="3"/>
  <c r="AJ211" i="3"/>
  <c r="BF211" i="3"/>
  <c r="K211" i="3"/>
  <c r="J211" i="3"/>
  <c r="I211" i="3"/>
  <c r="H211" i="3"/>
  <c r="G211" i="3"/>
  <c r="F211" i="3"/>
  <c r="AI211" i="3"/>
  <c r="E211" i="3"/>
  <c r="AH211" i="3"/>
  <c r="BD211" i="3"/>
  <c r="D211" i="3"/>
  <c r="AG211" i="3"/>
  <c r="BC211" i="3"/>
  <c r="C211" i="3"/>
  <c r="AF211" i="3"/>
  <c r="B211" i="3"/>
  <c r="A211" i="3"/>
  <c r="BA210" i="3"/>
  <c r="BW210" i="3"/>
  <c r="AK210" i="3"/>
  <c r="BG210" i="3"/>
  <c r="AE210" i="3"/>
  <c r="BX210" i="3"/>
  <c r="E199" i="6"/>
  <c r="AB210" i="3"/>
  <c r="AZ210" i="3"/>
  <c r="BV210" i="3"/>
  <c r="AA210" i="3"/>
  <c r="AY210" i="3"/>
  <c r="BU210" i="3"/>
  <c r="Z210" i="3"/>
  <c r="AX210" i="3"/>
  <c r="BT210" i="3"/>
  <c r="Y210" i="3"/>
  <c r="AW210" i="3"/>
  <c r="BS210" i="3"/>
  <c r="X210" i="3"/>
  <c r="AV210" i="3"/>
  <c r="BR210" i="3"/>
  <c r="W210" i="3"/>
  <c r="AU210" i="3"/>
  <c r="BQ210" i="3"/>
  <c r="V210" i="3"/>
  <c r="AT210" i="3"/>
  <c r="BP210" i="3"/>
  <c r="BN210" i="3"/>
  <c r="T210" i="3"/>
  <c r="AS210" i="3"/>
  <c r="BO210" i="3"/>
  <c r="AP210" i="3"/>
  <c r="BL210" i="3"/>
  <c r="AQ210" i="3"/>
  <c r="BM210" i="3"/>
  <c r="Q210" i="3"/>
  <c r="AO210" i="3"/>
  <c r="BK210" i="3"/>
  <c r="P210" i="3"/>
  <c r="AN210" i="3"/>
  <c r="BJ210" i="3"/>
  <c r="O210" i="3"/>
  <c r="AM210" i="3"/>
  <c r="BI210" i="3"/>
  <c r="N210" i="3"/>
  <c r="AL210" i="3"/>
  <c r="BH210" i="3"/>
  <c r="M210" i="3"/>
  <c r="L210" i="3"/>
  <c r="AJ210" i="3"/>
  <c r="BF210" i="3"/>
  <c r="K210" i="3"/>
  <c r="J210" i="3"/>
  <c r="I210" i="3"/>
  <c r="H210" i="3"/>
  <c r="G210" i="3"/>
  <c r="F210" i="3"/>
  <c r="AI210" i="3"/>
  <c r="E210" i="3"/>
  <c r="AH210" i="3"/>
  <c r="BD210" i="3"/>
  <c r="D210" i="3"/>
  <c r="AG210" i="3"/>
  <c r="BC210" i="3"/>
  <c r="C210" i="3"/>
  <c r="AF210" i="3"/>
  <c r="B210" i="3"/>
  <c r="A210" i="3"/>
  <c r="BA209" i="3"/>
  <c r="BW209" i="3"/>
  <c r="AK209" i="3"/>
  <c r="BG209" i="3"/>
  <c r="AE209" i="3"/>
  <c r="BX209" i="3"/>
  <c r="E198" i="6"/>
  <c r="AB209" i="3"/>
  <c r="AZ209" i="3"/>
  <c r="BV209" i="3"/>
  <c r="AA209" i="3"/>
  <c r="AY209" i="3"/>
  <c r="BU209" i="3"/>
  <c r="Z209" i="3"/>
  <c r="AX209" i="3"/>
  <c r="BT209" i="3"/>
  <c r="Y209" i="3"/>
  <c r="AW209" i="3"/>
  <c r="BS209" i="3"/>
  <c r="X209" i="3"/>
  <c r="AV209" i="3"/>
  <c r="BR209" i="3"/>
  <c r="W209" i="3"/>
  <c r="AU209" i="3"/>
  <c r="BQ209" i="3"/>
  <c r="V209" i="3"/>
  <c r="AT209" i="3"/>
  <c r="BP209" i="3"/>
  <c r="BN209" i="3"/>
  <c r="T209" i="3"/>
  <c r="AS209" i="3"/>
  <c r="BO209" i="3"/>
  <c r="AP209" i="3"/>
  <c r="BL209" i="3"/>
  <c r="AQ209" i="3"/>
  <c r="BM209" i="3"/>
  <c r="Q209" i="3"/>
  <c r="AO209" i="3"/>
  <c r="BK209" i="3"/>
  <c r="P209" i="3"/>
  <c r="AN209" i="3"/>
  <c r="BJ209" i="3"/>
  <c r="O209" i="3"/>
  <c r="AM209" i="3"/>
  <c r="BI209" i="3"/>
  <c r="N209" i="3"/>
  <c r="AL209" i="3"/>
  <c r="BH209" i="3"/>
  <c r="M209" i="3"/>
  <c r="L209" i="3"/>
  <c r="AJ209" i="3"/>
  <c r="BF209" i="3"/>
  <c r="K209" i="3"/>
  <c r="J209" i="3"/>
  <c r="I209" i="3"/>
  <c r="H209" i="3"/>
  <c r="G209" i="3"/>
  <c r="F209" i="3"/>
  <c r="AI209" i="3"/>
  <c r="E209" i="3"/>
  <c r="AH209" i="3"/>
  <c r="BD209" i="3"/>
  <c r="D209" i="3"/>
  <c r="AG209" i="3"/>
  <c r="BC209" i="3"/>
  <c r="C209" i="3"/>
  <c r="AF209" i="3"/>
  <c r="B209" i="3"/>
  <c r="A209" i="3"/>
  <c r="BA208" i="3"/>
  <c r="BW208" i="3"/>
  <c r="AK208" i="3"/>
  <c r="BG208" i="3"/>
  <c r="AE208" i="3"/>
  <c r="BX208" i="3"/>
  <c r="E197" i="6"/>
  <c r="AB208" i="3"/>
  <c r="AZ208" i="3"/>
  <c r="BV208" i="3"/>
  <c r="AA208" i="3"/>
  <c r="AY208" i="3"/>
  <c r="BU208" i="3"/>
  <c r="Z208" i="3"/>
  <c r="AX208" i="3"/>
  <c r="BT208" i="3"/>
  <c r="Y208" i="3"/>
  <c r="AW208" i="3"/>
  <c r="BS208" i="3"/>
  <c r="X208" i="3"/>
  <c r="AV208" i="3"/>
  <c r="BR208" i="3"/>
  <c r="W208" i="3"/>
  <c r="AU208" i="3"/>
  <c r="BQ208" i="3"/>
  <c r="V208" i="3"/>
  <c r="AT208" i="3"/>
  <c r="BP208" i="3"/>
  <c r="BN208" i="3"/>
  <c r="T208" i="3"/>
  <c r="AS208" i="3"/>
  <c r="BO208" i="3"/>
  <c r="AP208" i="3"/>
  <c r="BL208" i="3"/>
  <c r="AQ208" i="3"/>
  <c r="BM208" i="3"/>
  <c r="Q208" i="3"/>
  <c r="AO208" i="3"/>
  <c r="BK208" i="3"/>
  <c r="P208" i="3"/>
  <c r="AN208" i="3"/>
  <c r="BJ208" i="3"/>
  <c r="O208" i="3"/>
  <c r="AM208" i="3"/>
  <c r="BI208" i="3"/>
  <c r="N208" i="3"/>
  <c r="AL208" i="3"/>
  <c r="BH208" i="3"/>
  <c r="M208" i="3"/>
  <c r="L208" i="3"/>
  <c r="AJ208" i="3"/>
  <c r="BF208" i="3"/>
  <c r="K208" i="3"/>
  <c r="J208" i="3"/>
  <c r="I208" i="3"/>
  <c r="H208" i="3"/>
  <c r="G208" i="3"/>
  <c r="F208" i="3"/>
  <c r="AI208" i="3"/>
  <c r="E208" i="3"/>
  <c r="AH208" i="3"/>
  <c r="BD208" i="3"/>
  <c r="D208" i="3"/>
  <c r="AG208" i="3"/>
  <c r="BC208" i="3"/>
  <c r="C208" i="3"/>
  <c r="AF208" i="3"/>
  <c r="B208" i="3"/>
  <c r="A208" i="3"/>
  <c r="BA207" i="3"/>
  <c r="BW207" i="3"/>
  <c r="AS207" i="3"/>
  <c r="BO207" i="3"/>
  <c r="AK207" i="3"/>
  <c r="BG207" i="3"/>
  <c r="AE207" i="3"/>
  <c r="BX207" i="3"/>
  <c r="E196" i="6"/>
  <c r="AB207" i="3"/>
  <c r="AZ207" i="3"/>
  <c r="BV207" i="3"/>
  <c r="AA207" i="3"/>
  <c r="AY207" i="3"/>
  <c r="BU207" i="3"/>
  <c r="Z207" i="3"/>
  <c r="AX207" i="3"/>
  <c r="BT207" i="3"/>
  <c r="Y207" i="3"/>
  <c r="AW207" i="3"/>
  <c r="BS207" i="3"/>
  <c r="X207" i="3"/>
  <c r="AV207" i="3"/>
  <c r="BR207" i="3"/>
  <c r="W207" i="3"/>
  <c r="AU207" i="3"/>
  <c r="BQ207" i="3"/>
  <c r="V207" i="3"/>
  <c r="AT207" i="3"/>
  <c r="BP207" i="3"/>
  <c r="BN207" i="3"/>
  <c r="T207" i="3"/>
  <c r="AP207" i="3"/>
  <c r="BL207" i="3"/>
  <c r="AQ207" i="3"/>
  <c r="BM207" i="3"/>
  <c r="Q207" i="3"/>
  <c r="AO207" i="3"/>
  <c r="BK207" i="3"/>
  <c r="P207" i="3"/>
  <c r="AN207" i="3"/>
  <c r="BJ207" i="3"/>
  <c r="O207" i="3"/>
  <c r="AM207" i="3"/>
  <c r="BI207" i="3"/>
  <c r="N207" i="3"/>
  <c r="AL207" i="3"/>
  <c r="BH207" i="3"/>
  <c r="M207" i="3"/>
  <c r="L207" i="3"/>
  <c r="AJ207" i="3"/>
  <c r="BF207" i="3"/>
  <c r="K207" i="3"/>
  <c r="J207" i="3"/>
  <c r="I207" i="3"/>
  <c r="H207" i="3"/>
  <c r="G207" i="3"/>
  <c r="F207" i="3"/>
  <c r="AI207" i="3"/>
  <c r="E207" i="3"/>
  <c r="AH207" i="3"/>
  <c r="BD207" i="3"/>
  <c r="D207" i="3"/>
  <c r="AG207" i="3"/>
  <c r="BC207" i="3"/>
  <c r="C207" i="3"/>
  <c r="AF207" i="3"/>
  <c r="B207" i="3"/>
  <c r="A207" i="3"/>
  <c r="I190" i="2"/>
  <c r="BA206" i="3"/>
  <c r="BW206" i="3"/>
  <c r="AK206" i="3"/>
  <c r="BG206" i="3"/>
  <c r="AE206" i="3"/>
  <c r="BX206" i="3"/>
  <c r="E195" i="6"/>
  <c r="AB206" i="3"/>
  <c r="AZ206" i="3"/>
  <c r="BV206" i="3"/>
  <c r="AA206" i="3"/>
  <c r="AY206" i="3"/>
  <c r="BU206" i="3"/>
  <c r="Z206" i="3"/>
  <c r="AX206" i="3"/>
  <c r="BT206" i="3"/>
  <c r="Y206" i="3"/>
  <c r="AW206" i="3"/>
  <c r="BS206" i="3"/>
  <c r="X206" i="3"/>
  <c r="AV206" i="3"/>
  <c r="BR206" i="3"/>
  <c r="W206" i="3"/>
  <c r="AU206" i="3"/>
  <c r="BQ206" i="3"/>
  <c r="V206" i="3"/>
  <c r="AT206" i="3"/>
  <c r="BP206" i="3"/>
  <c r="BN206" i="3"/>
  <c r="T206" i="3"/>
  <c r="AS206" i="3"/>
  <c r="BO206" i="3"/>
  <c r="AP206" i="3"/>
  <c r="BL206" i="3"/>
  <c r="AQ206" i="3"/>
  <c r="BM206" i="3"/>
  <c r="Q206" i="3"/>
  <c r="AO206" i="3"/>
  <c r="BK206" i="3"/>
  <c r="P206" i="3"/>
  <c r="AN206" i="3"/>
  <c r="BJ206" i="3"/>
  <c r="O206" i="3"/>
  <c r="AM206" i="3"/>
  <c r="BI206" i="3"/>
  <c r="N206" i="3"/>
  <c r="AL206" i="3"/>
  <c r="BH206" i="3"/>
  <c r="M206" i="3"/>
  <c r="L206" i="3"/>
  <c r="AJ206" i="3"/>
  <c r="BF206" i="3"/>
  <c r="K206" i="3"/>
  <c r="J206" i="3"/>
  <c r="I206" i="3"/>
  <c r="H206" i="3"/>
  <c r="G206" i="3"/>
  <c r="F206" i="3"/>
  <c r="AI206" i="3"/>
  <c r="E206" i="3"/>
  <c r="AH206" i="3"/>
  <c r="BD206" i="3"/>
  <c r="D206" i="3"/>
  <c r="AG206" i="3"/>
  <c r="BC206" i="3"/>
  <c r="C206" i="3"/>
  <c r="AF206" i="3"/>
  <c r="B206" i="3"/>
  <c r="A206" i="3"/>
  <c r="BA205" i="3"/>
  <c r="BW205" i="3"/>
  <c r="AK205" i="3"/>
  <c r="BG205" i="3"/>
  <c r="AE205" i="3"/>
  <c r="BX205" i="3"/>
  <c r="E194" i="6"/>
  <c r="AB205" i="3"/>
  <c r="AZ205" i="3"/>
  <c r="BV205" i="3"/>
  <c r="AA205" i="3"/>
  <c r="AY205" i="3"/>
  <c r="BU205" i="3"/>
  <c r="Z205" i="3"/>
  <c r="AX205" i="3"/>
  <c r="BT205" i="3"/>
  <c r="Y205" i="3"/>
  <c r="AW205" i="3"/>
  <c r="BS205" i="3"/>
  <c r="X205" i="3"/>
  <c r="AV205" i="3"/>
  <c r="BR205" i="3"/>
  <c r="W205" i="3"/>
  <c r="AU205" i="3"/>
  <c r="BQ205" i="3"/>
  <c r="V205" i="3"/>
  <c r="AT205" i="3"/>
  <c r="BP205" i="3"/>
  <c r="BN205" i="3"/>
  <c r="T205" i="3"/>
  <c r="AS205" i="3"/>
  <c r="BO205" i="3"/>
  <c r="AP205" i="3"/>
  <c r="BL205" i="3"/>
  <c r="AQ205" i="3"/>
  <c r="BM205" i="3"/>
  <c r="Q205" i="3"/>
  <c r="AO205" i="3"/>
  <c r="BK205" i="3"/>
  <c r="P205" i="3"/>
  <c r="AN205" i="3"/>
  <c r="BJ205" i="3"/>
  <c r="O205" i="3"/>
  <c r="AM205" i="3"/>
  <c r="BI205" i="3"/>
  <c r="N205" i="3"/>
  <c r="AL205" i="3"/>
  <c r="BH205" i="3"/>
  <c r="M205" i="3"/>
  <c r="L205" i="3"/>
  <c r="AJ205" i="3"/>
  <c r="BF205" i="3"/>
  <c r="K205" i="3"/>
  <c r="J205" i="3"/>
  <c r="I205" i="3"/>
  <c r="H205" i="3"/>
  <c r="G205" i="3"/>
  <c r="F205" i="3"/>
  <c r="AI205" i="3"/>
  <c r="E205" i="3"/>
  <c r="AH205" i="3"/>
  <c r="BD205" i="3"/>
  <c r="D205" i="3"/>
  <c r="AG205" i="3"/>
  <c r="BC205" i="3"/>
  <c r="C205" i="3"/>
  <c r="AF205" i="3"/>
  <c r="B205" i="3"/>
  <c r="A205" i="3"/>
  <c r="BA204" i="3"/>
  <c r="BW204" i="3"/>
  <c r="AK204" i="3"/>
  <c r="BG204" i="3"/>
  <c r="AE204" i="3"/>
  <c r="BX204" i="3"/>
  <c r="E193" i="6"/>
  <c r="AB204" i="3"/>
  <c r="AZ204" i="3"/>
  <c r="BV204" i="3"/>
  <c r="AA204" i="3"/>
  <c r="AY204" i="3"/>
  <c r="BU204" i="3"/>
  <c r="Z204" i="3"/>
  <c r="AX204" i="3"/>
  <c r="BT204" i="3"/>
  <c r="Y204" i="3"/>
  <c r="AW204" i="3"/>
  <c r="BS204" i="3"/>
  <c r="X204" i="3"/>
  <c r="AV204" i="3"/>
  <c r="BR204" i="3"/>
  <c r="W204" i="3"/>
  <c r="AU204" i="3"/>
  <c r="BQ204" i="3"/>
  <c r="V204" i="3"/>
  <c r="AT204" i="3"/>
  <c r="BP204" i="3"/>
  <c r="T204" i="3"/>
  <c r="AS204" i="3"/>
  <c r="BO204" i="3"/>
  <c r="AP204" i="3"/>
  <c r="BL204" i="3"/>
  <c r="AQ204" i="3"/>
  <c r="BM204" i="3"/>
  <c r="Q204" i="3"/>
  <c r="AO204" i="3"/>
  <c r="BK204" i="3"/>
  <c r="P204" i="3"/>
  <c r="AN204" i="3"/>
  <c r="BJ204" i="3"/>
  <c r="O204" i="3"/>
  <c r="AM204" i="3"/>
  <c r="BI204" i="3"/>
  <c r="N204" i="3"/>
  <c r="AL204" i="3"/>
  <c r="BH204" i="3"/>
  <c r="M204" i="3"/>
  <c r="L204" i="3"/>
  <c r="AJ204" i="3"/>
  <c r="BF204" i="3"/>
  <c r="K204" i="3"/>
  <c r="J204" i="3"/>
  <c r="I204" i="3"/>
  <c r="H204" i="3"/>
  <c r="G204" i="3"/>
  <c r="F204" i="3"/>
  <c r="AI204" i="3"/>
  <c r="E204" i="3"/>
  <c r="AH204" i="3"/>
  <c r="BD204" i="3"/>
  <c r="D204" i="3"/>
  <c r="AG204" i="3"/>
  <c r="BC204" i="3"/>
  <c r="C204" i="3"/>
  <c r="AF204" i="3"/>
  <c r="B204" i="3"/>
  <c r="A204" i="3"/>
  <c r="BA203" i="3"/>
  <c r="BW203" i="3"/>
  <c r="AK203" i="3"/>
  <c r="BG203" i="3"/>
  <c r="AE203" i="3"/>
  <c r="BX203" i="3"/>
  <c r="E192" i="6"/>
  <c r="AB203" i="3"/>
  <c r="AZ203" i="3"/>
  <c r="BV203" i="3"/>
  <c r="AA203" i="3"/>
  <c r="AY203" i="3"/>
  <c r="BU203" i="3"/>
  <c r="Z203" i="3"/>
  <c r="AX203" i="3"/>
  <c r="BT203" i="3"/>
  <c r="Y203" i="3"/>
  <c r="AW203" i="3"/>
  <c r="BS203" i="3"/>
  <c r="X203" i="3"/>
  <c r="AV203" i="3"/>
  <c r="BR203" i="3"/>
  <c r="W203" i="3"/>
  <c r="AU203" i="3"/>
  <c r="BQ203" i="3"/>
  <c r="V203" i="3"/>
  <c r="AT203" i="3"/>
  <c r="BP203" i="3"/>
  <c r="T203" i="3"/>
  <c r="AS203" i="3"/>
  <c r="BO203" i="3"/>
  <c r="AP203" i="3"/>
  <c r="BL203" i="3"/>
  <c r="AQ203" i="3"/>
  <c r="BM203" i="3"/>
  <c r="Q203" i="3"/>
  <c r="AO203" i="3"/>
  <c r="BK203" i="3"/>
  <c r="P203" i="3"/>
  <c r="AN203" i="3"/>
  <c r="BJ203" i="3"/>
  <c r="O203" i="3"/>
  <c r="AM203" i="3"/>
  <c r="BI203" i="3"/>
  <c r="N203" i="3"/>
  <c r="AL203" i="3"/>
  <c r="BH203" i="3"/>
  <c r="M203" i="3"/>
  <c r="L203" i="3"/>
  <c r="AJ203" i="3"/>
  <c r="BF203" i="3"/>
  <c r="K203" i="3"/>
  <c r="J203" i="3"/>
  <c r="I203" i="3"/>
  <c r="H203" i="3"/>
  <c r="G203" i="3"/>
  <c r="F203" i="3"/>
  <c r="AI203" i="3"/>
  <c r="E203" i="3"/>
  <c r="AH203" i="3"/>
  <c r="BD203" i="3"/>
  <c r="D203" i="3"/>
  <c r="AG203" i="3"/>
  <c r="BC203" i="3"/>
  <c r="C203" i="3"/>
  <c r="AF203" i="3"/>
  <c r="B203" i="3"/>
  <c r="A203" i="3"/>
  <c r="BA202" i="3"/>
  <c r="BW202" i="3"/>
  <c r="AK202" i="3"/>
  <c r="BG202" i="3"/>
  <c r="AE202" i="3"/>
  <c r="BX202" i="3"/>
  <c r="E191" i="6"/>
  <c r="AB202" i="3"/>
  <c r="AZ202" i="3"/>
  <c r="BV202" i="3"/>
  <c r="AA202" i="3"/>
  <c r="AY202" i="3"/>
  <c r="BU202" i="3"/>
  <c r="Z202" i="3"/>
  <c r="AX202" i="3"/>
  <c r="BT202" i="3"/>
  <c r="Y202" i="3"/>
  <c r="AW202" i="3"/>
  <c r="BS202" i="3"/>
  <c r="X202" i="3"/>
  <c r="AV202" i="3"/>
  <c r="BR202" i="3"/>
  <c r="W202" i="3"/>
  <c r="AU202" i="3"/>
  <c r="BQ202" i="3"/>
  <c r="V202" i="3"/>
  <c r="AT202" i="3"/>
  <c r="BP202" i="3"/>
  <c r="BN202" i="3"/>
  <c r="T202" i="3"/>
  <c r="AS202" i="3"/>
  <c r="BO202" i="3"/>
  <c r="AP202" i="3"/>
  <c r="BL202" i="3"/>
  <c r="AQ202" i="3"/>
  <c r="BM202" i="3"/>
  <c r="Q202" i="3"/>
  <c r="AO202" i="3"/>
  <c r="BK202" i="3"/>
  <c r="P202" i="3"/>
  <c r="AN202" i="3"/>
  <c r="BJ202" i="3"/>
  <c r="O202" i="3"/>
  <c r="AM202" i="3"/>
  <c r="BI202" i="3"/>
  <c r="N202" i="3"/>
  <c r="AL202" i="3"/>
  <c r="BH202" i="3"/>
  <c r="M202" i="3"/>
  <c r="L202" i="3"/>
  <c r="AJ202" i="3"/>
  <c r="BF202" i="3"/>
  <c r="K202" i="3"/>
  <c r="J202" i="3"/>
  <c r="I202" i="3"/>
  <c r="H202" i="3"/>
  <c r="G202" i="3"/>
  <c r="F202" i="3"/>
  <c r="AI202" i="3"/>
  <c r="E202" i="3"/>
  <c r="AH202" i="3"/>
  <c r="BD202" i="3"/>
  <c r="D202" i="3"/>
  <c r="AG202" i="3"/>
  <c r="BC202" i="3"/>
  <c r="C202" i="3"/>
  <c r="AF202" i="3"/>
  <c r="B202" i="3"/>
  <c r="A202" i="3"/>
  <c r="BA201" i="3"/>
  <c r="BW201" i="3"/>
  <c r="AK201" i="3"/>
  <c r="BG201" i="3"/>
  <c r="AE201" i="3"/>
  <c r="BX201" i="3"/>
  <c r="E190" i="6"/>
  <c r="AB201" i="3"/>
  <c r="AZ201" i="3"/>
  <c r="BV201" i="3"/>
  <c r="AA201" i="3"/>
  <c r="AY201" i="3"/>
  <c r="BU201" i="3"/>
  <c r="Z201" i="3"/>
  <c r="AX201" i="3"/>
  <c r="BT201" i="3"/>
  <c r="Y201" i="3"/>
  <c r="AW201" i="3"/>
  <c r="BS201" i="3"/>
  <c r="X201" i="3"/>
  <c r="AV201" i="3"/>
  <c r="BR201" i="3"/>
  <c r="W201" i="3"/>
  <c r="AU201" i="3"/>
  <c r="BQ201" i="3"/>
  <c r="V201" i="3"/>
  <c r="AT201" i="3"/>
  <c r="BP201" i="3"/>
  <c r="T201" i="3"/>
  <c r="AS201" i="3"/>
  <c r="BO201" i="3"/>
  <c r="AP201" i="3"/>
  <c r="BL201" i="3"/>
  <c r="AQ201" i="3"/>
  <c r="BM201" i="3"/>
  <c r="Q201" i="3"/>
  <c r="AO201" i="3"/>
  <c r="BK201" i="3"/>
  <c r="P201" i="3"/>
  <c r="AN201" i="3"/>
  <c r="BJ201" i="3"/>
  <c r="O201" i="3"/>
  <c r="AM201" i="3"/>
  <c r="BI201" i="3"/>
  <c r="N201" i="3"/>
  <c r="AL201" i="3"/>
  <c r="BH201" i="3"/>
  <c r="M201" i="3"/>
  <c r="L201" i="3"/>
  <c r="AJ201" i="3"/>
  <c r="BF201" i="3"/>
  <c r="K201" i="3"/>
  <c r="J201" i="3"/>
  <c r="I201" i="3"/>
  <c r="H201" i="3"/>
  <c r="G201" i="3"/>
  <c r="F201" i="3"/>
  <c r="AI201" i="3"/>
  <c r="E201" i="3"/>
  <c r="AH201" i="3"/>
  <c r="BD201" i="3"/>
  <c r="D201" i="3"/>
  <c r="AG201" i="3"/>
  <c r="BC201" i="3"/>
  <c r="C201" i="3"/>
  <c r="AF201" i="3"/>
  <c r="B201" i="3"/>
  <c r="A201" i="3"/>
  <c r="BA200" i="3"/>
  <c r="BW200" i="3"/>
  <c r="AK200" i="3"/>
  <c r="BG200" i="3"/>
  <c r="AE200" i="3"/>
  <c r="BX200" i="3"/>
  <c r="E189" i="6"/>
  <c r="AB200" i="3"/>
  <c r="AZ200" i="3"/>
  <c r="BV200" i="3"/>
  <c r="AA200" i="3"/>
  <c r="AY200" i="3"/>
  <c r="BU200" i="3"/>
  <c r="Z200" i="3"/>
  <c r="AX200" i="3"/>
  <c r="BT200" i="3"/>
  <c r="Y200" i="3"/>
  <c r="AW200" i="3"/>
  <c r="BS200" i="3"/>
  <c r="X200" i="3"/>
  <c r="AV200" i="3"/>
  <c r="BR200" i="3"/>
  <c r="W200" i="3"/>
  <c r="AU200" i="3"/>
  <c r="BQ200" i="3"/>
  <c r="V200" i="3"/>
  <c r="AT200" i="3"/>
  <c r="BP200" i="3"/>
  <c r="BN200" i="3"/>
  <c r="T200" i="3"/>
  <c r="AS200" i="3"/>
  <c r="BO200" i="3"/>
  <c r="AP200" i="3"/>
  <c r="BL200" i="3"/>
  <c r="AQ200" i="3"/>
  <c r="BM200" i="3"/>
  <c r="Q200" i="3"/>
  <c r="AO200" i="3"/>
  <c r="BK200" i="3"/>
  <c r="P200" i="3"/>
  <c r="AN200" i="3"/>
  <c r="BJ200" i="3"/>
  <c r="O200" i="3"/>
  <c r="AM200" i="3"/>
  <c r="BI200" i="3"/>
  <c r="N200" i="3"/>
  <c r="AL200" i="3"/>
  <c r="BH200" i="3"/>
  <c r="M200" i="3"/>
  <c r="L200" i="3"/>
  <c r="AJ200" i="3"/>
  <c r="BF200" i="3"/>
  <c r="K200" i="3"/>
  <c r="J200" i="3"/>
  <c r="I200" i="3"/>
  <c r="H200" i="3"/>
  <c r="G200" i="3"/>
  <c r="F200" i="3"/>
  <c r="AI200" i="3"/>
  <c r="E200" i="3"/>
  <c r="AH200" i="3"/>
  <c r="BD200" i="3"/>
  <c r="D200" i="3"/>
  <c r="AG200" i="3"/>
  <c r="BC200" i="3"/>
  <c r="C200" i="3"/>
  <c r="AF200" i="3"/>
  <c r="B200" i="3"/>
  <c r="A200" i="3"/>
  <c r="BA199" i="3"/>
  <c r="BW199" i="3"/>
  <c r="AK199" i="3"/>
  <c r="BG199" i="3"/>
  <c r="AE199" i="3"/>
  <c r="BX199" i="3"/>
  <c r="E188" i="6"/>
  <c r="AB199" i="3"/>
  <c r="AZ199" i="3"/>
  <c r="BV199" i="3"/>
  <c r="AA199" i="3"/>
  <c r="AY199" i="3"/>
  <c r="BU199" i="3"/>
  <c r="Z199" i="3"/>
  <c r="AX199" i="3"/>
  <c r="BT199" i="3"/>
  <c r="Y199" i="3"/>
  <c r="AW199" i="3"/>
  <c r="BS199" i="3"/>
  <c r="X199" i="3"/>
  <c r="AV199" i="3"/>
  <c r="BR199" i="3"/>
  <c r="W199" i="3"/>
  <c r="AU199" i="3"/>
  <c r="BQ199" i="3"/>
  <c r="V199" i="3"/>
  <c r="AT199" i="3"/>
  <c r="BP199" i="3"/>
  <c r="BN199" i="3"/>
  <c r="T199" i="3"/>
  <c r="AS199" i="3"/>
  <c r="BO199" i="3"/>
  <c r="AP199" i="3"/>
  <c r="BL199" i="3"/>
  <c r="AQ199" i="3"/>
  <c r="BM199" i="3"/>
  <c r="Q199" i="3"/>
  <c r="AO199" i="3"/>
  <c r="BK199" i="3"/>
  <c r="P199" i="3"/>
  <c r="AN199" i="3"/>
  <c r="BJ199" i="3"/>
  <c r="O199" i="3"/>
  <c r="AM199" i="3"/>
  <c r="BI199" i="3"/>
  <c r="N199" i="3"/>
  <c r="AL199" i="3"/>
  <c r="BH199" i="3"/>
  <c r="M199" i="3"/>
  <c r="L199" i="3"/>
  <c r="AJ199" i="3"/>
  <c r="BF199" i="3"/>
  <c r="K199" i="3"/>
  <c r="J199" i="3"/>
  <c r="I199" i="3"/>
  <c r="H199" i="3"/>
  <c r="G199" i="3"/>
  <c r="F199" i="3"/>
  <c r="AI199" i="3"/>
  <c r="E199" i="3"/>
  <c r="AH199" i="3"/>
  <c r="BD199" i="3"/>
  <c r="D199" i="3"/>
  <c r="AG199" i="3"/>
  <c r="BC199" i="3"/>
  <c r="C199" i="3"/>
  <c r="AF199" i="3"/>
  <c r="B199" i="3"/>
  <c r="A199" i="3"/>
  <c r="BA198" i="3"/>
  <c r="BW198" i="3"/>
  <c r="AK198" i="3"/>
  <c r="BG198" i="3"/>
  <c r="AE198" i="3"/>
  <c r="BX198" i="3"/>
  <c r="E187" i="6"/>
  <c r="AB198" i="3"/>
  <c r="AZ198" i="3"/>
  <c r="BV198" i="3"/>
  <c r="AA198" i="3"/>
  <c r="AY198" i="3"/>
  <c r="BU198" i="3"/>
  <c r="Z198" i="3"/>
  <c r="AX198" i="3"/>
  <c r="BT198" i="3"/>
  <c r="Y198" i="3"/>
  <c r="AW198" i="3"/>
  <c r="BS198" i="3"/>
  <c r="X198" i="3"/>
  <c r="AV198" i="3"/>
  <c r="BR198" i="3"/>
  <c r="W198" i="3"/>
  <c r="AU198" i="3"/>
  <c r="BQ198" i="3"/>
  <c r="V198" i="3"/>
  <c r="AT198" i="3"/>
  <c r="BP198" i="3"/>
  <c r="BN198" i="3"/>
  <c r="T198" i="3"/>
  <c r="AS198" i="3"/>
  <c r="BO198" i="3"/>
  <c r="AP198" i="3"/>
  <c r="BL198" i="3"/>
  <c r="AQ198" i="3"/>
  <c r="BM198" i="3"/>
  <c r="Q198" i="3"/>
  <c r="AO198" i="3"/>
  <c r="BK198" i="3"/>
  <c r="P198" i="3"/>
  <c r="AN198" i="3"/>
  <c r="BJ198" i="3"/>
  <c r="O198" i="3"/>
  <c r="AM198" i="3"/>
  <c r="BI198" i="3"/>
  <c r="N198" i="3"/>
  <c r="AL198" i="3"/>
  <c r="BH198" i="3"/>
  <c r="M198" i="3"/>
  <c r="L198" i="3"/>
  <c r="AJ198" i="3"/>
  <c r="BF198" i="3"/>
  <c r="K198" i="3"/>
  <c r="J198" i="3"/>
  <c r="I198" i="3"/>
  <c r="H198" i="3"/>
  <c r="G198" i="3"/>
  <c r="F198" i="3"/>
  <c r="AI198" i="3"/>
  <c r="E198" i="3"/>
  <c r="AH198" i="3"/>
  <c r="BD198" i="3"/>
  <c r="D198" i="3"/>
  <c r="AG198" i="3"/>
  <c r="BC198" i="3"/>
  <c r="C198" i="3"/>
  <c r="AF198" i="3"/>
  <c r="B198" i="3"/>
  <c r="A198" i="3"/>
  <c r="BA197" i="3"/>
  <c r="BW197" i="3"/>
  <c r="AK197" i="3"/>
  <c r="BG197" i="3"/>
  <c r="AE197" i="3"/>
  <c r="BX197" i="3"/>
  <c r="E186" i="6"/>
  <c r="AB197" i="3"/>
  <c r="AZ197" i="3"/>
  <c r="BV197" i="3"/>
  <c r="AA197" i="3"/>
  <c r="AY197" i="3"/>
  <c r="BU197" i="3"/>
  <c r="Z197" i="3"/>
  <c r="AX197" i="3"/>
  <c r="BT197" i="3"/>
  <c r="Y197" i="3"/>
  <c r="AW197" i="3"/>
  <c r="BS197" i="3"/>
  <c r="X197" i="3"/>
  <c r="AV197" i="3"/>
  <c r="BR197" i="3"/>
  <c r="W197" i="3"/>
  <c r="AU197" i="3"/>
  <c r="BQ197" i="3"/>
  <c r="V197" i="3"/>
  <c r="AT197" i="3"/>
  <c r="BP197" i="3"/>
  <c r="BN197" i="3"/>
  <c r="T197" i="3"/>
  <c r="AS197" i="3"/>
  <c r="BO197" i="3"/>
  <c r="AP197" i="3"/>
  <c r="BL197" i="3"/>
  <c r="AQ197" i="3"/>
  <c r="BM197" i="3"/>
  <c r="Q197" i="3"/>
  <c r="AO197" i="3"/>
  <c r="BK197" i="3"/>
  <c r="P197" i="3"/>
  <c r="AN197" i="3"/>
  <c r="BJ197" i="3"/>
  <c r="O197" i="3"/>
  <c r="AM197" i="3"/>
  <c r="BI197" i="3"/>
  <c r="N197" i="3"/>
  <c r="AL197" i="3"/>
  <c r="BH197" i="3"/>
  <c r="M197" i="3"/>
  <c r="L197" i="3"/>
  <c r="AJ197" i="3"/>
  <c r="BF197" i="3"/>
  <c r="K197" i="3"/>
  <c r="J197" i="3"/>
  <c r="I197" i="3"/>
  <c r="H197" i="3"/>
  <c r="G197" i="3"/>
  <c r="F197" i="3"/>
  <c r="AI197" i="3"/>
  <c r="E197" i="3"/>
  <c r="AH197" i="3"/>
  <c r="BD197" i="3"/>
  <c r="D197" i="3"/>
  <c r="AG197" i="3"/>
  <c r="BC197" i="3"/>
  <c r="C197" i="3"/>
  <c r="AF197" i="3"/>
  <c r="B197" i="3"/>
  <c r="A197" i="3"/>
  <c r="BA196" i="3"/>
  <c r="BW196" i="3"/>
  <c r="AK196" i="3"/>
  <c r="BG196" i="3"/>
  <c r="AE196" i="3"/>
  <c r="BX196" i="3"/>
  <c r="E185" i="6"/>
  <c r="AB196" i="3"/>
  <c r="AZ196" i="3"/>
  <c r="BV196" i="3"/>
  <c r="AA196" i="3"/>
  <c r="AY196" i="3"/>
  <c r="BU196" i="3"/>
  <c r="Z196" i="3"/>
  <c r="AX196" i="3"/>
  <c r="BT196" i="3"/>
  <c r="Y196" i="3"/>
  <c r="AW196" i="3"/>
  <c r="BS196" i="3"/>
  <c r="X196" i="3"/>
  <c r="AV196" i="3"/>
  <c r="BR196" i="3"/>
  <c r="W196" i="3"/>
  <c r="AU196" i="3"/>
  <c r="BQ196" i="3"/>
  <c r="V196" i="3"/>
  <c r="AT196" i="3"/>
  <c r="BP196" i="3"/>
  <c r="BN196" i="3"/>
  <c r="T196" i="3"/>
  <c r="AS196" i="3"/>
  <c r="BO196" i="3"/>
  <c r="AP196" i="3"/>
  <c r="BL196" i="3"/>
  <c r="AQ196" i="3"/>
  <c r="BM196" i="3"/>
  <c r="Q196" i="3"/>
  <c r="AO196" i="3"/>
  <c r="BK196" i="3"/>
  <c r="P196" i="3"/>
  <c r="AN196" i="3"/>
  <c r="BJ196" i="3"/>
  <c r="O196" i="3"/>
  <c r="AM196" i="3"/>
  <c r="BI196" i="3"/>
  <c r="N196" i="3"/>
  <c r="AL196" i="3"/>
  <c r="BH196" i="3"/>
  <c r="M196" i="3"/>
  <c r="L196" i="3"/>
  <c r="AJ196" i="3"/>
  <c r="BF196" i="3"/>
  <c r="K196" i="3"/>
  <c r="J196" i="3"/>
  <c r="I196" i="3"/>
  <c r="H196" i="3"/>
  <c r="G196" i="3"/>
  <c r="F196" i="3"/>
  <c r="AI196" i="3"/>
  <c r="E196" i="3"/>
  <c r="AH196" i="3"/>
  <c r="BD196" i="3"/>
  <c r="D196" i="3"/>
  <c r="AG196" i="3"/>
  <c r="BC196" i="3"/>
  <c r="C196" i="3"/>
  <c r="AF196" i="3"/>
  <c r="B196" i="3"/>
  <c r="A196" i="3"/>
  <c r="BA195" i="3"/>
  <c r="BW195" i="3"/>
  <c r="AK195" i="3"/>
  <c r="BG195" i="3"/>
  <c r="AE195" i="3"/>
  <c r="BX195" i="3"/>
  <c r="E184" i="6"/>
  <c r="AB195" i="3"/>
  <c r="AZ195" i="3"/>
  <c r="BV195" i="3"/>
  <c r="AA195" i="3"/>
  <c r="AY195" i="3"/>
  <c r="BU195" i="3"/>
  <c r="Z195" i="3"/>
  <c r="AX195" i="3"/>
  <c r="BT195" i="3"/>
  <c r="Y195" i="3"/>
  <c r="AW195" i="3"/>
  <c r="BS195" i="3"/>
  <c r="X195" i="3"/>
  <c r="AV195" i="3"/>
  <c r="BR195" i="3"/>
  <c r="W195" i="3"/>
  <c r="AU195" i="3"/>
  <c r="BQ195" i="3"/>
  <c r="V195" i="3"/>
  <c r="AT195" i="3"/>
  <c r="BP195" i="3"/>
  <c r="BN195" i="3"/>
  <c r="T195" i="3"/>
  <c r="AS195" i="3"/>
  <c r="BO195" i="3"/>
  <c r="AQ195" i="3"/>
  <c r="BM195" i="3"/>
  <c r="Q195" i="3"/>
  <c r="AO195" i="3"/>
  <c r="BK195" i="3"/>
  <c r="P195" i="3"/>
  <c r="AN195" i="3"/>
  <c r="BJ195" i="3"/>
  <c r="O195" i="3"/>
  <c r="AM195" i="3"/>
  <c r="BI195" i="3"/>
  <c r="N195" i="3"/>
  <c r="AL195" i="3"/>
  <c r="BH195" i="3"/>
  <c r="M195" i="3"/>
  <c r="L195" i="3"/>
  <c r="AJ195" i="3"/>
  <c r="BF195" i="3"/>
  <c r="K195" i="3"/>
  <c r="J195" i="3"/>
  <c r="I195" i="3"/>
  <c r="H195" i="3"/>
  <c r="G195" i="3"/>
  <c r="F195" i="3"/>
  <c r="AI195" i="3"/>
  <c r="E195" i="3"/>
  <c r="AH195" i="3"/>
  <c r="BD195" i="3"/>
  <c r="D195" i="3"/>
  <c r="AG195" i="3"/>
  <c r="BC195" i="3"/>
  <c r="C195" i="3"/>
  <c r="AF195" i="3"/>
  <c r="B195" i="3"/>
  <c r="A195" i="3"/>
  <c r="BA194" i="3"/>
  <c r="BW194" i="3"/>
  <c r="AK194" i="3"/>
  <c r="BG194" i="3"/>
  <c r="AE194" i="3"/>
  <c r="BX194" i="3"/>
  <c r="E183" i="6"/>
  <c r="AB194" i="3"/>
  <c r="AZ194" i="3"/>
  <c r="BV194" i="3"/>
  <c r="AA194" i="3"/>
  <c r="AY194" i="3"/>
  <c r="BU194" i="3"/>
  <c r="Z194" i="3"/>
  <c r="AX194" i="3"/>
  <c r="BT194" i="3"/>
  <c r="Y194" i="3"/>
  <c r="AW194" i="3"/>
  <c r="BS194" i="3"/>
  <c r="X194" i="3"/>
  <c r="AV194" i="3"/>
  <c r="BR194" i="3"/>
  <c r="W194" i="3"/>
  <c r="AU194" i="3"/>
  <c r="BQ194" i="3"/>
  <c r="V194" i="3"/>
  <c r="AT194" i="3"/>
  <c r="BP194" i="3"/>
  <c r="BN194" i="3"/>
  <c r="T194" i="3"/>
  <c r="AS194" i="3"/>
  <c r="BO194" i="3"/>
  <c r="AP194" i="3"/>
  <c r="BL194" i="3"/>
  <c r="AQ194" i="3"/>
  <c r="BM194" i="3"/>
  <c r="Q194" i="3"/>
  <c r="AO194" i="3"/>
  <c r="BK194" i="3"/>
  <c r="P194" i="3"/>
  <c r="AN194" i="3"/>
  <c r="BJ194" i="3"/>
  <c r="O194" i="3"/>
  <c r="AM194" i="3"/>
  <c r="BI194" i="3"/>
  <c r="N194" i="3"/>
  <c r="AL194" i="3"/>
  <c r="BH194" i="3"/>
  <c r="M194" i="3"/>
  <c r="L194" i="3"/>
  <c r="AJ194" i="3"/>
  <c r="BF194" i="3"/>
  <c r="K194" i="3"/>
  <c r="J194" i="3"/>
  <c r="I194" i="3"/>
  <c r="H194" i="3"/>
  <c r="G194" i="3"/>
  <c r="F194" i="3"/>
  <c r="AI194" i="3"/>
  <c r="E194" i="3"/>
  <c r="AH194" i="3"/>
  <c r="BD194" i="3"/>
  <c r="D194" i="3"/>
  <c r="AG194" i="3"/>
  <c r="BC194" i="3"/>
  <c r="C194" i="3"/>
  <c r="AF194" i="3"/>
  <c r="B194" i="3"/>
  <c r="A194" i="3"/>
  <c r="BA193" i="3"/>
  <c r="BW193" i="3"/>
  <c r="AK193" i="3"/>
  <c r="BG193" i="3"/>
  <c r="AE193" i="3"/>
  <c r="BX193" i="3"/>
  <c r="E182" i="6"/>
  <c r="AB193" i="3"/>
  <c r="AZ193" i="3"/>
  <c r="BV193" i="3"/>
  <c r="AA193" i="3"/>
  <c r="AY193" i="3"/>
  <c r="BU193" i="3"/>
  <c r="Z193" i="3"/>
  <c r="AX193" i="3"/>
  <c r="BT193" i="3"/>
  <c r="Y193" i="3"/>
  <c r="AW193" i="3"/>
  <c r="BS193" i="3"/>
  <c r="X193" i="3"/>
  <c r="AV193" i="3"/>
  <c r="BR193" i="3"/>
  <c r="W193" i="3"/>
  <c r="AU193" i="3"/>
  <c r="BQ193" i="3"/>
  <c r="V193" i="3"/>
  <c r="AT193" i="3"/>
  <c r="BP193" i="3"/>
  <c r="BN193" i="3"/>
  <c r="T193" i="3"/>
  <c r="AS193" i="3"/>
  <c r="BO193" i="3"/>
  <c r="AP193" i="3"/>
  <c r="BL193" i="3"/>
  <c r="AQ193" i="3"/>
  <c r="BM193" i="3"/>
  <c r="Q193" i="3"/>
  <c r="AO193" i="3"/>
  <c r="BK193" i="3"/>
  <c r="P193" i="3"/>
  <c r="AN193" i="3"/>
  <c r="BJ193" i="3"/>
  <c r="O193" i="3"/>
  <c r="AM193" i="3"/>
  <c r="BI193" i="3"/>
  <c r="N193" i="3"/>
  <c r="AL193" i="3"/>
  <c r="BH193" i="3"/>
  <c r="M193" i="3"/>
  <c r="L193" i="3"/>
  <c r="AJ193" i="3"/>
  <c r="BF193" i="3"/>
  <c r="K193" i="3"/>
  <c r="J193" i="3"/>
  <c r="I193" i="3"/>
  <c r="H193" i="3"/>
  <c r="G193" i="3"/>
  <c r="F193" i="3"/>
  <c r="AI193" i="3"/>
  <c r="E193" i="3"/>
  <c r="AH193" i="3"/>
  <c r="BD193" i="3"/>
  <c r="D193" i="3"/>
  <c r="AG193" i="3"/>
  <c r="BC193" i="3"/>
  <c r="C193" i="3"/>
  <c r="AF193" i="3"/>
  <c r="B193" i="3"/>
  <c r="A193" i="3"/>
  <c r="BA192" i="3"/>
  <c r="BW192" i="3"/>
  <c r="AK192" i="3"/>
  <c r="BG192" i="3"/>
  <c r="AE192" i="3"/>
  <c r="BX192" i="3"/>
  <c r="E181" i="6"/>
  <c r="AB192" i="3"/>
  <c r="AZ192" i="3"/>
  <c r="BV192" i="3"/>
  <c r="AA192" i="3"/>
  <c r="AY192" i="3"/>
  <c r="BU192" i="3"/>
  <c r="Z192" i="3"/>
  <c r="AX192" i="3"/>
  <c r="BT192" i="3"/>
  <c r="Y192" i="3"/>
  <c r="AW192" i="3"/>
  <c r="BS192" i="3"/>
  <c r="X192" i="3"/>
  <c r="AV192" i="3"/>
  <c r="BR192" i="3"/>
  <c r="W192" i="3"/>
  <c r="AU192" i="3"/>
  <c r="BQ192" i="3"/>
  <c r="V192" i="3"/>
  <c r="AT192" i="3"/>
  <c r="BP192" i="3"/>
  <c r="T192" i="3"/>
  <c r="AS192" i="3"/>
  <c r="BO192" i="3"/>
  <c r="AP192" i="3"/>
  <c r="BL192" i="3"/>
  <c r="AQ192" i="3"/>
  <c r="BM192" i="3"/>
  <c r="Q192" i="3"/>
  <c r="AO192" i="3"/>
  <c r="BK192" i="3"/>
  <c r="P192" i="3"/>
  <c r="AN192" i="3"/>
  <c r="BJ192" i="3"/>
  <c r="O192" i="3"/>
  <c r="AM192" i="3"/>
  <c r="BI192" i="3"/>
  <c r="N192" i="3"/>
  <c r="AL192" i="3"/>
  <c r="BH192" i="3"/>
  <c r="M192" i="3"/>
  <c r="L192" i="3"/>
  <c r="AJ192" i="3"/>
  <c r="BF192" i="3"/>
  <c r="K192" i="3"/>
  <c r="J192" i="3"/>
  <c r="I192" i="3"/>
  <c r="H192" i="3"/>
  <c r="G192" i="3"/>
  <c r="F192" i="3"/>
  <c r="AI192" i="3"/>
  <c r="E192" i="3"/>
  <c r="AH192" i="3"/>
  <c r="BD192" i="3"/>
  <c r="D192" i="3"/>
  <c r="AG192" i="3"/>
  <c r="BC192" i="3"/>
  <c r="C192" i="3"/>
  <c r="AF192" i="3"/>
  <c r="B192" i="3"/>
  <c r="A192" i="3"/>
  <c r="BA191" i="3"/>
  <c r="BW191" i="3"/>
  <c r="AK191" i="3"/>
  <c r="BG191" i="3"/>
  <c r="AE191" i="3"/>
  <c r="BX191" i="3"/>
  <c r="E180" i="6"/>
  <c r="AB191" i="3"/>
  <c r="AZ191" i="3"/>
  <c r="BV191" i="3"/>
  <c r="AA191" i="3"/>
  <c r="AY191" i="3"/>
  <c r="BU191" i="3"/>
  <c r="Z191" i="3"/>
  <c r="AX191" i="3"/>
  <c r="BT191" i="3"/>
  <c r="Y191" i="3"/>
  <c r="AW191" i="3"/>
  <c r="BS191" i="3"/>
  <c r="X191" i="3"/>
  <c r="AV191" i="3"/>
  <c r="BR191" i="3"/>
  <c r="W191" i="3"/>
  <c r="AU191" i="3"/>
  <c r="BQ191" i="3"/>
  <c r="V191" i="3"/>
  <c r="AT191" i="3"/>
  <c r="BP191" i="3"/>
  <c r="BN191" i="3"/>
  <c r="T191" i="3"/>
  <c r="AS191" i="3"/>
  <c r="BO191" i="3"/>
  <c r="AP191" i="3"/>
  <c r="X174" i="2"/>
  <c r="AQ191" i="3"/>
  <c r="BM191" i="3"/>
  <c r="Q191" i="3"/>
  <c r="AO191" i="3"/>
  <c r="BK191" i="3"/>
  <c r="P191" i="3"/>
  <c r="AN191" i="3"/>
  <c r="BJ191" i="3"/>
  <c r="O191" i="3"/>
  <c r="AM191" i="3"/>
  <c r="BI191" i="3"/>
  <c r="N191" i="3"/>
  <c r="AL191" i="3"/>
  <c r="BH191" i="3"/>
  <c r="M191" i="3"/>
  <c r="L191" i="3"/>
  <c r="AJ191" i="3"/>
  <c r="BF191" i="3"/>
  <c r="K191" i="3"/>
  <c r="J191" i="3"/>
  <c r="I191" i="3"/>
  <c r="H191" i="3"/>
  <c r="G191" i="3"/>
  <c r="F191" i="3"/>
  <c r="AI191" i="3"/>
  <c r="E191" i="3"/>
  <c r="AH191" i="3"/>
  <c r="BD191" i="3"/>
  <c r="D191" i="3"/>
  <c r="AG191" i="3"/>
  <c r="BC191" i="3"/>
  <c r="C191" i="3"/>
  <c r="AF191" i="3"/>
  <c r="B191" i="3"/>
  <c r="A191" i="3"/>
  <c r="BA190" i="3"/>
  <c r="BW190" i="3"/>
  <c r="AK190" i="3"/>
  <c r="BG190" i="3"/>
  <c r="AE190" i="3"/>
  <c r="BX190" i="3"/>
  <c r="E179" i="6"/>
  <c r="AB190" i="3"/>
  <c r="AZ190" i="3"/>
  <c r="BV190" i="3"/>
  <c r="AA190" i="3"/>
  <c r="AY190" i="3"/>
  <c r="BU190" i="3"/>
  <c r="Z190" i="3"/>
  <c r="AX190" i="3"/>
  <c r="BT190" i="3"/>
  <c r="Y190" i="3"/>
  <c r="AW190" i="3"/>
  <c r="BS190" i="3"/>
  <c r="X190" i="3"/>
  <c r="AV190" i="3"/>
  <c r="BR190" i="3"/>
  <c r="W190" i="3"/>
  <c r="AU190" i="3"/>
  <c r="BQ190" i="3"/>
  <c r="V190" i="3"/>
  <c r="AT190" i="3"/>
  <c r="BP190" i="3"/>
  <c r="T190" i="3"/>
  <c r="AS190" i="3"/>
  <c r="AP190" i="3"/>
  <c r="BL190" i="3"/>
  <c r="AQ190" i="3"/>
  <c r="BM190" i="3"/>
  <c r="Q190" i="3"/>
  <c r="AO190" i="3"/>
  <c r="BK190" i="3"/>
  <c r="P190" i="3"/>
  <c r="AN190" i="3"/>
  <c r="BJ190" i="3"/>
  <c r="O190" i="3"/>
  <c r="AM190" i="3"/>
  <c r="BI190" i="3"/>
  <c r="N190" i="3"/>
  <c r="AL190" i="3"/>
  <c r="BH190" i="3"/>
  <c r="M190" i="3"/>
  <c r="L190" i="3"/>
  <c r="AJ190" i="3"/>
  <c r="BF190" i="3"/>
  <c r="K190" i="3"/>
  <c r="J190" i="3"/>
  <c r="I190" i="3"/>
  <c r="H190" i="3"/>
  <c r="G190" i="3"/>
  <c r="F190" i="3"/>
  <c r="AI190" i="3"/>
  <c r="E190" i="3"/>
  <c r="AH190" i="3"/>
  <c r="BD190" i="3"/>
  <c r="D190" i="3"/>
  <c r="AG190" i="3"/>
  <c r="C190" i="3"/>
  <c r="AF190" i="3"/>
  <c r="B190" i="3"/>
  <c r="A190" i="3"/>
  <c r="BA189" i="3"/>
  <c r="BW189" i="3"/>
  <c r="AY189" i="3"/>
  <c r="BU189" i="3"/>
  <c r="AK189" i="3"/>
  <c r="BG189" i="3"/>
  <c r="AE189" i="3"/>
  <c r="BX189" i="3"/>
  <c r="E178" i="6"/>
  <c r="AB189" i="3"/>
  <c r="AZ189" i="3"/>
  <c r="BV189" i="3"/>
  <c r="AA189" i="3"/>
  <c r="Z189" i="3"/>
  <c r="AX189" i="3"/>
  <c r="BT189" i="3"/>
  <c r="Y189" i="3"/>
  <c r="AW189" i="3"/>
  <c r="BS189" i="3"/>
  <c r="X189" i="3"/>
  <c r="AV189" i="3"/>
  <c r="BR189" i="3"/>
  <c r="W189" i="3"/>
  <c r="AU189" i="3"/>
  <c r="BQ189" i="3"/>
  <c r="V189" i="3"/>
  <c r="AT189" i="3"/>
  <c r="BP189" i="3"/>
  <c r="BN189" i="3"/>
  <c r="T189" i="3"/>
  <c r="AS189" i="3"/>
  <c r="BO189" i="3"/>
  <c r="AP189" i="3"/>
  <c r="BL189" i="3"/>
  <c r="AQ189" i="3"/>
  <c r="BM189" i="3"/>
  <c r="Q189" i="3"/>
  <c r="AO189" i="3"/>
  <c r="BK189" i="3"/>
  <c r="P189" i="3"/>
  <c r="AN189" i="3"/>
  <c r="BJ189" i="3"/>
  <c r="O189" i="3"/>
  <c r="AM189" i="3"/>
  <c r="BI189" i="3"/>
  <c r="N189" i="3"/>
  <c r="AL189" i="3"/>
  <c r="BH189" i="3"/>
  <c r="M189" i="3"/>
  <c r="L189" i="3"/>
  <c r="AJ189" i="3"/>
  <c r="BF189" i="3"/>
  <c r="K189" i="3"/>
  <c r="J189" i="3"/>
  <c r="I189" i="3"/>
  <c r="H189" i="3"/>
  <c r="G189" i="3"/>
  <c r="F189" i="3"/>
  <c r="AI189" i="3"/>
  <c r="E189" i="3"/>
  <c r="AH189" i="3"/>
  <c r="BD189" i="3"/>
  <c r="D189" i="3"/>
  <c r="AG189" i="3"/>
  <c r="BC189" i="3"/>
  <c r="C189" i="3"/>
  <c r="AF189" i="3"/>
  <c r="B189" i="3"/>
  <c r="A189" i="3"/>
  <c r="BA188" i="3"/>
  <c r="BW188" i="3"/>
  <c r="AK188" i="3"/>
  <c r="BG188" i="3"/>
  <c r="AE188" i="3"/>
  <c r="BX188" i="3"/>
  <c r="E177" i="6"/>
  <c r="AB188" i="3"/>
  <c r="AZ188" i="3"/>
  <c r="BV188" i="3"/>
  <c r="AA188" i="3"/>
  <c r="AY188" i="3"/>
  <c r="BU188" i="3"/>
  <c r="Z188" i="3"/>
  <c r="AX188" i="3"/>
  <c r="BT188" i="3"/>
  <c r="Y188" i="3"/>
  <c r="AW188" i="3"/>
  <c r="BS188" i="3"/>
  <c r="X188" i="3"/>
  <c r="AV188" i="3"/>
  <c r="BR188" i="3"/>
  <c r="W188" i="3"/>
  <c r="AU188" i="3"/>
  <c r="BQ188" i="3"/>
  <c r="V188" i="3"/>
  <c r="AT188" i="3"/>
  <c r="BP188" i="3"/>
  <c r="BN188" i="3"/>
  <c r="T188" i="3"/>
  <c r="AS188" i="3"/>
  <c r="BO188" i="3"/>
  <c r="AP188" i="3"/>
  <c r="AQ188" i="3"/>
  <c r="BM188" i="3"/>
  <c r="Q188" i="3"/>
  <c r="AO188" i="3"/>
  <c r="BK188" i="3"/>
  <c r="P188" i="3"/>
  <c r="AN188" i="3"/>
  <c r="BJ188" i="3"/>
  <c r="O188" i="3"/>
  <c r="AM188" i="3"/>
  <c r="BI188" i="3"/>
  <c r="N188" i="3"/>
  <c r="AL188" i="3"/>
  <c r="BH188" i="3"/>
  <c r="M188" i="3"/>
  <c r="L188" i="3"/>
  <c r="AJ188" i="3"/>
  <c r="BF188" i="3"/>
  <c r="K188" i="3"/>
  <c r="J188" i="3"/>
  <c r="I188" i="3"/>
  <c r="H188" i="3"/>
  <c r="G188" i="3"/>
  <c r="F188" i="3"/>
  <c r="AI188" i="3"/>
  <c r="E188" i="3"/>
  <c r="AH188" i="3"/>
  <c r="BD188" i="3"/>
  <c r="D188" i="3"/>
  <c r="AG188" i="3"/>
  <c r="BC188" i="3"/>
  <c r="C188" i="3"/>
  <c r="AF188" i="3"/>
  <c r="B188" i="3"/>
  <c r="A188" i="3"/>
  <c r="BA187" i="3"/>
  <c r="BW187" i="3"/>
  <c r="AL187" i="3"/>
  <c r="BH187" i="3"/>
  <c r="AK187" i="3"/>
  <c r="BG187" i="3"/>
  <c r="AE187" i="3"/>
  <c r="BX187" i="3"/>
  <c r="E176" i="6"/>
  <c r="AB187" i="3"/>
  <c r="AZ187" i="3"/>
  <c r="BV187" i="3"/>
  <c r="AA187" i="3"/>
  <c r="AY187" i="3"/>
  <c r="BU187" i="3"/>
  <c r="Z187" i="3"/>
  <c r="AX187" i="3"/>
  <c r="BT187" i="3"/>
  <c r="Y187" i="3"/>
  <c r="AW187" i="3"/>
  <c r="BS187" i="3"/>
  <c r="X187" i="3"/>
  <c r="AV187" i="3"/>
  <c r="BR187" i="3"/>
  <c r="W187" i="3"/>
  <c r="AU187" i="3"/>
  <c r="BQ187" i="3"/>
  <c r="V187" i="3"/>
  <c r="AT187" i="3"/>
  <c r="BP187" i="3"/>
  <c r="BN187" i="3"/>
  <c r="T187" i="3"/>
  <c r="AS187" i="3"/>
  <c r="BO187" i="3"/>
  <c r="AP187" i="3"/>
  <c r="BL187" i="3"/>
  <c r="AQ187" i="3"/>
  <c r="BM187" i="3"/>
  <c r="Q187" i="3"/>
  <c r="AO187" i="3"/>
  <c r="BK187" i="3"/>
  <c r="P187" i="3"/>
  <c r="AN187" i="3"/>
  <c r="BJ187" i="3"/>
  <c r="O187" i="3"/>
  <c r="AM187" i="3"/>
  <c r="BI187" i="3"/>
  <c r="N187" i="3"/>
  <c r="M187" i="3"/>
  <c r="L187" i="3"/>
  <c r="AJ187" i="3"/>
  <c r="BF187" i="3"/>
  <c r="K187" i="3"/>
  <c r="J187" i="3"/>
  <c r="I187" i="3"/>
  <c r="H187" i="3"/>
  <c r="G187" i="3"/>
  <c r="F187" i="3"/>
  <c r="AI187" i="3"/>
  <c r="E187" i="3"/>
  <c r="AH187" i="3"/>
  <c r="BD187" i="3"/>
  <c r="D187" i="3"/>
  <c r="AG187" i="3"/>
  <c r="BC187" i="3"/>
  <c r="C187" i="3"/>
  <c r="AF187" i="3"/>
  <c r="B187" i="3"/>
  <c r="A187" i="3"/>
  <c r="BA186" i="3"/>
  <c r="BW186" i="3"/>
  <c r="BP186" i="3"/>
  <c r="AK186" i="3"/>
  <c r="BG186" i="3"/>
  <c r="AE186" i="3"/>
  <c r="BX186" i="3"/>
  <c r="E175" i="6"/>
  <c r="AB186" i="3"/>
  <c r="AZ186" i="3"/>
  <c r="BV186" i="3"/>
  <c r="AA186" i="3"/>
  <c r="AY186" i="3"/>
  <c r="BU186" i="3"/>
  <c r="Z186" i="3"/>
  <c r="AX186" i="3"/>
  <c r="BT186" i="3"/>
  <c r="Y186" i="3"/>
  <c r="AW186" i="3"/>
  <c r="BS186" i="3"/>
  <c r="X186" i="3"/>
  <c r="AV186" i="3"/>
  <c r="BR186" i="3"/>
  <c r="W186" i="3"/>
  <c r="AU186" i="3"/>
  <c r="BQ186" i="3"/>
  <c r="V186" i="3"/>
  <c r="AT186" i="3"/>
  <c r="BN186" i="3"/>
  <c r="T186" i="3"/>
  <c r="AS186" i="3"/>
  <c r="BO186" i="3"/>
  <c r="AP186" i="3"/>
  <c r="BL186" i="3"/>
  <c r="AQ186" i="3"/>
  <c r="BM186" i="3"/>
  <c r="Q186" i="3"/>
  <c r="AO186" i="3"/>
  <c r="BK186" i="3"/>
  <c r="P186" i="3"/>
  <c r="AN186" i="3"/>
  <c r="BJ186" i="3"/>
  <c r="O186" i="3"/>
  <c r="AM186" i="3"/>
  <c r="BI186" i="3"/>
  <c r="N186" i="3"/>
  <c r="AL186" i="3"/>
  <c r="BH186" i="3"/>
  <c r="M186" i="3"/>
  <c r="L186" i="3"/>
  <c r="AJ186" i="3"/>
  <c r="BF186" i="3"/>
  <c r="K186" i="3"/>
  <c r="J186" i="3"/>
  <c r="I186" i="3"/>
  <c r="H186" i="3"/>
  <c r="G186" i="3"/>
  <c r="F186" i="3"/>
  <c r="AI186" i="3"/>
  <c r="E186" i="3"/>
  <c r="AH186" i="3"/>
  <c r="BD186" i="3"/>
  <c r="D186" i="3"/>
  <c r="AG186" i="3"/>
  <c r="BC186" i="3"/>
  <c r="C186" i="3"/>
  <c r="AF186" i="3"/>
  <c r="B186" i="3"/>
  <c r="A186" i="3"/>
  <c r="BA185" i="3"/>
  <c r="BW185" i="3"/>
  <c r="AK185" i="3"/>
  <c r="BG185" i="3"/>
  <c r="AE185" i="3"/>
  <c r="BX185" i="3"/>
  <c r="E174" i="6"/>
  <c r="AB185" i="3"/>
  <c r="AZ185" i="3"/>
  <c r="BV185" i="3"/>
  <c r="AA185" i="3"/>
  <c r="AY185" i="3"/>
  <c r="BU185" i="3"/>
  <c r="Z185" i="3"/>
  <c r="AX185" i="3"/>
  <c r="BT185" i="3"/>
  <c r="Y185" i="3"/>
  <c r="AW185" i="3"/>
  <c r="BS185" i="3"/>
  <c r="X185" i="3"/>
  <c r="AV185" i="3"/>
  <c r="BR185" i="3"/>
  <c r="W185" i="3"/>
  <c r="AU185" i="3"/>
  <c r="BQ185" i="3"/>
  <c r="V185" i="3"/>
  <c r="AT185" i="3"/>
  <c r="BP185" i="3"/>
  <c r="BN185" i="3"/>
  <c r="T185" i="3"/>
  <c r="AS185" i="3"/>
  <c r="BO185" i="3"/>
  <c r="AP185" i="3"/>
  <c r="BL185" i="3"/>
  <c r="AQ185" i="3"/>
  <c r="BM185" i="3"/>
  <c r="Q185" i="3"/>
  <c r="AO185" i="3"/>
  <c r="BK185" i="3"/>
  <c r="P185" i="3"/>
  <c r="AN185" i="3"/>
  <c r="BJ185" i="3"/>
  <c r="O185" i="3"/>
  <c r="AM185" i="3"/>
  <c r="BI185" i="3"/>
  <c r="N185" i="3"/>
  <c r="AL185" i="3"/>
  <c r="M185" i="3"/>
  <c r="L185" i="3"/>
  <c r="AJ185" i="3"/>
  <c r="BF185" i="3"/>
  <c r="K185" i="3"/>
  <c r="J185" i="3"/>
  <c r="I185" i="3"/>
  <c r="H185" i="3"/>
  <c r="G185" i="3"/>
  <c r="F185" i="3"/>
  <c r="AI185" i="3"/>
  <c r="E185" i="3"/>
  <c r="AH185" i="3"/>
  <c r="BD185" i="3"/>
  <c r="D185" i="3"/>
  <c r="AG185" i="3"/>
  <c r="BC185" i="3"/>
  <c r="C185" i="3"/>
  <c r="AF185" i="3"/>
  <c r="B185" i="3"/>
  <c r="A185" i="3"/>
  <c r="BA184" i="3"/>
  <c r="BW184" i="3"/>
  <c r="AK184" i="3"/>
  <c r="BG184" i="3"/>
  <c r="AE184" i="3"/>
  <c r="BX184" i="3"/>
  <c r="E173" i="6"/>
  <c r="AB184" i="3"/>
  <c r="AZ184" i="3"/>
  <c r="BV184" i="3"/>
  <c r="AA184" i="3"/>
  <c r="AY184" i="3"/>
  <c r="BU184" i="3"/>
  <c r="Z184" i="3"/>
  <c r="AX184" i="3"/>
  <c r="BT184" i="3"/>
  <c r="Y184" i="3"/>
  <c r="AW184" i="3"/>
  <c r="BS184" i="3"/>
  <c r="X184" i="3"/>
  <c r="AV184" i="3"/>
  <c r="BR184" i="3"/>
  <c r="W184" i="3"/>
  <c r="AU184" i="3"/>
  <c r="BQ184" i="3"/>
  <c r="V184" i="3"/>
  <c r="AT184" i="3"/>
  <c r="BP184" i="3"/>
  <c r="BN184" i="3"/>
  <c r="T184" i="3"/>
  <c r="AS184" i="3"/>
  <c r="BO184" i="3"/>
  <c r="AP184" i="3"/>
  <c r="BL184" i="3"/>
  <c r="AQ184" i="3"/>
  <c r="BM184" i="3"/>
  <c r="Q184" i="3"/>
  <c r="AO184" i="3"/>
  <c r="BK184" i="3"/>
  <c r="P184" i="3"/>
  <c r="AN184" i="3"/>
  <c r="BJ184" i="3"/>
  <c r="O184" i="3"/>
  <c r="AM184" i="3"/>
  <c r="BI184" i="3"/>
  <c r="N184" i="3"/>
  <c r="AL184" i="3"/>
  <c r="BH184" i="3"/>
  <c r="M184" i="3"/>
  <c r="L184" i="3"/>
  <c r="AJ184" i="3"/>
  <c r="BF184" i="3"/>
  <c r="K184" i="3"/>
  <c r="J184" i="3"/>
  <c r="I184" i="3"/>
  <c r="H184" i="3"/>
  <c r="G184" i="3"/>
  <c r="F184" i="3"/>
  <c r="AI184" i="3"/>
  <c r="E184" i="3"/>
  <c r="AH184" i="3"/>
  <c r="BD184" i="3"/>
  <c r="D184" i="3"/>
  <c r="AG184" i="3"/>
  <c r="BC184" i="3"/>
  <c r="C184" i="3"/>
  <c r="AF184" i="3"/>
  <c r="E167" i="2"/>
  <c r="B184" i="3"/>
  <c r="A184" i="3"/>
  <c r="BA183" i="3"/>
  <c r="BW183" i="3"/>
  <c r="BN183" i="3"/>
  <c r="AK183" i="3"/>
  <c r="BG183" i="3"/>
  <c r="AE183" i="3"/>
  <c r="BX183" i="3"/>
  <c r="E172" i="6"/>
  <c r="AB183" i="3"/>
  <c r="AZ183" i="3"/>
  <c r="BV183" i="3"/>
  <c r="AA183" i="3"/>
  <c r="AY183" i="3"/>
  <c r="BU183" i="3"/>
  <c r="Z183" i="3"/>
  <c r="AX183" i="3"/>
  <c r="BT183" i="3"/>
  <c r="Y183" i="3"/>
  <c r="AW183" i="3"/>
  <c r="BS183" i="3"/>
  <c r="X183" i="3"/>
  <c r="AV183" i="3"/>
  <c r="BR183" i="3"/>
  <c r="W183" i="3"/>
  <c r="AU183" i="3"/>
  <c r="BQ183" i="3"/>
  <c r="V183" i="3"/>
  <c r="AT183" i="3"/>
  <c r="BP183" i="3"/>
  <c r="T183" i="3"/>
  <c r="AS183" i="3"/>
  <c r="BO183" i="3"/>
  <c r="AP183" i="3"/>
  <c r="BL183" i="3"/>
  <c r="AQ183" i="3"/>
  <c r="BM183" i="3"/>
  <c r="Q183" i="3"/>
  <c r="AO183" i="3"/>
  <c r="BK183" i="3"/>
  <c r="P183" i="3"/>
  <c r="AN183" i="3"/>
  <c r="BJ183" i="3"/>
  <c r="O183" i="3"/>
  <c r="AM183" i="3"/>
  <c r="BI183" i="3"/>
  <c r="N183" i="3"/>
  <c r="AL183" i="3"/>
  <c r="BH183" i="3"/>
  <c r="M183" i="3"/>
  <c r="L183" i="3"/>
  <c r="AJ183" i="3"/>
  <c r="BF183" i="3"/>
  <c r="K183" i="3"/>
  <c r="J183" i="3"/>
  <c r="I183" i="3"/>
  <c r="H183" i="3"/>
  <c r="G183" i="3"/>
  <c r="F183" i="3"/>
  <c r="AI183" i="3"/>
  <c r="E183" i="3"/>
  <c r="AH183" i="3"/>
  <c r="BD183" i="3"/>
  <c r="D183" i="3"/>
  <c r="AG183" i="3"/>
  <c r="BC183" i="3"/>
  <c r="C183" i="3"/>
  <c r="AF183" i="3"/>
  <c r="E166" i="2"/>
  <c r="B183" i="3"/>
  <c r="A183" i="3"/>
  <c r="BA182" i="3"/>
  <c r="BW182" i="3"/>
  <c r="AK182" i="3"/>
  <c r="BG182" i="3"/>
  <c r="AE182" i="3"/>
  <c r="BX182" i="3"/>
  <c r="E171" i="6"/>
  <c r="AB182" i="3"/>
  <c r="AZ182" i="3"/>
  <c r="BV182" i="3"/>
  <c r="AA182" i="3"/>
  <c r="AY182" i="3"/>
  <c r="BU182" i="3"/>
  <c r="Z182" i="3"/>
  <c r="AX182" i="3"/>
  <c r="BT182" i="3"/>
  <c r="Y182" i="3"/>
  <c r="AW182" i="3"/>
  <c r="BS182" i="3"/>
  <c r="X182" i="3"/>
  <c r="AV182" i="3"/>
  <c r="BR182" i="3"/>
  <c r="W182" i="3"/>
  <c r="AU182" i="3"/>
  <c r="BQ182" i="3"/>
  <c r="V182" i="3"/>
  <c r="AT182" i="3"/>
  <c r="BP182" i="3"/>
  <c r="BN182" i="3"/>
  <c r="T182" i="3"/>
  <c r="AS182" i="3"/>
  <c r="BO182" i="3"/>
  <c r="AP182" i="3"/>
  <c r="BL182" i="3"/>
  <c r="AQ182" i="3"/>
  <c r="BM182" i="3"/>
  <c r="Q182" i="3"/>
  <c r="AO182" i="3"/>
  <c r="BK182" i="3"/>
  <c r="P182" i="3"/>
  <c r="AN182" i="3"/>
  <c r="BJ182" i="3"/>
  <c r="O182" i="3"/>
  <c r="AM182" i="3"/>
  <c r="BI182" i="3"/>
  <c r="N182" i="3"/>
  <c r="AL182" i="3"/>
  <c r="BH182" i="3"/>
  <c r="M182" i="3"/>
  <c r="L182" i="3"/>
  <c r="AJ182" i="3"/>
  <c r="BF182" i="3"/>
  <c r="K182" i="3"/>
  <c r="J182" i="3"/>
  <c r="G165" i="2"/>
  <c r="I182" i="3"/>
  <c r="H182" i="3"/>
  <c r="G182" i="3"/>
  <c r="F182" i="3"/>
  <c r="AI182" i="3"/>
  <c r="E182" i="3"/>
  <c r="AH182" i="3"/>
  <c r="BD182" i="3"/>
  <c r="D182" i="3"/>
  <c r="AG182" i="3"/>
  <c r="BC182" i="3"/>
  <c r="C182" i="3"/>
  <c r="AF182" i="3"/>
  <c r="B182" i="3"/>
  <c r="D165" i="2"/>
  <c r="A182" i="3"/>
  <c r="BA181" i="3"/>
  <c r="BW181" i="3"/>
  <c r="AK181" i="3"/>
  <c r="BG181" i="3"/>
  <c r="AE181" i="3"/>
  <c r="BX181" i="3"/>
  <c r="E170" i="6"/>
  <c r="AB181" i="3"/>
  <c r="AZ181" i="3"/>
  <c r="BV181" i="3"/>
  <c r="AA181" i="3"/>
  <c r="AY181" i="3"/>
  <c r="BU181" i="3"/>
  <c r="Z181" i="3"/>
  <c r="AX181" i="3"/>
  <c r="BT181" i="3"/>
  <c r="Y181" i="3"/>
  <c r="AW181" i="3"/>
  <c r="BS181" i="3"/>
  <c r="X181" i="3"/>
  <c r="AV181" i="3"/>
  <c r="BR181" i="3"/>
  <c r="W181" i="3"/>
  <c r="AU181" i="3"/>
  <c r="BQ181" i="3"/>
  <c r="V181" i="3"/>
  <c r="AT181" i="3"/>
  <c r="BP181" i="3"/>
  <c r="BN181" i="3"/>
  <c r="T181" i="3"/>
  <c r="AS181" i="3"/>
  <c r="BO181" i="3"/>
  <c r="AP181" i="3"/>
  <c r="BL181" i="3"/>
  <c r="AQ181" i="3"/>
  <c r="BM181" i="3"/>
  <c r="Q181" i="3"/>
  <c r="AO181" i="3"/>
  <c r="BK181" i="3"/>
  <c r="P181" i="3"/>
  <c r="AN181" i="3"/>
  <c r="BJ181" i="3"/>
  <c r="O181" i="3"/>
  <c r="AM181" i="3"/>
  <c r="BI181" i="3"/>
  <c r="N181" i="3"/>
  <c r="AL181" i="3"/>
  <c r="BH181" i="3"/>
  <c r="M181" i="3"/>
  <c r="L181" i="3"/>
  <c r="AJ181" i="3"/>
  <c r="BF181" i="3"/>
  <c r="K181" i="3"/>
  <c r="J181" i="3"/>
  <c r="I181" i="3"/>
  <c r="H181" i="3"/>
  <c r="G181" i="3"/>
  <c r="F181" i="3"/>
  <c r="AI181" i="3"/>
  <c r="E181" i="3"/>
  <c r="AH181" i="3"/>
  <c r="BD181" i="3"/>
  <c r="D181" i="3"/>
  <c r="AG181" i="3"/>
  <c r="BC181" i="3"/>
  <c r="C181" i="3"/>
  <c r="AF181" i="3"/>
  <c r="B181" i="3"/>
  <c r="A181" i="3"/>
  <c r="I164" i="2"/>
  <c r="BA180" i="3"/>
  <c r="BW180" i="3"/>
  <c r="AK180" i="3"/>
  <c r="BG180" i="3"/>
  <c r="AE180" i="3"/>
  <c r="BX180" i="3"/>
  <c r="E169" i="6"/>
  <c r="AB180" i="3"/>
  <c r="AZ180" i="3"/>
  <c r="BV180" i="3"/>
  <c r="AA180" i="3"/>
  <c r="AY180" i="3"/>
  <c r="BU180" i="3"/>
  <c r="Z180" i="3"/>
  <c r="AX180" i="3"/>
  <c r="BT180" i="3"/>
  <c r="Y180" i="3"/>
  <c r="AW180" i="3"/>
  <c r="BS180" i="3"/>
  <c r="X180" i="3"/>
  <c r="AV180" i="3"/>
  <c r="BR180" i="3"/>
  <c r="W180" i="3"/>
  <c r="AU180" i="3"/>
  <c r="BQ180" i="3"/>
  <c r="V180" i="3"/>
  <c r="AT180" i="3"/>
  <c r="BP180" i="3"/>
  <c r="BN180" i="3"/>
  <c r="T180" i="3"/>
  <c r="AS180" i="3"/>
  <c r="BO180" i="3"/>
  <c r="AP180" i="3"/>
  <c r="BL180" i="3"/>
  <c r="AQ180" i="3"/>
  <c r="BM180" i="3"/>
  <c r="Q180" i="3"/>
  <c r="AO180" i="3"/>
  <c r="BK180" i="3"/>
  <c r="P180" i="3"/>
  <c r="AN180" i="3"/>
  <c r="BJ180" i="3"/>
  <c r="O180" i="3"/>
  <c r="AM180" i="3"/>
  <c r="BI180" i="3"/>
  <c r="N180" i="3"/>
  <c r="AL180" i="3"/>
  <c r="BH180" i="3"/>
  <c r="M180" i="3"/>
  <c r="L180" i="3"/>
  <c r="AJ180" i="3"/>
  <c r="BF180" i="3"/>
  <c r="K180" i="3"/>
  <c r="J180" i="3"/>
  <c r="I180" i="3"/>
  <c r="H180" i="3"/>
  <c r="G180" i="3"/>
  <c r="F180" i="3"/>
  <c r="AI180" i="3"/>
  <c r="E180" i="3"/>
  <c r="AH180" i="3"/>
  <c r="BD180" i="3"/>
  <c r="D180" i="3"/>
  <c r="AG180" i="3"/>
  <c r="BC180" i="3"/>
  <c r="C180" i="3"/>
  <c r="AF180" i="3"/>
  <c r="B180" i="3"/>
  <c r="A180" i="3"/>
  <c r="BA179" i="3"/>
  <c r="BW179" i="3"/>
  <c r="AK179" i="3"/>
  <c r="BG179" i="3"/>
  <c r="AE179" i="3"/>
  <c r="BX179" i="3"/>
  <c r="E168" i="6"/>
  <c r="AB179" i="3"/>
  <c r="AZ179" i="3"/>
  <c r="BV179" i="3"/>
  <c r="AA179" i="3"/>
  <c r="AY179" i="3"/>
  <c r="BU179" i="3"/>
  <c r="Z179" i="3"/>
  <c r="AX179" i="3"/>
  <c r="BT179" i="3"/>
  <c r="Y179" i="3"/>
  <c r="AW179" i="3"/>
  <c r="BS179" i="3"/>
  <c r="X179" i="3"/>
  <c r="AV179" i="3"/>
  <c r="BR179" i="3"/>
  <c r="W179" i="3"/>
  <c r="AU179" i="3"/>
  <c r="BQ179" i="3"/>
  <c r="V179" i="3"/>
  <c r="AT179" i="3"/>
  <c r="BP179" i="3"/>
  <c r="T179" i="3"/>
  <c r="AS179" i="3"/>
  <c r="BO179" i="3"/>
  <c r="AP179" i="3"/>
  <c r="BL179" i="3"/>
  <c r="AQ179" i="3"/>
  <c r="BM179" i="3"/>
  <c r="Q179" i="3"/>
  <c r="AO179" i="3"/>
  <c r="BK179" i="3"/>
  <c r="P179" i="3"/>
  <c r="AN179" i="3"/>
  <c r="BJ179" i="3"/>
  <c r="O179" i="3"/>
  <c r="AM179" i="3"/>
  <c r="BI179" i="3"/>
  <c r="N179" i="3"/>
  <c r="AL179" i="3"/>
  <c r="BH179" i="3"/>
  <c r="M179" i="3"/>
  <c r="L179" i="3"/>
  <c r="AJ179" i="3"/>
  <c r="BF179" i="3"/>
  <c r="K179" i="3"/>
  <c r="J179" i="3"/>
  <c r="I179" i="3"/>
  <c r="H179" i="3"/>
  <c r="G179" i="3"/>
  <c r="C162" i="2"/>
  <c r="F179" i="3"/>
  <c r="AI179" i="3"/>
  <c r="E179" i="3"/>
  <c r="AH179" i="3"/>
  <c r="BD179" i="3"/>
  <c r="D179" i="3"/>
  <c r="AG179" i="3"/>
  <c r="BC179" i="3"/>
  <c r="C179" i="3"/>
  <c r="AF179" i="3"/>
  <c r="B179" i="3"/>
  <c r="A179" i="3"/>
  <c r="BA178" i="3"/>
  <c r="BW178" i="3"/>
  <c r="AL178" i="3"/>
  <c r="BH178" i="3"/>
  <c r="AK178" i="3"/>
  <c r="BG178" i="3"/>
  <c r="AE178" i="3"/>
  <c r="BX178" i="3"/>
  <c r="E167" i="6"/>
  <c r="AB178" i="3"/>
  <c r="AZ178" i="3"/>
  <c r="BV178" i="3"/>
  <c r="AA178" i="3"/>
  <c r="AY178" i="3"/>
  <c r="BU178" i="3"/>
  <c r="Z178" i="3"/>
  <c r="AX178" i="3"/>
  <c r="BT178" i="3"/>
  <c r="Y178" i="3"/>
  <c r="AW178" i="3"/>
  <c r="BS178" i="3"/>
  <c r="X178" i="3"/>
  <c r="AV178" i="3"/>
  <c r="BR178" i="3"/>
  <c r="W178" i="3"/>
  <c r="AU178" i="3"/>
  <c r="BQ178" i="3"/>
  <c r="V178" i="3"/>
  <c r="AT178" i="3"/>
  <c r="BP178" i="3"/>
  <c r="T178" i="3"/>
  <c r="AS178" i="3"/>
  <c r="BO178" i="3"/>
  <c r="AP178" i="3"/>
  <c r="X161" i="2"/>
  <c r="AQ178" i="3"/>
  <c r="BM178" i="3"/>
  <c r="Q178" i="3"/>
  <c r="AO178" i="3"/>
  <c r="BK178" i="3"/>
  <c r="P178" i="3"/>
  <c r="AN178" i="3"/>
  <c r="BJ178" i="3"/>
  <c r="O178" i="3"/>
  <c r="AM178" i="3"/>
  <c r="BI178" i="3"/>
  <c r="N178" i="3"/>
  <c r="M178" i="3"/>
  <c r="L178" i="3"/>
  <c r="AJ178" i="3"/>
  <c r="BF178" i="3"/>
  <c r="K178" i="3"/>
  <c r="J178" i="3"/>
  <c r="I178" i="3"/>
  <c r="H178" i="3"/>
  <c r="G178" i="3"/>
  <c r="F178" i="3"/>
  <c r="AI178" i="3"/>
  <c r="E178" i="3"/>
  <c r="AH178" i="3"/>
  <c r="BD178" i="3"/>
  <c r="D178" i="3"/>
  <c r="AG178" i="3"/>
  <c r="BC178" i="3"/>
  <c r="C178" i="3"/>
  <c r="AF178" i="3"/>
  <c r="B178" i="3"/>
  <c r="A178" i="3"/>
  <c r="BA177" i="3"/>
  <c r="BW177" i="3"/>
  <c r="AK177" i="3"/>
  <c r="BG177" i="3"/>
  <c r="AE177" i="3"/>
  <c r="BX177" i="3"/>
  <c r="E166" i="6"/>
  <c r="AB177" i="3"/>
  <c r="AZ177" i="3"/>
  <c r="BV177" i="3"/>
  <c r="AA177" i="3"/>
  <c r="AY177" i="3"/>
  <c r="BU177" i="3"/>
  <c r="Z177" i="3"/>
  <c r="AX177" i="3"/>
  <c r="BT177" i="3"/>
  <c r="Y177" i="3"/>
  <c r="AW177" i="3"/>
  <c r="BS177" i="3"/>
  <c r="X177" i="3"/>
  <c r="AV177" i="3"/>
  <c r="BR177" i="3"/>
  <c r="W177" i="3"/>
  <c r="AU177" i="3"/>
  <c r="BQ177" i="3"/>
  <c r="V177" i="3"/>
  <c r="AT177" i="3"/>
  <c r="BP177" i="3"/>
  <c r="BN177" i="3"/>
  <c r="T177" i="3"/>
  <c r="AS177" i="3"/>
  <c r="BO177" i="3"/>
  <c r="AP177" i="3"/>
  <c r="BL177" i="3"/>
  <c r="AQ177" i="3"/>
  <c r="BM177" i="3"/>
  <c r="Q177" i="3"/>
  <c r="AO177" i="3"/>
  <c r="BK177" i="3"/>
  <c r="P177" i="3"/>
  <c r="AN177" i="3"/>
  <c r="BJ177" i="3"/>
  <c r="O177" i="3"/>
  <c r="AM177" i="3"/>
  <c r="BI177" i="3"/>
  <c r="N177" i="3"/>
  <c r="AL177" i="3"/>
  <c r="BH177" i="3"/>
  <c r="M177" i="3"/>
  <c r="L177" i="3"/>
  <c r="AJ177" i="3"/>
  <c r="BF177" i="3"/>
  <c r="K177" i="3"/>
  <c r="J177" i="3"/>
  <c r="I177" i="3"/>
  <c r="H177" i="3"/>
  <c r="G177" i="3"/>
  <c r="F177" i="3"/>
  <c r="AI177" i="3"/>
  <c r="E177" i="3"/>
  <c r="AH177" i="3"/>
  <c r="BD177" i="3"/>
  <c r="D177" i="3"/>
  <c r="AG177" i="3"/>
  <c r="BC177" i="3"/>
  <c r="C177" i="3"/>
  <c r="AF177" i="3"/>
  <c r="B177" i="3"/>
  <c r="A177" i="3"/>
  <c r="BA176" i="3"/>
  <c r="BW176" i="3"/>
  <c r="AZ176" i="3"/>
  <c r="BV176" i="3"/>
  <c r="AL176" i="3"/>
  <c r="BH176" i="3"/>
  <c r="AK176" i="3"/>
  <c r="BG176" i="3"/>
  <c r="AE176" i="3"/>
  <c r="BX176" i="3"/>
  <c r="E165" i="6"/>
  <c r="AB176" i="3"/>
  <c r="AA176" i="3"/>
  <c r="AY176" i="3"/>
  <c r="BU176" i="3"/>
  <c r="Z176" i="3"/>
  <c r="AX176" i="3"/>
  <c r="BT176" i="3"/>
  <c r="Y176" i="3"/>
  <c r="AW176" i="3"/>
  <c r="BS176" i="3"/>
  <c r="X176" i="3"/>
  <c r="AV176" i="3"/>
  <c r="BR176" i="3"/>
  <c r="W176" i="3"/>
  <c r="AU176" i="3"/>
  <c r="BQ176" i="3"/>
  <c r="V176" i="3"/>
  <c r="AT176" i="3"/>
  <c r="BP176" i="3"/>
  <c r="BN176" i="3"/>
  <c r="T176" i="3"/>
  <c r="AS176" i="3"/>
  <c r="BO176" i="3"/>
  <c r="AP176" i="3"/>
  <c r="X159" i="2"/>
  <c r="BL176" i="3"/>
  <c r="AQ176" i="3"/>
  <c r="BM176" i="3"/>
  <c r="Q176" i="3"/>
  <c r="AO176" i="3"/>
  <c r="BK176" i="3"/>
  <c r="P176" i="3"/>
  <c r="AN176" i="3"/>
  <c r="BJ176" i="3"/>
  <c r="O176" i="3"/>
  <c r="AM176" i="3"/>
  <c r="BI176" i="3"/>
  <c r="N176" i="3"/>
  <c r="M176" i="3"/>
  <c r="L176" i="3"/>
  <c r="AJ176" i="3"/>
  <c r="BF176" i="3"/>
  <c r="K176" i="3"/>
  <c r="J176" i="3"/>
  <c r="I176" i="3"/>
  <c r="H176" i="3"/>
  <c r="G176" i="3"/>
  <c r="F176" i="3"/>
  <c r="AI176" i="3"/>
  <c r="E176" i="3"/>
  <c r="AH176" i="3"/>
  <c r="D176" i="3"/>
  <c r="AG176" i="3"/>
  <c r="BC176" i="3"/>
  <c r="C176" i="3"/>
  <c r="AF176" i="3"/>
  <c r="B176" i="3"/>
  <c r="A176" i="3"/>
  <c r="I159" i="2"/>
  <c r="BA175" i="3"/>
  <c r="BW175" i="3"/>
  <c r="AK175" i="3"/>
  <c r="BG175" i="3"/>
  <c r="AE175" i="3"/>
  <c r="BX175" i="3"/>
  <c r="E164" i="6"/>
  <c r="AB175" i="3"/>
  <c r="AZ175" i="3"/>
  <c r="BV175" i="3"/>
  <c r="AA175" i="3"/>
  <c r="AY175" i="3"/>
  <c r="BU175" i="3"/>
  <c r="Z175" i="3"/>
  <c r="AX175" i="3"/>
  <c r="BT175" i="3"/>
  <c r="Y175" i="3"/>
  <c r="AW175" i="3"/>
  <c r="BS175" i="3"/>
  <c r="X175" i="3"/>
  <c r="AV175" i="3"/>
  <c r="BR175" i="3"/>
  <c r="W175" i="3"/>
  <c r="AU175" i="3"/>
  <c r="BQ175" i="3"/>
  <c r="V175" i="3"/>
  <c r="AT175" i="3"/>
  <c r="BP175" i="3"/>
  <c r="BN175" i="3"/>
  <c r="T175" i="3"/>
  <c r="AS175" i="3"/>
  <c r="BO175" i="3"/>
  <c r="AP175" i="3"/>
  <c r="BL175" i="3"/>
  <c r="AQ175" i="3"/>
  <c r="BM175" i="3"/>
  <c r="Q175" i="3"/>
  <c r="AO175" i="3"/>
  <c r="BK175" i="3"/>
  <c r="P175" i="3"/>
  <c r="AN175" i="3"/>
  <c r="BJ175" i="3"/>
  <c r="O175" i="3"/>
  <c r="AM175" i="3"/>
  <c r="BI175" i="3"/>
  <c r="N175" i="3"/>
  <c r="AL175" i="3"/>
  <c r="BH175" i="3"/>
  <c r="M175" i="3"/>
  <c r="L175" i="3"/>
  <c r="AJ175" i="3"/>
  <c r="BF175" i="3"/>
  <c r="K175" i="3"/>
  <c r="J175" i="3"/>
  <c r="I175" i="3"/>
  <c r="H175" i="3"/>
  <c r="G175" i="3"/>
  <c r="F175" i="3"/>
  <c r="AI175" i="3"/>
  <c r="E175" i="3"/>
  <c r="AH175" i="3"/>
  <c r="BD175" i="3"/>
  <c r="D175" i="3"/>
  <c r="AG175" i="3"/>
  <c r="BC175" i="3"/>
  <c r="C175" i="3"/>
  <c r="AF175" i="3"/>
  <c r="B175" i="3"/>
  <c r="A175" i="3"/>
  <c r="I158" i="2"/>
  <c r="BA174" i="3"/>
  <c r="BW174" i="3"/>
  <c r="AK174" i="3"/>
  <c r="BG174" i="3"/>
  <c r="AE174" i="3"/>
  <c r="BX174" i="3"/>
  <c r="E163" i="6"/>
  <c r="AB174" i="3"/>
  <c r="AZ174" i="3"/>
  <c r="BV174" i="3"/>
  <c r="AA174" i="3"/>
  <c r="AY174" i="3"/>
  <c r="BU174" i="3"/>
  <c r="Z174" i="3"/>
  <c r="AX174" i="3"/>
  <c r="BT174" i="3"/>
  <c r="Y174" i="3"/>
  <c r="AW174" i="3"/>
  <c r="BS174" i="3"/>
  <c r="X174" i="3"/>
  <c r="AV174" i="3"/>
  <c r="BR174" i="3"/>
  <c r="W174" i="3"/>
  <c r="AU174" i="3"/>
  <c r="BQ174" i="3"/>
  <c r="V174" i="3"/>
  <c r="AT174" i="3"/>
  <c r="BP174" i="3"/>
  <c r="BN174" i="3"/>
  <c r="T174" i="3"/>
  <c r="AS174" i="3"/>
  <c r="BO174" i="3"/>
  <c r="AP174" i="3"/>
  <c r="X157" i="2"/>
  <c r="AQ174" i="3"/>
  <c r="BM174" i="3"/>
  <c r="Q174" i="3"/>
  <c r="AO174" i="3"/>
  <c r="BK174" i="3"/>
  <c r="P174" i="3"/>
  <c r="AN174" i="3"/>
  <c r="BJ174" i="3"/>
  <c r="O174" i="3"/>
  <c r="AM174" i="3"/>
  <c r="BI174" i="3"/>
  <c r="N174" i="3"/>
  <c r="AL174" i="3"/>
  <c r="BH174" i="3"/>
  <c r="M174" i="3"/>
  <c r="L174" i="3"/>
  <c r="AJ174" i="3"/>
  <c r="BF174" i="3"/>
  <c r="K174" i="3"/>
  <c r="J174" i="3"/>
  <c r="I174" i="3"/>
  <c r="H174" i="3"/>
  <c r="G174" i="3"/>
  <c r="F174" i="3"/>
  <c r="AI174" i="3"/>
  <c r="E174" i="3"/>
  <c r="AH174" i="3"/>
  <c r="BD174" i="3"/>
  <c r="D174" i="3"/>
  <c r="AG174" i="3"/>
  <c r="BC174" i="3"/>
  <c r="C174" i="3"/>
  <c r="AF174" i="3"/>
  <c r="B174" i="3"/>
  <c r="A174" i="3"/>
  <c r="BA173" i="3"/>
  <c r="BW173" i="3"/>
  <c r="AK173" i="3"/>
  <c r="BG173" i="3"/>
  <c r="AE173" i="3"/>
  <c r="BX173" i="3"/>
  <c r="E162" i="6"/>
  <c r="AB173" i="3"/>
  <c r="AZ173" i="3"/>
  <c r="BV173" i="3"/>
  <c r="AA173" i="3"/>
  <c r="AY173" i="3"/>
  <c r="BU173" i="3"/>
  <c r="Z173" i="3"/>
  <c r="AX173" i="3"/>
  <c r="BT173" i="3"/>
  <c r="Y173" i="3"/>
  <c r="AW173" i="3"/>
  <c r="BS173" i="3"/>
  <c r="X173" i="3"/>
  <c r="AV173" i="3"/>
  <c r="BR173" i="3"/>
  <c r="W173" i="3"/>
  <c r="AU173" i="3"/>
  <c r="BQ173" i="3"/>
  <c r="V173" i="3"/>
  <c r="AT173" i="3"/>
  <c r="BP173" i="3"/>
  <c r="BN173" i="3"/>
  <c r="T173" i="3"/>
  <c r="AS173" i="3"/>
  <c r="BO173" i="3"/>
  <c r="AP173" i="3"/>
  <c r="BL173" i="3"/>
  <c r="AQ173" i="3"/>
  <c r="BM173" i="3"/>
  <c r="Q173" i="3"/>
  <c r="AO173" i="3"/>
  <c r="BK173" i="3"/>
  <c r="P173" i="3"/>
  <c r="AN173" i="3"/>
  <c r="BJ173" i="3"/>
  <c r="O173" i="3"/>
  <c r="AM173" i="3"/>
  <c r="BI173" i="3"/>
  <c r="N173" i="3"/>
  <c r="AL173" i="3"/>
  <c r="BH173" i="3"/>
  <c r="M173" i="3"/>
  <c r="L173" i="3"/>
  <c r="AJ173" i="3"/>
  <c r="BF173" i="3"/>
  <c r="K173" i="3"/>
  <c r="J173" i="3"/>
  <c r="I173" i="3"/>
  <c r="H173" i="3"/>
  <c r="G173" i="3"/>
  <c r="C156" i="2"/>
  <c r="F173" i="3"/>
  <c r="AI173" i="3"/>
  <c r="E173" i="3"/>
  <c r="AH173" i="3"/>
  <c r="BD173" i="3"/>
  <c r="D173" i="3"/>
  <c r="AG173" i="3"/>
  <c r="BC173" i="3"/>
  <c r="C173" i="3"/>
  <c r="AF173" i="3"/>
  <c r="B173" i="3"/>
  <c r="A173" i="3"/>
  <c r="BA172" i="3"/>
  <c r="BW172" i="3"/>
  <c r="AK172" i="3"/>
  <c r="BG172" i="3"/>
  <c r="AE172" i="3"/>
  <c r="BX172" i="3"/>
  <c r="E161" i="6"/>
  <c r="AB172" i="3"/>
  <c r="AZ172" i="3"/>
  <c r="BV172" i="3"/>
  <c r="AA172" i="3"/>
  <c r="AY172" i="3"/>
  <c r="BU172" i="3"/>
  <c r="Z172" i="3"/>
  <c r="AX172" i="3"/>
  <c r="BT172" i="3"/>
  <c r="Y172" i="3"/>
  <c r="AW172" i="3"/>
  <c r="BS172" i="3"/>
  <c r="X172" i="3"/>
  <c r="AV172" i="3"/>
  <c r="BR172" i="3"/>
  <c r="W172" i="3"/>
  <c r="AU172" i="3"/>
  <c r="BQ172" i="3"/>
  <c r="V172" i="3"/>
  <c r="AT172" i="3"/>
  <c r="BP172" i="3"/>
  <c r="BN172" i="3"/>
  <c r="T172" i="3"/>
  <c r="AS172" i="3"/>
  <c r="BO172" i="3"/>
  <c r="AP172" i="3"/>
  <c r="BL172" i="3"/>
  <c r="AQ172" i="3"/>
  <c r="BM172" i="3"/>
  <c r="Q172" i="3"/>
  <c r="AO172" i="3"/>
  <c r="BK172" i="3"/>
  <c r="P172" i="3"/>
  <c r="AN172" i="3"/>
  <c r="BJ172" i="3"/>
  <c r="O172" i="3"/>
  <c r="AM172" i="3"/>
  <c r="BI172" i="3"/>
  <c r="N172" i="3"/>
  <c r="AL172" i="3"/>
  <c r="BH172" i="3"/>
  <c r="M172" i="3"/>
  <c r="L172" i="3"/>
  <c r="AJ172" i="3"/>
  <c r="BF172" i="3"/>
  <c r="K172" i="3"/>
  <c r="J172" i="3"/>
  <c r="I172" i="3"/>
  <c r="H172" i="3"/>
  <c r="G172" i="3"/>
  <c r="F172" i="3"/>
  <c r="AI172" i="3"/>
  <c r="E172" i="3"/>
  <c r="AH172" i="3"/>
  <c r="BD172" i="3"/>
  <c r="D172" i="3"/>
  <c r="AG172" i="3"/>
  <c r="BC172" i="3"/>
  <c r="C172" i="3"/>
  <c r="AF172" i="3"/>
  <c r="B172" i="3"/>
  <c r="A172" i="3"/>
  <c r="BA171" i="3"/>
  <c r="BW171" i="3"/>
  <c r="AK171" i="3"/>
  <c r="BG171" i="3"/>
  <c r="AE171" i="3"/>
  <c r="BX171" i="3"/>
  <c r="E160" i="6"/>
  <c r="AB171" i="3"/>
  <c r="AZ171" i="3"/>
  <c r="BV171" i="3"/>
  <c r="AA171" i="3"/>
  <c r="AY171" i="3"/>
  <c r="BU171" i="3"/>
  <c r="Z171" i="3"/>
  <c r="AX171" i="3"/>
  <c r="BT171" i="3"/>
  <c r="Y171" i="3"/>
  <c r="AW171" i="3"/>
  <c r="BS171" i="3"/>
  <c r="X171" i="3"/>
  <c r="AV171" i="3"/>
  <c r="BR171" i="3"/>
  <c r="W171" i="3"/>
  <c r="AU171" i="3"/>
  <c r="BQ171" i="3"/>
  <c r="V171" i="3"/>
  <c r="AT171" i="3"/>
  <c r="BP171" i="3"/>
  <c r="BN171" i="3"/>
  <c r="T171" i="3"/>
  <c r="AS171" i="3"/>
  <c r="BO171" i="3"/>
  <c r="AQ171" i="3"/>
  <c r="BM171" i="3"/>
  <c r="Q171" i="3"/>
  <c r="AO171" i="3"/>
  <c r="BK171" i="3"/>
  <c r="P171" i="3"/>
  <c r="AN171" i="3"/>
  <c r="BJ171" i="3"/>
  <c r="O171" i="3"/>
  <c r="AM171" i="3"/>
  <c r="BI171" i="3"/>
  <c r="N171" i="3"/>
  <c r="AL171" i="3"/>
  <c r="BH171" i="3"/>
  <c r="M171" i="3"/>
  <c r="L171" i="3"/>
  <c r="AJ171" i="3"/>
  <c r="BF171" i="3"/>
  <c r="K171" i="3"/>
  <c r="J171" i="3"/>
  <c r="I171" i="3"/>
  <c r="H171" i="3"/>
  <c r="G171" i="3"/>
  <c r="F171" i="3"/>
  <c r="AI171" i="3"/>
  <c r="E171" i="3"/>
  <c r="AH171" i="3"/>
  <c r="BD171" i="3"/>
  <c r="D171" i="3"/>
  <c r="AG171" i="3"/>
  <c r="BC171" i="3"/>
  <c r="C171" i="3"/>
  <c r="AF171" i="3"/>
  <c r="B171" i="3"/>
  <c r="A171" i="3"/>
  <c r="BA170" i="3"/>
  <c r="BW170" i="3"/>
  <c r="AZ170" i="3"/>
  <c r="BV170" i="3"/>
  <c r="AK170" i="3"/>
  <c r="BG170" i="3"/>
  <c r="AE170" i="3"/>
  <c r="BX170" i="3"/>
  <c r="E159" i="6"/>
  <c r="AB170" i="3"/>
  <c r="AA170" i="3"/>
  <c r="AY170" i="3"/>
  <c r="BU170" i="3"/>
  <c r="Z170" i="3"/>
  <c r="AX170" i="3"/>
  <c r="BT170" i="3"/>
  <c r="Y170" i="3"/>
  <c r="AW170" i="3"/>
  <c r="BS170" i="3"/>
  <c r="X170" i="3"/>
  <c r="AV170" i="3"/>
  <c r="BR170" i="3"/>
  <c r="W170" i="3"/>
  <c r="AU170" i="3"/>
  <c r="BQ170" i="3"/>
  <c r="V170" i="3"/>
  <c r="AT170" i="3"/>
  <c r="BP170" i="3"/>
  <c r="BN170" i="3"/>
  <c r="T170" i="3"/>
  <c r="AS170" i="3"/>
  <c r="BO170" i="3"/>
  <c r="AP170" i="3"/>
  <c r="BL170" i="3"/>
  <c r="AQ170" i="3"/>
  <c r="BM170" i="3"/>
  <c r="Q170" i="3"/>
  <c r="AO170" i="3"/>
  <c r="BK170" i="3"/>
  <c r="P170" i="3"/>
  <c r="AN170" i="3"/>
  <c r="BJ170" i="3"/>
  <c r="O170" i="3"/>
  <c r="AM170" i="3"/>
  <c r="BI170" i="3"/>
  <c r="N170" i="3"/>
  <c r="AL170" i="3"/>
  <c r="BH170" i="3"/>
  <c r="M170" i="3"/>
  <c r="L170" i="3"/>
  <c r="AJ170" i="3"/>
  <c r="BF170" i="3"/>
  <c r="K170" i="3"/>
  <c r="J170" i="3"/>
  <c r="I170" i="3"/>
  <c r="H170" i="3"/>
  <c r="G170" i="3"/>
  <c r="F170" i="3"/>
  <c r="AI170" i="3"/>
  <c r="E170" i="3"/>
  <c r="AH170" i="3"/>
  <c r="BD170" i="3"/>
  <c r="D170" i="3"/>
  <c r="AG170" i="3"/>
  <c r="BC170" i="3"/>
  <c r="C170" i="3"/>
  <c r="AF170" i="3"/>
  <c r="B170" i="3"/>
  <c r="A170" i="3"/>
  <c r="BA169" i="3"/>
  <c r="BW169" i="3"/>
  <c r="AK169" i="3"/>
  <c r="BG169" i="3"/>
  <c r="AE169" i="3"/>
  <c r="BX169" i="3"/>
  <c r="E158" i="6"/>
  <c r="AB169" i="3"/>
  <c r="AZ169" i="3"/>
  <c r="BV169" i="3"/>
  <c r="AA169" i="3"/>
  <c r="AY169" i="3"/>
  <c r="BU169" i="3"/>
  <c r="Z169" i="3"/>
  <c r="AX169" i="3"/>
  <c r="BT169" i="3"/>
  <c r="Y169" i="3"/>
  <c r="AW169" i="3"/>
  <c r="BS169" i="3"/>
  <c r="X169" i="3"/>
  <c r="AV169" i="3"/>
  <c r="BR169" i="3"/>
  <c r="W169" i="3"/>
  <c r="AU169" i="3"/>
  <c r="BQ169" i="3"/>
  <c r="V169" i="3"/>
  <c r="AT169" i="3"/>
  <c r="BP169" i="3"/>
  <c r="BN169" i="3"/>
  <c r="T169" i="3"/>
  <c r="AS169" i="3"/>
  <c r="BO169" i="3"/>
  <c r="AP169" i="3"/>
  <c r="BL169" i="3"/>
  <c r="AQ169" i="3"/>
  <c r="BM169" i="3"/>
  <c r="Q169" i="3"/>
  <c r="AO169" i="3"/>
  <c r="BK169" i="3"/>
  <c r="P169" i="3"/>
  <c r="AN169" i="3"/>
  <c r="BJ169" i="3"/>
  <c r="O169" i="3"/>
  <c r="AM169" i="3"/>
  <c r="BI169" i="3"/>
  <c r="N169" i="3"/>
  <c r="AL169" i="3"/>
  <c r="BH169" i="3"/>
  <c r="M169" i="3"/>
  <c r="L169" i="3"/>
  <c r="AJ169" i="3"/>
  <c r="BF169" i="3"/>
  <c r="K169" i="3"/>
  <c r="J169" i="3"/>
  <c r="I169" i="3"/>
  <c r="H169" i="3"/>
  <c r="G169" i="3"/>
  <c r="F169" i="3"/>
  <c r="AI169" i="3"/>
  <c r="E169" i="3"/>
  <c r="AH169" i="3"/>
  <c r="BD169" i="3"/>
  <c r="D169" i="3"/>
  <c r="AG169" i="3"/>
  <c r="BC169" i="3"/>
  <c r="C169" i="3"/>
  <c r="AF169" i="3"/>
  <c r="B169" i="3"/>
  <c r="A169" i="3"/>
  <c r="BA168" i="3"/>
  <c r="BW168" i="3"/>
  <c r="AK168" i="3"/>
  <c r="BG168" i="3"/>
  <c r="AH168" i="3"/>
  <c r="BD168" i="3"/>
  <c r="AE168" i="3"/>
  <c r="BX168" i="3"/>
  <c r="E157" i="6"/>
  <c r="AB168" i="3"/>
  <c r="AZ168" i="3"/>
  <c r="BV168" i="3"/>
  <c r="AA168" i="3"/>
  <c r="AY168" i="3"/>
  <c r="BU168" i="3"/>
  <c r="Z168" i="3"/>
  <c r="AX168" i="3"/>
  <c r="BT168" i="3"/>
  <c r="Y168" i="3"/>
  <c r="AW168" i="3"/>
  <c r="BS168" i="3"/>
  <c r="X168" i="3"/>
  <c r="AV168" i="3"/>
  <c r="BR168" i="3"/>
  <c r="W168" i="3"/>
  <c r="AU168" i="3"/>
  <c r="BQ168" i="3"/>
  <c r="V168" i="3"/>
  <c r="AT168" i="3"/>
  <c r="BP168" i="3"/>
  <c r="T168" i="3"/>
  <c r="AS168" i="3"/>
  <c r="BO168" i="3"/>
  <c r="AP168" i="3"/>
  <c r="BL168" i="3"/>
  <c r="AQ168" i="3"/>
  <c r="BM168" i="3"/>
  <c r="Q168" i="3"/>
  <c r="AO168" i="3"/>
  <c r="BK168" i="3"/>
  <c r="P168" i="3"/>
  <c r="AN168" i="3"/>
  <c r="BJ168" i="3"/>
  <c r="O168" i="3"/>
  <c r="AM168" i="3"/>
  <c r="BI168" i="3"/>
  <c r="N168" i="3"/>
  <c r="AL168" i="3"/>
  <c r="BH168" i="3"/>
  <c r="M168" i="3"/>
  <c r="L168" i="3"/>
  <c r="AJ168" i="3"/>
  <c r="BF168" i="3"/>
  <c r="K168" i="3"/>
  <c r="J168" i="3"/>
  <c r="I168" i="3"/>
  <c r="H168" i="3"/>
  <c r="G168" i="3"/>
  <c r="F168" i="3"/>
  <c r="AI168" i="3"/>
  <c r="E168" i="3"/>
  <c r="D168" i="3"/>
  <c r="AG168" i="3"/>
  <c r="BC168" i="3"/>
  <c r="C168" i="3"/>
  <c r="AF168" i="3"/>
  <c r="B168" i="3"/>
  <c r="A168" i="3"/>
  <c r="BX167" i="3"/>
  <c r="E156" i="6"/>
  <c r="BA167" i="3"/>
  <c r="BW167" i="3"/>
  <c r="AK167" i="3"/>
  <c r="BG167" i="3"/>
  <c r="AE167" i="3"/>
  <c r="AB167" i="3"/>
  <c r="AZ167" i="3"/>
  <c r="BV167" i="3"/>
  <c r="AA167" i="3"/>
  <c r="AY167" i="3"/>
  <c r="BU167" i="3"/>
  <c r="Z167" i="3"/>
  <c r="AX167" i="3"/>
  <c r="BT167" i="3"/>
  <c r="Y167" i="3"/>
  <c r="AW167" i="3"/>
  <c r="BS167" i="3"/>
  <c r="X167" i="3"/>
  <c r="AV167" i="3"/>
  <c r="BR167" i="3"/>
  <c r="W167" i="3"/>
  <c r="AU167" i="3"/>
  <c r="BQ167" i="3"/>
  <c r="V167" i="3"/>
  <c r="AT167" i="3"/>
  <c r="BP167" i="3"/>
  <c r="BN167" i="3"/>
  <c r="T167" i="3"/>
  <c r="AS167" i="3"/>
  <c r="BO167" i="3"/>
  <c r="AQ167" i="3"/>
  <c r="BM167" i="3"/>
  <c r="Q167" i="3"/>
  <c r="AO167" i="3"/>
  <c r="BK167" i="3"/>
  <c r="P167" i="3"/>
  <c r="AN167" i="3"/>
  <c r="BJ167" i="3"/>
  <c r="O167" i="3"/>
  <c r="AM167" i="3"/>
  <c r="BI167" i="3"/>
  <c r="N167" i="3"/>
  <c r="AL167" i="3"/>
  <c r="BH167" i="3"/>
  <c r="M167" i="3"/>
  <c r="L167" i="3"/>
  <c r="AJ167" i="3"/>
  <c r="BF167" i="3"/>
  <c r="K167" i="3"/>
  <c r="J167" i="3"/>
  <c r="I167" i="3"/>
  <c r="H167" i="3"/>
  <c r="G167" i="3"/>
  <c r="F167" i="3"/>
  <c r="AI167" i="3"/>
  <c r="E167" i="3"/>
  <c r="AH167" i="3"/>
  <c r="BD167" i="3"/>
  <c r="D167" i="3"/>
  <c r="AG167" i="3"/>
  <c r="BC167" i="3"/>
  <c r="C167" i="3"/>
  <c r="AF167" i="3"/>
  <c r="B167" i="3"/>
  <c r="A167" i="3"/>
  <c r="BA166" i="3"/>
  <c r="BW166" i="3"/>
  <c r="AK166" i="3"/>
  <c r="BG166" i="3"/>
  <c r="AE166" i="3"/>
  <c r="BX166" i="3"/>
  <c r="E155" i="6"/>
  <c r="AB166" i="3"/>
  <c r="AZ166" i="3"/>
  <c r="BV166" i="3"/>
  <c r="AA166" i="3"/>
  <c r="AY166" i="3"/>
  <c r="BU166" i="3"/>
  <c r="Z166" i="3"/>
  <c r="AX166" i="3"/>
  <c r="BT166" i="3"/>
  <c r="Y166" i="3"/>
  <c r="AW166" i="3"/>
  <c r="BS166" i="3"/>
  <c r="X166" i="3"/>
  <c r="AV166" i="3"/>
  <c r="BR166" i="3"/>
  <c r="W166" i="3"/>
  <c r="AU166" i="3"/>
  <c r="BQ166" i="3"/>
  <c r="V166" i="3"/>
  <c r="AT166" i="3"/>
  <c r="BP166" i="3"/>
  <c r="T166" i="3"/>
  <c r="AS166" i="3"/>
  <c r="BO166" i="3"/>
  <c r="AP166" i="3"/>
  <c r="BL166" i="3"/>
  <c r="AQ166" i="3"/>
  <c r="BM166" i="3"/>
  <c r="Q166" i="3"/>
  <c r="AO166" i="3"/>
  <c r="BK166" i="3"/>
  <c r="P166" i="3"/>
  <c r="AN166" i="3"/>
  <c r="BJ166" i="3"/>
  <c r="O166" i="3"/>
  <c r="AM166" i="3"/>
  <c r="BI166" i="3"/>
  <c r="N166" i="3"/>
  <c r="AL166" i="3"/>
  <c r="BH166" i="3"/>
  <c r="M166" i="3"/>
  <c r="L166" i="3"/>
  <c r="AJ166" i="3"/>
  <c r="BF166" i="3"/>
  <c r="K166" i="3"/>
  <c r="J166" i="3"/>
  <c r="I166" i="3"/>
  <c r="H166" i="3"/>
  <c r="G166" i="3"/>
  <c r="F166" i="3"/>
  <c r="AI166" i="3"/>
  <c r="E166" i="3"/>
  <c r="AH166" i="3"/>
  <c r="BD166" i="3"/>
  <c r="D166" i="3"/>
  <c r="AG166" i="3"/>
  <c r="BC166" i="3"/>
  <c r="C166" i="3"/>
  <c r="AF166" i="3"/>
  <c r="B166" i="3"/>
  <c r="A166" i="3"/>
  <c r="BA165" i="3"/>
  <c r="BW165" i="3"/>
  <c r="AK165" i="3"/>
  <c r="BG165" i="3"/>
  <c r="AE165" i="3"/>
  <c r="BX165" i="3"/>
  <c r="E154" i="6"/>
  <c r="AB165" i="3"/>
  <c r="AZ165" i="3"/>
  <c r="BV165" i="3"/>
  <c r="AA165" i="3"/>
  <c r="AY165" i="3"/>
  <c r="BU165" i="3"/>
  <c r="Z165" i="3"/>
  <c r="AX165" i="3"/>
  <c r="BT165" i="3"/>
  <c r="Y165" i="3"/>
  <c r="AW165" i="3"/>
  <c r="BS165" i="3"/>
  <c r="X165" i="3"/>
  <c r="AV165" i="3"/>
  <c r="BR165" i="3"/>
  <c r="W165" i="3"/>
  <c r="AU165" i="3"/>
  <c r="BQ165" i="3"/>
  <c r="V165" i="3"/>
  <c r="AT165" i="3"/>
  <c r="BP165" i="3"/>
  <c r="T165" i="3"/>
  <c r="AS165" i="3"/>
  <c r="BO165" i="3"/>
  <c r="AP165" i="3"/>
  <c r="BL165" i="3"/>
  <c r="AQ165" i="3"/>
  <c r="BM165" i="3"/>
  <c r="Q165" i="3"/>
  <c r="AO165" i="3"/>
  <c r="BK165" i="3"/>
  <c r="P165" i="3"/>
  <c r="AN165" i="3"/>
  <c r="BJ165" i="3"/>
  <c r="O165" i="3"/>
  <c r="AM165" i="3"/>
  <c r="BI165" i="3"/>
  <c r="N165" i="3"/>
  <c r="AL165" i="3"/>
  <c r="BH165" i="3"/>
  <c r="M165" i="3"/>
  <c r="L165" i="3"/>
  <c r="AJ165" i="3"/>
  <c r="BF165" i="3"/>
  <c r="K165" i="3"/>
  <c r="J165" i="3"/>
  <c r="I165" i="3"/>
  <c r="H165" i="3"/>
  <c r="G165" i="3"/>
  <c r="F165" i="3"/>
  <c r="AI165" i="3"/>
  <c r="E165" i="3"/>
  <c r="AH165" i="3"/>
  <c r="BD165" i="3"/>
  <c r="D165" i="3"/>
  <c r="AG165" i="3"/>
  <c r="BC165" i="3"/>
  <c r="C165" i="3"/>
  <c r="AF165" i="3"/>
  <c r="B165" i="3"/>
  <c r="A165" i="3"/>
  <c r="BA164" i="3"/>
  <c r="BW164" i="3"/>
  <c r="AM164" i="3"/>
  <c r="BI164" i="3"/>
  <c r="AK164" i="3"/>
  <c r="BG164" i="3"/>
  <c r="AE164" i="3"/>
  <c r="BX164" i="3"/>
  <c r="E153" i="6"/>
  <c r="AB164" i="3"/>
  <c r="AZ164" i="3"/>
  <c r="BV164" i="3"/>
  <c r="AA164" i="3"/>
  <c r="AY164" i="3"/>
  <c r="BU164" i="3"/>
  <c r="Z164" i="3"/>
  <c r="AX164" i="3"/>
  <c r="BT164" i="3"/>
  <c r="Y164" i="3"/>
  <c r="AW164" i="3"/>
  <c r="BS164" i="3"/>
  <c r="X164" i="3"/>
  <c r="AV164" i="3"/>
  <c r="BR164" i="3"/>
  <c r="W164" i="3"/>
  <c r="AU164" i="3"/>
  <c r="BQ164" i="3"/>
  <c r="V164" i="3"/>
  <c r="AT164" i="3"/>
  <c r="BP164" i="3"/>
  <c r="BN164" i="3"/>
  <c r="T164" i="3"/>
  <c r="AS164" i="3"/>
  <c r="BO164" i="3"/>
  <c r="AP164" i="3"/>
  <c r="BL164" i="3"/>
  <c r="AQ164" i="3"/>
  <c r="BM164" i="3"/>
  <c r="Q164" i="3"/>
  <c r="AO164" i="3"/>
  <c r="BK164" i="3"/>
  <c r="P164" i="3"/>
  <c r="AN164" i="3"/>
  <c r="BJ164" i="3"/>
  <c r="O164" i="3"/>
  <c r="N164" i="3"/>
  <c r="AL164" i="3"/>
  <c r="BH164" i="3"/>
  <c r="M164" i="3"/>
  <c r="L164" i="3"/>
  <c r="AJ164" i="3"/>
  <c r="BF164" i="3"/>
  <c r="K164" i="3"/>
  <c r="J164" i="3"/>
  <c r="I164" i="3"/>
  <c r="H164" i="3"/>
  <c r="G164" i="3"/>
  <c r="F164" i="3"/>
  <c r="AI164" i="3"/>
  <c r="E164" i="3"/>
  <c r="AH164" i="3"/>
  <c r="BD164" i="3"/>
  <c r="D164" i="3"/>
  <c r="AG164" i="3"/>
  <c r="BC164" i="3"/>
  <c r="C164" i="3"/>
  <c r="AF164" i="3"/>
  <c r="B164" i="3"/>
  <c r="A164" i="3"/>
  <c r="BA163" i="3"/>
  <c r="BW163" i="3"/>
  <c r="AK163" i="3"/>
  <c r="BG163" i="3"/>
  <c r="AE163" i="3"/>
  <c r="BX163" i="3"/>
  <c r="E152" i="6"/>
  <c r="AB163" i="3"/>
  <c r="AZ163" i="3"/>
  <c r="BV163" i="3"/>
  <c r="AA163" i="3"/>
  <c r="AY163" i="3"/>
  <c r="BU163" i="3"/>
  <c r="Z163" i="3"/>
  <c r="AX163" i="3"/>
  <c r="BT163" i="3"/>
  <c r="Y163" i="3"/>
  <c r="AW163" i="3"/>
  <c r="BS163" i="3"/>
  <c r="X163" i="3"/>
  <c r="AV163" i="3"/>
  <c r="BR163" i="3"/>
  <c r="W163" i="3"/>
  <c r="AU163" i="3"/>
  <c r="BQ163" i="3"/>
  <c r="V163" i="3"/>
  <c r="AT163" i="3"/>
  <c r="BP163" i="3"/>
  <c r="BN163" i="3"/>
  <c r="T163" i="3"/>
  <c r="AS163" i="3"/>
  <c r="BO163" i="3"/>
  <c r="AP163" i="3"/>
  <c r="BL163" i="3"/>
  <c r="AQ163" i="3"/>
  <c r="BM163" i="3"/>
  <c r="Q163" i="3"/>
  <c r="AO163" i="3"/>
  <c r="BK163" i="3"/>
  <c r="P163" i="3"/>
  <c r="AN163" i="3"/>
  <c r="BJ163" i="3"/>
  <c r="O163" i="3"/>
  <c r="AM163" i="3"/>
  <c r="BI163" i="3"/>
  <c r="N163" i="3"/>
  <c r="AL163" i="3"/>
  <c r="BH163" i="3"/>
  <c r="M163" i="3"/>
  <c r="L163" i="3"/>
  <c r="AJ163" i="3"/>
  <c r="BF163" i="3"/>
  <c r="K163" i="3"/>
  <c r="J163" i="3"/>
  <c r="I163" i="3"/>
  <c r="H163" i="3"/>
  <c r="G163" i="3"/>
  <c r="F163" i="3"/>
  <c r="AI163" i="3"/>
  <c r="E163" i="3"/>
  <c r="AH163" i="3"/>
  <c r="BD163" i="3"/>
  <c r="D163" i="3"/>
  <c r="AG163" i="3"/>
  <c r="BC163" i="3"/>
  <c r="C163" i="3"/>
  <c r="AF163" i="3"/>
  <c r="B163" i="3"/>
  <c r="A163" i="3"/>
  <c r="BA162" i="3"/>
  <c r="BW162" i="3"/>
  <c r="AK162" i="3"/>
  <c r="BG162" i="3"/>
  <c r="AE162" i="3"/>
  <c r="BX162" i="3"/>
  <c r="E151" i="6"/>
  <c r="AB162" i="3"/>
  <c r="AZ162" i="3"/>
  <c r="BV162" i="3"/>
  <c r="AA162" i="3"/>
  <c r="AY162" i="3"/>
  <c r="BU162" i="3"/>
  <c r="Z162" i="3"/>
  <c r="AX162" i="3"/>
  <c r="BT162" i="3"/>
  <c r="Y162" i="3"/>
  <c r="AW162" i="3"/>
  <c r="BS162" i="3"/>
  <c r="X162" i="3"/>
  <c r="AV162" i="3"/>
  <c r="BR162" i="3"/>
  <c r="W162" i="3"/>
  <c r="AU162" i="3"/>
  <c r="BQ162" i="3"/>
  <c r="V162" i="3"/>
  <c r="AT162" i="3"/>
  <c r="BP162" i="3"/>
  <c r="T162" i="3"/>
  <c r="AS162" i="3"/>
  <c r="BO162" i="3"/>
  <c r="AP162" i="3"/>
  <c r="BL162" i="3"/>
  <c r="AQ162" i="3"/>
  <c r="BM162" i="3"/>
  <c r="Q162" i="3"/>
  <c r="AO162" i="3"/>
  <c r="BK162" i="3"/>
  <c r="P162" i="3"/>
  <c r="AN162" i="3"/>
  <c r="BJ162" i="3"/>
  <c r="O162" i="3"/>
  <c r="AM162" i="3"/>
  <c r="BI162" i="3"/>
  <c r="N162" i="3"/>
  <c r="AL162" i="3"/>
  <c r="BH162" i="3"/>
  <c r="M162" i="3"/>
  <c r="L162" i="3"/>
  <c r="AJ162" i="3"/>
  <c r="BF162" i="3"/>
  <c r="K162" i="3"/>
  <c r="J162" i="3"/>
  <c r="I162" i="3"/>
  <c r="H162" i="3"/>
  <c r="G162" i="3"/>
  <c r="F162" i="3"/>
  <c r="AI162" i="3"/>
  <c r="E162" i="3"/>
  <c r="AH162" i="3"/>
  <c r="BD162" i="3"/>
  <c r="D162" i="3"/>
  <c r="AG162" i="3"/>
  <c r="BC162" i="3"/>
  <c r="C162" i="3"/>
  <c r="AF162" i="3"/>
  <c r="B162" i="3"/>
  <c r="A162" i="3"/>
  <c r="BA161" i="3"/>
  <c r="BW161" i="3"/>
  <c r="AK161" i="3"/>
  <c r="BG161" i="3"/>
  <c r="AE161" i="3"/>
  <c r="BX161" i="3"/>
  <c r="E150" i="6"/>
  <c r="AB161" i="3"/>
  <c r="AZ161" i="3"/>
  <c r="BV161" i="3"/>
  <c r="AA161" i="3"/>
  <c r="AY161" i="3"/>
  <c r="BU161" i="3"/>
  <c r="Z161" i="3"/>
  <c r="AX161" i="3"/>
  <c r="BT161" i="3"/>
  <c r="Y161" i="3"/>
  <c r="AW161" i="3"/>
  <c r="BS161" i="3"/>
  <c r="X161" i="3"/>
  <c r="AV161" i="3"/>
  <c r="BR161" i="3"/>
  <c r="W161" i="3"/>
  <c r="AU161" i="3"/>
  <c r="BQ161" i="3"/>
  <c r="V161" i="3"/>
  <c r="AT161" i="3"/>
  <c r="BP161" i="3"/>
  <c r="BN161" i="3"/>
  <c r="T161" i="3"/>
  <c r="AS161" i="3"/>
  <c r="BO161" i="3"/>
  <c r="AP161" i="3"/>
  <c r="AQ161" i="3"/>
  <c r="BM161" i="3"/>
  <c r="Q161" i="3"/>
  <c r="AO161" i="3"/>
  <c r="BK161" i="3"/>
  <c r="P161" i="3"/>
  <c r="AN161" i="3"/>
  <c r="BJ161" i="3"/>
  <c r="O161" i="3"/>
  <c r="AM161" i="3"/>
  <c r="BI161" i="3"/>
  <c r="N161" i="3"/>
  <c r="AL161" i="3"/>
  <c r="BH161" i="3"/>
  <c r="M161" i="3"/>
  <c r="L161" i="3"/>
  <c r="AJ161" i="3"/>
  <c r="BF161" i="3"/>
  <c r="K161" i="3"/>
  <c r="J161" i="3"/>
  <c r="I161" i="3"/>
  <c r="H161" i="3"/>
  <c r="G161" i="3"/>
  <c r="F161" i="3"/>
  <c r="AI161" i="3"/>
  <c r="E161" i="3"/>
  <c r="AH161" i="3"/>
  <c r="BD161" i="3"/>
  <c r="D161" i="3"/>
  <c r="AG161" i="3"/>
  <c r="BC161" i="3"/>
  <c r="C161" i="3"/>
  <c r="AF161" i="3"/>
  <c r="E144" i="2"/>
  <c r="B161" i="3"/>
  <c r="A161" i="3"/>
  <c r="BA160" i="3"/>
  <c r="BW160" i="3"/>
  <c r="AT160" i="3"/>
  <c r="BP160" i="3"/>
  <c r="AK160" i="3"/>
  <c r="BG160" i="3"/>
  <c r="AE160" i="3"/>
  <c r="BX160" i="3"/>
  <c r="E149" i="6"/>
  <c r="AB160" i="3"/>
  <c r="AZ160" i="3"/>
  <c r="BV160" i="3"/>
  <c r="AA160" i="3"/>
  <c r="AY160" i="3"/>
  <c r="BU160" i="3"/>
  <c r="Z160" i="3"/>
  <c r="AX160" i="3"/>
  <c r="BT160" i="3"/>
  <c r="Y160" i="3"/>
  <c r="AW160" i="3"/>
  <c r="BS160" i="3"/>
  <c r="X160" i="3"/>
  <c r="AV160" i="3"/>
  <c r="BR160" i="3"/>
  <c r="W160" i="3"/>
  <c r="AU160" i="3"/>
  <c r="BQ160" i="3"/>
  <c r="V160" i="3"/>
  <c r="BN160" i="3"/>
  <c r="T160" i="3"/>
  <c r="AS160" i="3"/>
  <c r="BO160" i="3"/>
  <c r="AP160" i="3"/>
  <c r="BL160" i="3"/>
  <c r="AQ160" i="3"/>
  <c r="BM160" i="3"/>
  <c r="Q160" i="3"/>
  <c r="AO160" i="3"/>
  <c r="BK160" i="3"/>
  <c r="P160" i="3"/>
  <c r="AN160" i="3"/>
  <c r="BJ160" i="3"/>
  <c r="O160" i="3"/>
  <c r="AM160" i="3"/>
  <c r="BI160" i="3"/>
  <c r="N160" i="3"/>
  <c r="AL160" i="3"/>
  <c r="BH160" i="3"/>
  <c r="M160" i="3"/>
  <c r="L160" i="3"/>
  <c r="AJ160" i="3"/>
  <c r="K160" i="3"/>
  <c r="J160" i="3"/>
  <c r="I160" i="3"/>
  <c r="H160" i="3"/>
  <c r="G160" i="3"/>
  <c r="F160" i="3"/>
  <c r="AI160" i="3"/>
  <c r="E160" i="3"/>
  <c r="AH160" i="3"/>
  <c r="BD160" i="3"/>
  <c r="D160" i="3"/>
  <c r="AG160" i="3"/>
  <c r="BC160" i="3"/>
  <c r="C160" i="3"/>
  <c r="AF160" i="3"/>
  <c r="E143" i="2"/>
  <c r="B160" i="3"/>
  <c r="A160" i="3"/>
  <c r="BA159" i="3"/>
  <c r="BW159" i="3"/>
  <c r="AK159" i="3"/>
  <c r="BG159" i="3"/>
  <c r="AE159" i="3"/>
  <c r="BX159" i="3"/>
  <c r="E148" i="6"/>
  <c r="AB159" i="3"/>
  <c r="AZ159" i="3"/>
  <c r="BV159" i="3"/>
  <c r="AA159" i="3"/>
  <c r="AY159" i="3"/>
  <c r="BU159" i="3"/>
  <c r="Z159" i="3"/>
  <c r="AX159" i="3"/>
  <c r="BT159" i="3"/>
  <c r="Y159" i="3"/>
  <c r="AW159" i="3"/>
  <c r="BS159" i="3"/>
  <c r="X159" i="3"/>
  <c r="AV159" i="3"/>
  <c r="BR159" i="3"/>
  <c r="W159" i="3"/>
  <c r="AU159" i="3"/>
  <c r="BQ159" i="3"/>
  <c r="V159" i="3"/>
  <c r="AT159" i="3"/>
  <c r="BP159" i="3"/>
  <c r="BN159" i="3"/>
  <c r="T159" i="3"/>
  <c r="AS159" i="3"/>
  <c r="BO159" i="3"/>
  <c r="AQ159" i="3"/>
  <c r="BM159" i="3"/>
  <c r="Q159" i="3"/>
  <c r="AO159" i="3"/>
  <c r="BK159" i="3"/>
  <c r="P159" i="3"/>
  <c r="AN159" i="3"/>
  <c r="BJ159" i="3"/>
  <c r="O159" i="3"/>
  <c r="AM159" i="3"/>
  <c r="BI159" i="3"/>
  <c r="N159" i="3"/>
  <c r="AL159" i="3"/>
  <c r="BH159" i="3"/>
  <c r="M159" i="3"/>
  <c r="L159" i="3"/>
  <c r="AJ159" i="3"/>
  <c r="BF159" i="3"/>
  <c r="K159" i="3"/>
  <c r="J159" i="3"/>
  <c r="I159" i="3"/>
  <c r="H159" i="3"/>
  <c r="G159" i="3"/>
  <c r="F159" i="3"/>
  <c r="AI159" i="3"/>
  <c r="E159" i="3"/>
  <c r="AH159" i="3"/>
  <c r="BD159" i="3"/>
  <c r="D159" i="3"/>
  <c r="AG159" i="3"/>
  <c r="BC159" i="3"/>
  <c r="C159" i="3"/>
  <c r="AF159" i="3"/>
  <c r="B159" i="3"/>
  <c r="A159" i="3"/>
  <c r="BA158" i="3"/>
  <c r="BW158" i="3"/>
  <c r="AK158" i="3"/>
  <c r="BG158" i="3"/>
  <c r="AE158" i="3"/>
  <c r="BX158" i="3"/>
  <c r="E147" i="6"/>
  <c r="AB158" i="3"/>
  <c r="AZ158" i="3"/>
  <c r="BV158" i="3"/>
  <c r="AA158" i="3"/>
  <c r="AY158" i="3"/>
  <c r="BU158" i="3"/>
  <c r="Z158" i="3"/>
  <c r="AX158" i="3"/>
  <c r="BT158" i="3"/>
  <c r="Y158" i="3"/>
  <c r="AW158" i="3"/>
  <c r="BS158" i="3"/>
  <c r="X158" i="3"/>
  <c r="AV158" i="3"/>
  <c r="BR158" i="3"/>
  <c r="W158" i="3"/>
  <c r="AU158" i="3"/>
  <c r="BQ158" i="3"/>
  <c r="V158" i="3"/>
  <c r="AT158" i="3"/>
  <c r="BP158" i="3"/>
  <c r="BN158" i="3"/>
  <c r="T158" i="3"/>
  <c r="AS158" i="3"/>
  <c r="BO158" i="3"/>
  <c r="AP158" i="3"/>
  <c r="BL158" i="3"/>
  <c r="AQ158" i="3"/>
  <c r="BM158" i="3"/>
  <c r="Q158" i="3"/>
  <c r="AO158" i="3"/>
  <c r="BK158" i="3"/>
  <c r="P158" i="3"/>
  <c r="AN158" i="3"/>
  <c r="BJ158" i="3"/>
  <c r="O158" i="3"/>
  <c r="AM158" i="3"/>
  <c r="BI158" i="3"/>
  <c r="N158" i="3"/>
  <c r="AL158" i="3"/>
  <c r="BH158" i="3"/>
  <c r="M158" i="3"/>
  <c r="L158" i="3"/>
  <c r="AJ158" i="3"/>
  <c r="BF158" i="3"/>
  <c r="K158" i="3"/>
  <c r="J158" i="3"/>
  <c r="I158" i="3"/>
  <c r="H158" i="3"/>
  <c r="G158" i="3"/>
  <c r="F158" i="3"/>
  <c r="AI158" i="3"/>
  <c r="E158" i="3"/>
  <c r="AH158" i="3"/>
  <c r="BD158" i="3"/>
  <c r="D158" i="3"/>
  <c r="AG158" i="3"/>
  <c r="BC158" i="3"/>
  <c r="C158" i="3"/>
  <c r="AF158" i="3"/>
  <c r="B158" i="3"/>
  <c r="A158" i="3"/>
  <c r="BA157" i="3"/>
  <c r="BW157" i="3"/>
  <c r="AK157" i="3"/>
  <c r="BG157" i="3"/>
  <c r="AE157" i="3"/>
  <c r="BX157" i="3"/>
  <c r="E146" i="6"/>
  <c r="AB157" i="3"/>
  <c r="AZ157" i="3"/>
  <c r="BV157" i="3"/>
  <c r="AA157" i="3"/>
  <c r="AY157" i="3"/>
  <c r="BU157" i="3"/>
  <c r="Z157" i="3"/>
  <c r="AX157" i="3"/>
  <c r="BT157" i="3"/>
  <c r="Y157" i="3"/>
  <c r="AW157" i="3"/>
  <c r="BS157" i="3"/>
  <c r="X157" i="3"/>
  <c r="AV157" i="3"/>
  <c r="BR157" i="3"/>
  <c r="W157" i="3"/>
  <c r="AU157" i="3"/>
  <c r="BQ157" i="3"/>
  <c r="V157" i="3"/>
  <c r="AT157" i="3"/>
  <c r="BP157" i="3"/>
  <c r="BN157" i="3"/>
  <c r="T157" i="3"/>
  <c r="AS157" i="3"/>
  <c r="BO157" i="3"/>
  <c r="AP157" i="3"/>
  <c r="BL157" i="3"/>
  <c r="AQ157" i="3"/>
  <c r="BM157" i="3"/>
  <c r="Q157" i="3"/>
  <c r="AO157" i="3"/>
  <c r="BK157" i="3"/>
  <c r="P157" i="3"/>
  <c r="AN157" i="3"/>
  <c r="BJ157" i="3"/>
  <c r="O157" i="3"/>
  <c r="AM157" i="3"/>
  <c r="BI157" i="3"/>
  <c r="N157" i="3"/>
  <c r="AL157" i="3"/>
  <c r="BH157" i="3"/>
  <c r="M157" i="3"/>
  <c r="L157" i="3"/>
  <c r="AJ157" i="3"/>
  <c r="BF157" i="3"/>
  <c r="K157" i="3"/>
  <c r="J157" i="3"/>
  <c r="I157" i="3"/>
  <c r="H157" i="3"/>
  <c r="G157" i="3"/>
  <c r="F157" i="3"/>
  <c r="AI157" i="3"/>
  <c r="E157" i="3"/>
  <c r="AH157" i="3"/>
  <c r="BD157" i="3"/>
  <c r="D157" i="3"/>
  <c r="AG157" i="3"/>
  <c r="BC157" i="3"/>
  <c r="C157" i="3"/>
  <c r="AF157" i="3"/>
  <c r="B157" i="3"/>
  <c r="A157" i="3"/>
  <c r="BA156" i="3"/>
  <c r="BW156" i="3"/>
  <c r="AK156" i="3"/>
  <c r="BG156" i="3"/>
  <c r="AE156" i="3"/>
  <c r="BX156" i="3"/>
  <c r="E145" i="6"/>
  <c r="AB156" i="3"/>
  <c r="AZ156" i="3"/>
  <c r="BV156" i="3"/>
  <c r="AA156" i="3"/>
  <c r="AY156" i="3"/>
  <c r="BU156" i="3"/>
  <c r="Z156" i="3"/>
  <c r="AX156" i="3"/>
  <c r="BT156" i="3"/>
  <c r="Y156" i="3"/>
  <c r="AW156" i="3"/>
  <c r="BS156" i="3"/>
  <c r="X156" i="3"/>
  <c r="AV156" i="3"/>
  <c r="BR156" i="3"/>
  <c r="W156" i="3"/>
  <c r="AU156" i="3"/>
  <c r="BQ156" i="3"/>
  <c r="V156" i="3"/>
  <c r="AT156" i="3"/>
  <c r="BP156" i="3"/>
  <c r="T156" i="3"/>
  <c r="AS156" i="3"/>
  <c r="BO156" i="3"/>
  <c r="AP156" i="3"/>
  <c r="BL156" i="3"/>
  <c r="AQ156" i="3"/>
  <c r="BM156" i="3"/>
  <c r="Q156" i="3"/>
  <c r="AO156" i="3"/>
  <c r="BK156" i="3"/>
  <c r="P156" i="3"/>
  <c r="AN156" i="3"/>
  <c r="BJ156" i="3"/>
  <c r="O156" i="3"/>
  <c r="AM156" i="3"/>
  <c r="BI156" i="3"/>
  <c r="N156" i="3"/>
  <c r="AL156" i="3"/>
  <c r="BH156" i="3"/>
  <c r="M156" i="3"/>
  <c r="L156" i="3"/>
  <c r="AJ156" i="3"/>
  <c r="BF156" i="3"/>
  <c r="K156" i="3"/>
  <c r="J156" i="3"/>
  <c r="I156" i="3"/>
  <c r="H156" i="3"/>
  <c r="G156" i="3"/>
  <c r="F156" i="3"/>
  <c r="AI156" i="3"/>
  <c r="E156" i="3"/>
  <c r="AH156" i="3"/>
  <c r="BD156" i="3"/>
  <c r="D156" i="3"/>
  <c r="AG156" i="3"/>
  <c r="BC156" i="3"/>
  <c r="C156" i="3"/>
  <c r="AF156" i="3"/>
  <c r="B156" i="3"/>
  <c r="A156" i="3"/>
  <c r="BA155" i="3"/>
  <c r="BW155" i="3"/>
  <c r="AK155" i="3"/>
  <c r="BG155" i="3"/>
  <c r="AE155" i="3"/>
  <c r="BX155" i="3"/>
  <c r="E144" i="6"/>
  <c r="AB155" i="3"/>
  <c r="AZ155" i="3"/>
  <c r="BV155" i="3"/>
  <c r="AA155" i="3"/>
  <c r="AY155" i="3"/>
  <c r="BU155" i="3"/>
  <c r="Z155" i="3"/>
  <c r="AX155" i="3"/>
  <c r="BT155" i="3"/>
  <c r="Y155" i="3"/>
  <c r="AW155" i="3"/>
  <c r="BS155" i="3"/>
  <c r="X155" i="3"/>
  <c r="AV155" i="3"/>
  <c r="BR155" i="3"/>
  <c r="W155" i="3"/>
  <c r="AU155" i="3"/>
  <c r="BQ155" i="3"/>
  <c r="V155" i="3"/>
  <c r="AT155" i="3"/>
  <c r="BP155" i="3"/>
  <c r="T155" i="3"/>
  <c r="AS155" i="3"/>
  <c r="BO155" i="3"/>
  <c r="AQ155" i="3"/>
  <c r="BM155" i="3"/>
  <c r="Q155" i="3"/>
  <c r="AO155" i="3"/>
  <c r="BK155" i="3"/>
  <c r="P155" i="3"/>
  <c r="AN155" i="3"/>
  <c r="BJ155" i="3"/>
  <c r="O155" i="3"/>
  <c r="AM155" i="3"/>
  <c r="BI155" i="3"/>
  <c r="N155" i="3"/>
  <c r="AL155" i="3"/>
  <c r="BH155" i="3"/>
  <c r="M155" i="3"/>
  <c r="L155" i="3"/>
  <c r="AJ155" i="3"/>
  <c r="BF155" i="3"/>
  <c r="K155" i="3"/>
  <c r="J155" i="3"/>
  <c r="I155" i="3"/>
  <c r="H155" i="3"/>
  <c r="G155" i="3"/>
  <c r="F155" i="3"/>
  <c r="AI155" i="3"/>
  <c r="E155" i="3"/>
  <c r="AH155" i="3"/>
  <c r="BD155" i="3"/>
  <c r="D155" i="3"/>
  <c r="AG155" i="3"/>
  <c r="BC155" i="3"/>
  <c r="C155" i="3"/>
  <c r="AF155" i="3"/>
  <c r="B155" i="3"/>
  <c r="A155" i="3"/>
  <c r="BA154" i="3"/>
  <c r="BW154" i="3"/>
  <c r="AK154" i="3"/>
  <c r="BG154" i="3"/>
  <c r="AE154" i="3"/>
  <c r="BX154" i="3"/>
  <c r="E143" i="6"/>
  <c r="AB154" i="3"/>
  <c r="AZ154" i="3"/>
  <c r="BV154" i="3"/>
  <c r="AA154" i="3"/>
  <c r="Z154" i="3"/>
  <c r="AX154" i="3"/>
  <c r="BT154" i="3"/>
  <c r="Y154" i="3"/>
  <c r="AW154" i="3"/>
  <c r="BS154" i="3"/>
  <c r="X154" i="3"/>
  <c r="AV154" i="3"/>
  <c r="BR154" i="3"/>
  <c r="W154" i="3"/>
  <c r="AU154" i="3"/>
  <c r="BQ154" i="3"/>
  <c r="V154" i="3"/>
  <c r="AT154" i="3"/>
  <c r="BP154" i="3"/>
  <c r="BN154" i="3"/>
  <c r="T154" i="3"/>
  <c r="AS154" i="3"/>
  <c r="BO154" i="3"/>
  <c r="AP154" i="3"/>
  <c r="BL154" i="3"/>
  <c r="AQ154" i="3"/>
  <c r="BM154" i="3"/>
  <c r="Q154" i="3"/>
  <c r="AO154" i="3"/>
  <c r="BK154" i="3"/>
  <c r="P154" i="3"/>
  <c r="AN154" i="3"/>
  <c r="BJ154" i="3"/>
  <c r="O154" i="3"/>
  <c r="AM154" i="3"/>
  <c r="BI154" i="3"/>
  <c r="N154" i="3"/>
  <c r="AL154" i="3"/>
  <c r="BH154" i="3"/>
  <c r="M154" i="3"/>
  <c r="L154" i="3"/>
  <c r="AJ154" i="3"/>
  <c r="BF154" i="3"/>
  <c r="K154" i="3"/>
  <c r="J154" i="3"/>
  <c r="I154" i="3"/>
  <c r="H154" i="3"/>
  <c r="G154" i="3"/>
  <c r="F154" i="3"/>
  <c r="AI154" i="3"/>
  <c r="E154" i="3"/>
  <c r="AH154" i="3"/>
  <c r="BD154" i="3"/>
  <c r="D154" i="3"/>
  <c r="AG154" i="3"/>
  <c r="BC154" i="3"/>
  <c r="C154" i="3"/>
  <c r="AF154" i="3"/>
  <c r="E137" i="2"/>
  <c r="B154" i="3"/>
  <c r="A154" i="3"/>
  <c r="BA153" i="3"/>
  <c r="BW153" i="3"/>
  <c r="AK153" i="3"/>
  <c r="BG153" i="3"/>
  <c r="AE153" i="3"/>
  <c r="BX153" i="3"/>
  <c r="E142" i="6"/>
  <c r="AB153" i="3"/>
  <c r="AZ153" i="3"/>
  <c r="BV153" i="3"/>
  <c r="AA153" i="3"/>
  <c r="AY153" i="3"/>
  <c r="BU153" i="3"/>
  <c r="Z153" i="3"/>
  <c r="AX153" i="3"/>
  <c r="BT153" i="3"/>
  <c r="Y153" i="3"/>
  <c r="AW153" i="3"/>
  <c r="BS153" i="3"/>
  <c r="X153" i="3"/>
  <c r="AV153" i="3"/>
  <c r="BR153" i="3"/>
  <c r="W153" i="3"/>
  <c r="AU153" i="3"/>
  <c r="BQ153" i="3"/>
  <c r="V153" i="3"/>
  <c r="AT153" i="3"/>
  <c r="BP153" i="3"/>
  <c r="T153" i="3"/>
  <c r="AS153" i="3"/>
  <c r="BO153" i="3"/>
  <c r="AP153" i="3"/>
  <c r="BL153" i="3"/>
  <c r="AQ153" i="3"/>
  <c r="BM153" i="3"/>
  <c r="Q153" i="3"/>
  <c r="AO153" i="3"/>
  <c r="BK153" i="3"/>
  <c r="P153" i="3"/>
  <c r="AN153" i="3"/>
  <c r="BJ153" i="3"/>
  <c r="O153" i="3"/>
  <c r="AM153" i="3"/>
  <c r="BI153" i="3"/>
  <c r="N153" i="3"/>
  <c r="AL153" i="3"/>
  <c r="BH153" i="3"/>
  <c r="M153" i="3"/>
  <c r="L153" i="3"/>
  <c r="AJ153" i="3"/>
  <c r="BF153" i="3"/>
  <c r="K153" i="3"/>
  <c r="J153" i="3"/>
  <c r="I153" i="3"/>
  <c r="H153" i="3"/>
  <c r="G153" i="3"/>
  <c r="F153" i="3"/>
  <c r="AI153" i="3"/>
  <c r="E153" i="3"/>
  <c r="AH153" i="3"/>
  <c r="BD153" i="3"/>
  <c r="D153" i="3"/>
  <c r="AG153" i="3"/>
  <c r="BC153" i="3"/>
  <c r="C153" i="3"/>
  <c r="AF153" i="3"/>
  <c r="B153" i="3"/>
  <c r="A153" i="3"/>
  <c r="BA152" i="3"/>
  <c r="BW152" i="3"/>
  <c r="AK152" i="3"/>
  <c r="BG152" i="3"/>
  <c r="AE152" i="3"/>
  <c r="BX152" i="3"/>
  <c r="E141" i="6"/>
  <c r="AB152" i="3"/>
  <c r="AZ152" i="3"/>
  <c r="BV152" i="3"/>
  <c r="AA152" i="3"/>
  <c r="AY152" i="3"/>
  <c r="BU152" i="3"/>
  <c r="Z152" i="3"/>
  <c r="AX152" i="3"/>
  <c r="BT152" i="3"/>
  <c r="Y152" i="3"/>
  <c r="AW152" i="3"/>
  <c r="BS152" i="3"/>
  <c r="X152" i="3"/>
  <c r="AV152" i="3"/>
  <c r="BR152" i="3"/>
  <c r="W152" i="3"/>
  <c r="AU152" i="3"/>
  <c r="BQ152" i="3"/>
  <c r="V152" i="3"/>
  <c r="AT152" i="3"/>
  <c r="BP152" i="3"/>
  <c r="BN152" i="3"/>
  <c r="T152" i="3"/>
  <c r="AS152" i="3"/>
  <c r="BO152" i="3"/>
  <c r="AP152" i="3"/>
  <c r="BL152" i="3"/>
  <c r="AQ152" i="3"/>
  <c r="BM152" i="3"/>
  <c r="Q152" i="3"/>
  <c r="AO152" i="3"/>
  <c r="BK152" i="3"/>
  <c r="P152" i="3"/>
  <c r="AN152" i="3"/>
  <c r="BJ152" i="3"/>
  <c r="O152" i="3"/>
  <c r="AM152" i="3"/>
  <c r="BI152" i="3"/>
  <c r="N152" i="3"/>
  <c r="AL152" i="3"/>
  <c r="BH152" i="3"/>
  <c r="M152" i="3"/>
  <c r="L152" i="3"/>
  <c r="AJ152" i="3"/>
  <c r="BF152" i="3"/>
  <c r="K152" i="3"/>
  <c r="J152" i="3"/>
  <c r="I152" i="3"/>
  <c r="H152" i="3"/>
  <c r="G152" i="3"/>
  <c r="F152" i="3"/>
  <c r="AI152" i="3"/>
  <c r="E152" i="3"/>
  <c r="AH152" i="3"/>
  <c r="BD152" i="3"/>
  <c r="D152" i="3"/>
  <c r="AG152" i="3"/>
  <c r="BC152" i="3"/>
  <c r="C152" i="3"/>
  <c r="AF152" i="3"/>
  <c r="B152" i="3"/>
  <c r="A152" i="3"/>
  <c r="BA151" i="3"/>
  <c r="BW151" i="3"/>
  <c r="AK151" i="3"/>
  <c r="BG151" i="3"/>
  <c r="AE151" i="3"/>
  <c r="BX151" i="3"/>
  <c r="E140" i="6"/>
  <c r="AB151" i="3"/>
  <c r="AZ151" i="3"/>
  <c r="BV151" i="3"/>
  <c r="AA151" i="3"/>
  <c r="AY151" i="3"/>
  <c r="BU151" i="3"/>
  <c r="Z151" i="3"/>
  <c r="AX151" i="3"/>
  <c r="BT151" i="3"/>
  <c r="Y151" i="3"/>
  <c r="AW151" i="3"/>
  <c r="BS151" i="3"/>
  <c r="X151" i="3"/>
  <c r="AV151" i="3"/>
  <c r="BR151" i="3"/>
  <c r="W151" i="3"/>
  <c r="AU151" i="3"/>
  <c r="BQ151" i="3"/>
  <c r="V151" i="3"/>
  <c r="AT151" i="3"/>
  <c r="BP151" i="3"/>
  <c r="BN151" i="3"/>
  <c r="T151" i="3"/>
  <c r="AS151" i="3"/>
  <c r="BO151" i="3"/>
  <c r="AP151" i="3"/>
  <c r="BL151" i="3"/>
  <c r="AQ151" i="3"/>
  <c r="BM151" i="3"/>
  <c r="Q151" i="3"/>
  <c r="AO151" i="3"/>
  <c r="BK151" i="3"/>
  <c r="P151" i="3"/>
  <c r="AN151" i="3"/>
  <c r="BJ151" i="3"/>
  <c r="O151" i="3"/>
  <c r="AM151" i="3"/>
  <c r="BI151" i="3"/>
  <c r="N151" i="3"/>
  <c r="AL151" i="3"/>
  <c r="M151" i="3"/>
  <c r="L151" i="3"/>
  <c r="AJ151" i="3"/>
  <c r="BF151" i="3"/>
  <c r="K151" i="3"/>
  <c r="J151" i="3"/>
  <c r="I151" i="3"/>
  <c r="H151" i="3"/>
  <c r="G151" i="3"/>
  <c r="F151" i="3"/>
  <c r="AI151" i="3"/>
  <c r="E151" i="3"/>
  <c r="AH151" i="3"/>
  <c r="BD151" i="3"/>
  <c r="D151" i="3"/>
  <c r="AG151" i="3"/>
  <c r="BC151" i="3"/>
  <c r="C151" i="3"/>
  <c r="AF151" i="3"/>
  <c r="E134" i="2"/>
  <c r="B151" i="3"/>
  <c r="A151" i="3"/>
  <c r="BA150" i="3"/>
  <c r="BW150" i="3"/>
  <c r="AK150" i="3"/>
  <c r="BG150" i="3"/>
  <c r="AE150" i="3"/>
  <c r="BX150" i="3"/>
  <c r="E139" i="6"/>
  <c r="AB150" i="3"/>
  <c r="AZ150" i="3"/>
  <c r="BV150" i="3"/>
  <c r="AA150" i="3"/>
  <c r="AY150" i="3"/>
  <c r="BU150" i="3"/>
  <c r="Z150" i="3"/>
  <c r="AX150" i="3"/>
  <c r="BT150" i="3"/>
  <c r="Y150" i="3"/>
  <c r="AW150" i="3"/>
  <c r="BS150" i="3"/>
  <c r="X150" i="3"/>
  <c r="AV150" i="3"/>
  <c r="BR150" i="3"/>
  <c r="W150" i="3"/>
  <c r="AU150" i="3"/>
  <c r="BQ150" i="3"/>
  <c r="V150" i="3"/>
  <c r="AT150" i="3"/>
  <c r="BP150" i="3"/>
  <c r="BN150" i="3"/>
  <c r="T150" i="3"/>
  <c r="AS150" i="3"/>
  <c r="BO150" i="3"/>
  <c r="AP150" i="3"/>
  <c r="BL150" i="3"/>
  <c r="AQ150" i="3"/>
  <c r="BM150" i="3"/>
  <c r="Q150" i="3"/>
  <c r="AO150" i="3"/>
  <c r="BK150" i="3"/>
  <c r="P150" i="3"/>
  <c r="AN150" i="3"/>
  <c r="BJ150" i="3"/>
  <c r="O150" i="3"/>
  <c r="AM150" i="3"/>
  <c r="BI150" i="3"/>
  <c r="N150" i="3"/>
  <c r="AL150" i="3"/>
  <c r="BH150" i="3"/>
  <c r="M150" i="3"/>
  <c r="L150" i="3"/>
  <c r="AJ150" i="3"/>
  <c r="BF150" i="3"/>
  <c r="K150" i="3"/>
  <c r="J150" i="3"/>
  <c r="G133" i="2"/>
  <c r="I150" i="3"/>
  <c r="H150" i="3"/>
  <c r="G150" i="3"/>
  <c r="F150" i="3"/>
  <c r="AI150" i="3"/>
  <c r="E150" i="3"/>
  <c r="AH150" i="3"/>
  <c r="BD150" i="3"/>
  <c r="D150" i="3"/>
  <c r="AG150" i="3"/>
  <c r="BC150" i="3"/>
  <c r="C150" i="3"/>
  <c r="AF150" i="3"/>
  <c r="B150" i="3"/>
  <c r="D133" i="2"/>
  <c r="A150" i="3"/>
  <c r="BA149" i="3"/>
  <c r="BW149" i="3"/>
  <c r="AK149" i="3"/>
  <c r="BG149" i="3"/>
  <c r="AE149" i="3"/>
  <c r="BX149" i="3"/>
  <c r="E138" i="6"/>
  <c r="AB149" i="3"/>
  <c r="AZ149" i="3"/>
  <c r="BV149" i="3"/>
  <c r="AA149" i="3"/>
  <c r="AY149" i="3"/>
  <c r="BU149" i="3"/>
  <c r="Z149" i="3"/>
  <c r="AX149" i="3"/>
  <c r="BT149" i="3"/>
  <c r="Y149" i="3"/>
  <c r="AW149" i="3"/>
  <c r="BS149" i="3"/>
  <c r="X149" i="3"/>
  <c r="AV149" i="3"/>
  <c r="BR149" i="3"/>
  <c r="W149" i="3"/>
  <c r="AU149" i="3"/>
  <c r="BQ149" i="3"/>
  <c r="V149" i="3"/>
  <c r="AT149" i="3"/>
  <c r="BP149" i="3"/>
  <c r="BN149" i="3"/>
  <c r="T149" i="3"/>
  <c r="AS149" i="3"/>
  <c r="BO149" i="3"/>
  <c r="AP149" i="3"/>
  <c r="BL149" i="3"/>
  <c r="AQ149" i="3"/>
  <c r="BM149" i="3"/>
  <c r="Q149" i="3"/>
  <c r="AO149" i="3"/>
  <c r="BK149" i="3"/>
  <c r="P149" i="3"/>
  <c r="AN149" i="3"/>
  <c r="BJ149" i="3"/>
  <c r="O149" i="3"/>
  <c r="AM149" i="3"/>
  <c r="BI149" i="3"/>
  <c r="N149" i="3"/>
  <c r="AL149" i="3"/>
  <c r="BH149" i="3"/>
  <c r="M149" i="3"/>
  <c r="L149" i="3"/>
  <c r="AJ149" i="3"/>
  <c r="BF149" i="3"/>
  <c r="K149" i="3"/>
  <c r="J149" i="3"/>
  <c r="I149" i="3"/>
  <c r="H149" i="3"/>
  <c r="G149" i="3"/>
  <c r="F149" i="3"/>
  <c r="AI149" i="3"/>
  <c r="E149" i="3"/>
  <c r="AH149" i="3"/>
  <c r="BD149" i="3"/>
  <c r="D149" i="3"/>
  <c r="AG149" i="3"/>
  <c r="BC149" i="3"/>
  <c r="C149" i="3"/>
  <c r="AF149" i="3"/>
  <c r="B149" i="3"/>
  <c r="A149" i="3"/>
  <c r="I132" i="2"/>
  <c r="BA148" i="3"/>
  <c r="BW148" i="3"/>
  <c r="AK148" i="3"/>
  <c r="BG148" i="3"/>
  <c r="AE148" i="3"/>
  <c r="BX148" i="3"/>
  <c r="E137" i="6"/>
  <c r="AB148" i="3"/>
  <c r="AZ148" i="3"/>
  <c r="BV148" i="3"/>
  <c r="AA148" i="3"/>
  <c r="AY148" i="3"/>
  <c r="BU148" i="3"/>
  <c r="Z148" i="3"/>
  <c r="AX148" i="3"/>
  <c r="BT148" i="3"/>
  <c r="Y148" i="3"/>
  <c r="AW148" i="3"/>
  <c r="BS148" i="3"/>
  <c r="X148" i="3"/>
  <c r="AV148" i="3"/>
  <c r="BR148" i="3"/>
  <c r="W148" i="3"/>
  <c r="AU148" i="3"/>
  <c r="BQ148" i="3"/>
  <c r="V148" i="3"/>
  <c r="AT148" i="3"/>
  <c r="BP148" i="3"/>
  <c r="BN148" i="3"/>
  <c r="T148" i="3"/>
  <c r="AS148" i="3"/>
  <c r="BO148" i="3"/>
  <c r="AP148" i="3"/>
  <c r="BL148" i="3"/>
  <c r="AQ148" i="3"/>
  <c r="Q148" i="3"/>
  <c r="AO148" i="3"/>
  <c r="BK148" i="3"/>
  <c r="P148" i="3"/>
  <c r="AN148" i="3"/>
  <c r="BJ148" i="3"/>
  <c r="O148" i="3"/>
  <c r="AM148" i="3"/>
  <c r="BI148" i="3"/>
  <c r="N148" i="3"/>
  <c r="AL148" i="3"/>
  <c r="BH148" i="3"/>
  <c r="M148" i="3"/>
  <c r="L148" i="3"/>
  <c r="AJ148" i="3"/>
  <c r="BF148" i="3"/>
  <c r="K148" i="3"/>
  <c r="J148" i="3"/>
  <c r="I148" i="3"/>
  <c r="H148" i="3"/>
  <c r="G148" i="3"/>
  <c r="F148" i="3"/>
  <c r="AI148" i="3"/>
  <c r="E148" i="3"/>
  <c r="AH148" i="3"/>
  <c r="BD148" i="3"/>
  <c r="D148" i="3"/>
  <c r="AG148" i="3"/>
  <c r="BC148" i="3"/>
  <c r="C148" i="3"/>
  <c r="AF148" i="3"/>
  <c r="B148" i="3"/>
  <c r="A148" i="3"/>
  <c r="BA147" i="3"/>
  <c r="BW147" i="3"/>
  <c r="AK147" i="3"/>
  <c r="BG147" i="3"/>
  <c r="AE147" i="3"/>
  <c r="BX147" i="3"/>
  <c r="E136" i="6"/>
  <c r="AB147" i="3"/>
  <c r="AZ147" i="3"/>
  <c r="BV147" i="3"/>
  <c r="AA147" i="3"/>
  <c r="AY147" i="3"/>
  <c r="BU147" i="3"/>
  <c r="Z147" i="3"/>
  <c r="AX147" i="3"/>
  <c r="BT147" i="3"/>
  <c r="Y147" i="3"/>
  <c r="AW147" i="3"/>
  <c r="BS147" i="3"/>
  <c r="X147" i="3"/>
  <c r="AV147" i="3"/>
  <c r="BR147" i="3"/>
  <c r="W147" i="3"/>
  <c r="AU147" i="3"/>
  <c r="BQ147" i="3"/>
  <c r="V147" i="3"/>
  <c r="AT147" i="3"/>
  <c r="BP147" i="3"/>
  <c r="BN147" i="3"/>
  <c r="T147" i="3"/>
  <c r="AS147" i="3"/>
  <c r="BO147" i="3"/>
  <c r="AQ147" i="3"/>
  <c r="BM147" i="3"/>
  <c r="Q147" i="3"/>
  <c r="AO147" i="3"/>
  <c r="BK147" i="3"/>
  <c r="P147" i="3"/>
  <c r="AN147" i="3"/>
  <c r="BJ147" i="3"/>
  <c r="O147" i="3"/>
  <c r="AM147" i="3"/>
  <c r="BI147" i="3"/>
  <c r="N147" i="3"/>
  <c r="AL147" i="3"/>
  <c r="BH147" i="3"/>
  <c r="M147" i="3"/>
  <c r="L147" i="3"/>
  <c r="AJ147" i="3"/>
  <c r="BF147" i="3"/>
  <c r="K147" i="3"/>
  <c r="J147" i="3"/>
  <c r="I147" i="3"/>
  <c r="H147" i="3"/>
  <c r="G147" i="3"/>
  <c r="F147" i="3"/>
  <c r="AI147" i="3"/>
  <c r="E147" i="3"/>
  <c r="AH147" i="3"/>
  <c r="BD147" i="3"/>
  <c r="D147" i="3"/>
  <c r="AG147" i="3"/>
  <c r="BC147" i="3"/>
  <c r="C147" i="3"/>
  <c r="AF147" i="3"/>
  <c r="B147" i="3"/>
  <c r="A147" i="3"/>
  <c r="BA146" i="3"/>
  <c r="BW146" i="3"/>
  <c r="AK146" i="3"/>
  <c r="BG146" i="3"/>
  <c r="AE146" i="3"/>
  <c r="BX146" i="3"/>
  <c r="E135" i="6"/>
  <c r="AB146" i="3"/>
  <c r="AZ146" i="3"/>
  <c r="BV146" i="3"/>
  <c r="AA146" i="3"/>
  <c r="AY146" i="3"/>
  <c r="BU146" i="3"/>
  <c r="Z146" i="3"/>
  <c r="AX146" i="3"/>
  <c r="BT146" i="3"/>
  <c r="Y146" i="3"/>
  <c r="AW146" i="3"/>
  <c r="BS146" i="3"/>
  <c r="X146" i="3"/>
  <c r="AV146" i="3"/>
  <c r="BR146" i="3"/>
  <c r="W146" i="3"/>
  <c r="AU146" i="3"/>
  <c r="BQ146" i="3"/>
  <c r="V146" i="3"/>
  <c r="AT146" i="3"/>
  <c r="BP146" i="3"/>
  <c r="BN146" i="3"/>
  <c r="T146" i="3"/>
  <c r="AS146" i="3"/>
  <c r="BO146" i="3"/>
  <c r="AP146" i="3"/>
  <c r="BL146" i="3"/>
  <c r="AQ146" i="3"/>
  <c r="BM146" i="3"/>
  <c r="Q146" i="3"/>
  <c r="AO146" i="3"/>
  <c r="BK146" i="3"/>
  <c r="P146" i="3"/>
  <c r="AN146" i="3"/>
  <c r="BJ146" i="3"/>
  <c r="O146" i="3"/>
  <c r="AM146" i="3"/>
  <c r="BI146" i="3"/>
  <c r="N146" i="3"/>
  <c r="AL146" i="3"/>
  <c r="BH146" i="3"/>
  <c r="M146" i="3"/>
  <c r="L146" i="3"/>
  <c r="AJ146" i="3"/>
  <c r="BF146" i="3"/>
  <c r="K146" i="3"/>
  <c r="J146" i="3"/>
  <c r="I146" i="3"/>
  <c r="H146" i="3"/>
  <c r="G146" i="3"/>
  <c r="F146" i="3"/>
  <c r="AI146" i="3"/>
  <c r="E146" i="3"/>
  <c r="AH146" i="3"/>
  <c r="BD146" i="3"/>
  <c r="D146" i="3"/>
  <c r="AG146" i="3"/>
  <c r="BC146" i="3"/>
  <c r="C146" i="3"/>
  <c r="AF146" i="3"/>
  <c r="B146" i="3"/>
  <c r="A146" i="3"/>
  <c r="BA145" i="3"/>
  <c r="BW145" i="3"/>
  <c r="AQ145" i="3"/>
  <c r="BM145" i="3"/>
  <c r="AK145" i="3"/>
  <c r="BG145" i="3"/>
  <c r="AE145" i="3"/>
  <c r="BX145" i="3"/>
  <c r="E134" i="6"/>
  <c r="AB145" i="3"/>
  <c r="AZ145" i="3"/>
  <c r="BV145" i="3"/>
  <c r="AA145" i="3"/>
  <c r="AY145" i="3"/>
  <c r="BU145" i="3"/>
  <c r="Z145" i="3"/>
  <c r="AX145" i="3"/>
  <c r="BT145" i="3"/>
  <c r="Y145" i="3"/>
  <c r="AW145" i="3"/>
  <c r="BS145" i="3"/>
  <c r="X145" i="3"/>
  <c r="AV145" i="3"/>
  <c r="BR145" i="3"/>
  <c r="W145" i="3"/>
  <c r="AU145" i="3"/>
  <c r="BQ145" i="3"/>
  <c r="V145" i="3"/>
  <c r="AT145" i="3"/>
  <c r="BP145" i="3"/>
  <c r="BN145" i="3"/>
  <c r="T145" i="3"/>
  <c r="AS145" i="3"/>
  <c r="BO145" i="3"/>
  <c r="AP145" i="3"/>
  <c r="BL145" i="3"/>
  <c r="Q145" i="3"/>
  <c r="AO145" i="3"/>
  <c r="BK145" i="3"/>
  <c r="P145" i="3"/>
  <c r="AN145" i="3"/>
  <c r="BJ145" i="3"/>
  <c r="O145" i="3"/>
  <c r="AM145" i="3"/>
  <c r="BI145" i="3"/>
  <c r="N145" i="3"/>
  <c r="AL145" i="3"/>
  <c r="BH145" i="3"/>
  <c r="M145" i="3"/>
  <c r="L145" i="3"/>
  <c r="AJ145" i="3"/>
  <c r="BF145" i="3"/>
  <c r="K145" i="3"/>
  <c r="J145" i="3"/>
  <c r="I145" i="3"/>
  <c r="H145" i="3"/>
  <c r="G145" i="3"/>
  <c r="F145" i="3"/>
  <c r="AI145" i="3"/>
  <c r="E145" i="3"/>
  <c r="AH145" i="3"/>
  <c r="BD145" i="3"/>
  <c r="D145" i="3"/>
  <c r="AG145" i="3"/>
  <c r="BC145" i="3"/>
  <c r="C145" i="3"/>
  <c r="AF145" i="3"/>
  <c r="B145" i="3"/>
  <c r="A145" i="3"/>
  <c r="BA144" i="3"/>
  <c r="BW144" i="3"/>
  <c r="AK144" i="3"/>
  <c r="BG144" i="3"/>
  <c r="AE144" i="3"/>
  <c r="BX144" i="3"/>
  <c r="E133" i="6"/>
  <c r="AB144" i="3"/>
  <c r="AZ144" i="3"/>
  <c r="BV144" i="3"/>
  <c r="AA144" i="3"/>
  <c r="AY144" i="3"/>
  <c r="BU144" i="3"/>
  <c r="Z144" i="3"/>
  <c r="AX144" i="3"/>
  <c r="BT144" i="3"/>
  <c r="Y144" i="3"/>
  <c r="AW144" i="3"/>
  <c r="BS144" i="3"/>
  <c r="X144" i="3"/>
  <c r="AV144" i="3"/>
  <c r="BR144" i="3"/>
  <c r="W144" i="3"/>
  <c r="AU144" i="3"/>
  <c r="BQ144" i="3"/>
  <c r="V144" i="3"/>
  <c r="AT144" i="3"/>
  <c r="BP144" i="3"/>
  <c r="T144" i="3"/>
  <c r="AS144" i="3"/>
  <c r="BO144" i="3"/>
  <c r="AP144" i="3"/>
  <c r="BL144" i="3"/>
  <c r="AQ144" i="3"/>
  <c r="BM144" i="3"/>
  <c r="Q144" i="3"/>
  <c r="AO144" i="3"/>
  <c r="BK144" i="3"/>
  <c r="P144" i="3"/>
  <c r="AN144" i="3"/>
  <c r="BJ144" i="3"/>
  <c r="O144" i="3"/>
  <c r="AM144" i="3"/>
  <c r="BI144" i="3"/>
  <c r="N144" i="3"/>
  <c r="AL144" i="3"/>
  <c r="BH144" i="3"/>
  <c r="M144" i="3"/>
  <c r="L144" i="3"/>
  <c r="AJ144" i="3"/>
  <c r="K144" i="3"/>
  <c r="J144" i="3"/>
  <c r="I144" i="3"/>
  <c r="H144" i="3"/>
  <c r="G144" i="3"/>
  <c r="F144" i="3"/>
  <c r="AI144" i="3"/>
  <c r="E144" i="3"/>
  <c r="AH144" i="3"/>
  <c r="BD144" i="3"/>
  <c r="D144" i="3"/>
  <c r="AG144" i="3"/>
  <c r="BC144" i="3"/>
  <c r="C144" i="3"/>
  <c r="AF144" i="3"/>
  <c r="B144" i="3"/>
  <c r="A144" i="3"/>
  <c r="BK143" i="3"/>
  <c r="BA143" i="3"/>
  <c r="BW143" i="3"/>
  <c r="AK143" i="3"/>
  <c r="BG143" i="3"/>
  <c r="AE143" i="3"/>
  <c r="BX143" i="3"/>
  <c r="E132" i="6"/>
  <c r="AB143" i="3"/>
  <c r="AZ143" i="3"/>
  <c r="BV143" i="3"/>
  <c r="AA143" i="3"/>
  <c r="AY143" i="3"/>
  <c r="BU143" i="3"/>
  <c r="Z143" i="3"/>
  <c r="AX143" i="3"/>
  <c r="BT143" i="3"/>
  <c r="Y143" i="3"/>
  <c r="AW143" i="3"/>
  <c r="BS143" i="3"/>
  <c r="X143" i="3"/>
  <c r="AV143" i="3"/>
  <c r="BR143" i="3"/>
  <c r="W143" i="3"/>
  <c r="AU143" i="3"/>
  <c r="BQ143" i="3"/>
  <c r="V143" i="3"/>
  <c r="AT143" i="3"/>
  <c r="BP143" i="3"/>
  <c r="T143" i="3"/>
  <c r="AS143" i="3"/>
  <c r="AQ143" i="3"/>
  <c r="BM143" i="3"/>
  <c r="Q143" i="3"/>
  <c r="AO143" i="3"/>
  <c r="P143" i="3"/>
  <c r="AN143" i="3"/>
  <c r="BJ143" i="3"/>
  <c r="O143" i="3"/>
  <c r="AM143" i="3"/>
  <c r="BI143" i="3"/>
  <c r="N143" i="3"/>
  <c r="AL143" i="3"/>
  <c r="BH143" i="3"/>
  <c r="M143" i="3"/>
  <c r="L143" i="3"/>
  <c r="AJ143" i="3"/>
  <c r="BF143" i="3"/>
  <c r="K143" i="3"/>
  <c r="J143" i="3"/>
  <c r="I143" i="3"/>
  <c r="H143" i="3"/>
  <c r="G143" i="3"/>
  <c r="F143" i="3"/>
  <c r="AI143" i="3"/>
  <c r="E143" i="3"/>
  <c r="AH143" i="3"/>
  <c r="BD143" i="3"/>
  <c r="D143" i="3"/>
  <c r="AG143" i="3"/>
  <c r="BC143" i="3"/>
  <c r="C143" i="3"/>
  <c r="AF143" i="3"/>
  <c r="B143" i="3"/>
  <c r="A143" i="3"/>
  <c r="BA142" i="3"/>
  <c r="BW142" i="3"/>
  <c r="AT142" i="3"/>
  <c r="BP142" i="3"/>
  <c r="AL142" i="3"/>
  <c r="BH142" i="3"/>
  <c r="AK142" i="3"/>
  <c r="BG142" i="3"/>
  <c r="AE142" i="3"/>
  <c r="BX142" i="3"/>
  <c r="E131" i="6"/>
  <c r="AB142" i="3"/>
  <c r="AZ142" i="3"/>
  <c r="BV142" i="3"/>
  <c r="AA142" i="3"/>
  <c r="AY142" i="3"/>
  <c r="BU142" i="3"/>
  <c r="Z142" i="3"/>
  <c r="AX142" i="3"/>
  <c r="BT142" i="3"/>
  <c r="Y142" i="3"/>
  <c r="AW142" i="3"/>
  <c r="BS142" i="3"/>
  <c r="X142" i="3"/>
  <c r="AV142" i="3"/>
  <c r="BR142" i="3"/>
  <c r="W142" i="3"/>
  <c r="AU142" i="3"/>
  <c r="BQ142" i="3"/>
  <c r="V142" i="3"/>
  <c r="T142" i="3"/>
  <c r="AS142" i="3"/>
  <c r="BO142" i="3"/>
  <c r="AP142" i="3"/>
  <c r="BL142" i="3"/>
  <c r="AQ142" i="3"/>
  <c r="BM142" i="3"/>
  <c r="Q142" i="3"/>
  <c r="AO142" i="3"/>
  <c r="BK142" i="3"/>
  <c r="P142" i="3"/>
  <c r="AN142" i="3"/>
  <c r="BJ142" i="3"/>
  <c r="O142" i="3"/>
  <c r="AM142" i="3"/>
  <c r="BI142" i="3"/>
  <c r="N142" i="3"/>
  <c r="M142" i="3"/>
  <c r="L142" i="3"/>
  <c r="AJ142" i="3"/>
  <c r="BF142" i="3"/>
  <c r="K142" i="3"/>
  <c r="J142" i="3"/>
  <c r="I142" i="3"/>
  <c r="H142" i="3"/>
  <c r="G142" i="3"/>
  <c r="F142" i="3"/>
  <c r="AI142" i="3"/>
  <c r="E142" i="3"/>
  <c r="AH142" i="3"/>
  <c r="BD142" i="3"/>
  <c r="D142" i="3"/>
  <c r="AG142" i="3"/>
  <c r="BC142" i="3"/>
  <c r="C142" i="3"/>
  <c r="AF142" i="3"/>
  <c r="B142" i="3"/>
  <c r="A142" i="3"/>
  <c r="BA141" i="3"/>
  <c r="BW141" i="3"/>
  <c r="AK141" i="3"/>
  <c r="BG141" i="3"/>
  <c r="AE141" i="3"/>
  <c r="BX141" i="3"/>
  <c r="E130" i="6"/>
  <c r="AB141" i="3"/>
  <c r="AZ141" i="3"/>
  <c r="BV141" i="3"/>
  <c r="AA141" i="3"/>
  <c r="AY141" i="3"/>
  <c r="BU141" i="3"/>
  <c r="Z141" i="3"/>
  <c r="AX141" i="3"/>
  <c r="BT141" i="3"/>
  <c r="Y141" i="3"/>
  <c r="AW141" i="3"/>
  <c r="BS141" i="3"/>
  <c r="X141" i="3"/>
  <c r="AV141" i="3"/>
  <c r="BR141" i="3"/>
  <c r="W141" i="3"/>
  <c r="AU141" i="3"/>
  <c r="BQ141" i="3"/>
  <c r="V141" i="3"/>
  <c r="AT141" i="3"/>
  <c r="BP141" i="3"/>
  <c r="T141" i="3"/>
  <c r="AS141" i="3"/>
  <c r="BO141" i="3"/>
  <c r="AP141" i="3"/>
  <c r="BL141" i="3"/>
  <c r="AQ141" i="3"/>
  <c r="BM141" i="3"/>
  <c r="Q141" i="3"/>
  <c r="AO141" i="3"/>
  <c r="BK141" i="3"/>
  <c r="P141" i="3"/>
  <c r="AN141" i="3"/>
  <c r="BJ141" i="3"/>
  <c r="O141" i="3"/>
  <c r="AM141" i="3"/>
  <c r="N141" i="3"/>
  <c r="AL141" i="3"/>
  <c r="BH141" i="3"/>
  <c r="M141" i="3"/>
  <c r="L141" i="3"/>
  <c r="AJ141" i="3"/>
  <c r="BF141" i="3"/>
  <c r="K141" i="3"/>
  <c r="J141" i="3"/>
  <c r="I141" i="3"/>
  <c r="H141" i="3"/>
  <c r="G141" i="3"/>
  <c r="F141" i="3"/>
  <c r="AI141" i="3"/>
  <c r="E141" i="3"/>
  <c r="AH141" i="3"/>
  <c r="BD141" i="3"/>
  <c r="D141" i="3"/>
  <c r="AG141" i="3"/>
  <c r="BC141" i="3"/>
  <c r="C141" i="3"/>
  <c r="AF141" i="3"/>
  <c r="B141" i="3"/>
  <c r="A141" i="3"/>
  <c r="BA140" i="3"/>
  <c r="BW140" i="3"/>
  <c r="BV140" i="3"/>
  <c r="AK140" i="3"/>
  <c r="BG140" i="3"/>
  <c r="AE140" i="3"/>
  <c r="BX140" i="3"/>
  <c r="E129" i="6"/>
  <c r="AB140" i="3"/>
  <c r="AZ140" i="3"/>
  <c r="AA140" i="3"/>
  <c r="AY140" i="3"/>
  <c r="BU140" i="3"/>
  <c r="Z140" i="3"/>
  <c r="AX140" i="3"/>
  <c r="BT140" i="3"/>
  <c r="Y140" i="3"/>
  <c r="AW140" i="3"/>
  <c r="BS140" i="3"/>
  <c r="X140" i="3"/>
  <c r="AV140" i="3"/>
  <c r="BR140" i="3"/>
  <c r="W140" i="3"/>
  <c r="AU140" i="3"/>
  <c r="BQ140" i="3"/>
  <c r="V140" i="3"/>
  <c r="AT140" i="3"/>
  <c r="BP140" i="3"/>
  <c r="BN140" i="3"/>
  <c r="T140" i="3"/>
  <c r="AS140" i="3"/>
  <c r="BO140" i="3"/>
  <c r="AP140" i="3"/>
  <c r="BL140" i="3"/>
  <c r="AQ140" i="3"/>
  <c r="BM140" i="3"/>
  <c r="Q140" i="3"/>
  <c r="AO140" i="3"/>
  <c r="BK140" i="3"/>
  <c r="P140" i="3"/>
  <c r="AN140" i="3"/>
  <c r="BJ140" i="3"/>
  <c r="O140" i="3"/>
  <c r="AM140" i="3"/>
  <c r="BI140" i="3"/>
  <c r="N140" i="3"/>
  <c r="AL140" i="3"/>
  <c r="BH140" i="3"/>
  <c r="M140" i="3"/>
  <c r="L140" i="3"/>
  <c r="AJ140" i="3"/>
  <c r="BF140" i="3"/>
  <c r="K140" i="3"/>
  <c r="J140" i="3"/>
  <c r="I140" i="3"/>
  <c r="H140" i="3"/>
  <c r="G140" i="3"/>
  <c r="F140" i="3"/>
  <c r="AI140" i="3"/>
  <c r="E140" i="3"/>
  <c r="AH140" i="3"/>
  <c r="BD140" i="3"/>
  <c r="D140" i="3"/>
  <c r="AG140" i="3"/>
  <c r="BC140" i="3"/>
  <c r="C140" i="3"/>
  <c r="AF140" i="3"/>
  <c r="B140" i="3"/>
  <c r="A140" i="3"/>
  <c r="BA139" i="3"/>
  <c r="BW139" i="3"/>
  <c r="AK139" i="3"/>
  <c r="BG139" i="3"/>
  <c r="AE139" i="3"/>
  <c r="BX139" i="3"/>
  <c r="E128" i="6"/>
  <c r="AB139" i="3"/>
  <c r="AZ139" i="3"/>
  <c r="BV139" i="3"/>
  <c r="AA139" i="3"/>
  <c r="AY139" i="3"/>
  <c r="BU139" i="3"/>
  <c r="Z139" i="3"/>
  <c r="AX139" i="3"/>
  <c r="BT139" i="3"/>
  <c r="Y139" i="3"/>
  <c r="AW139" i="3"/>
  <c r="BS139" i="3"/>
  <c r="X139" i="3"/>
  <c r="AV139" i="3"/>
  <c r="BR139" i="3"/>
  <c r="W139" i="3"/>
  <c r="AU139" i="3"/>
  <c r="BQ139" i="3"/>
  <c r="V139" i="3"/>
  <c r="AT139" i="3"/>
  <c r="BP139" i="3"/>
  <c r="BN139" i="3"/>
  <c r="T139" i="3"/>
  <c r="AS139" i="3"/>
  <c r="BO139" i="3"/>
  <c r="AP139" i="3"/>
  <c r="BL139" i="3"/>
  <c r="AQ139" i="3"/>
  <c r="BM139" i="3"/>
  <c r="Q139" i="3"/>
  <c r="AO139" i="3"/>
  <c r="BK139" i="3"/>
  <c r="P139" i="3"/>
  <c r="AN139" i="3"/>
  <c r="BJ139" i="3"/>
  <c r="O139" i="3"/>
  <c r="AM139" i="3"/>
  <c r="BI139" i="3"/>
  <c r="N139" i="3"/>
  <c r="AL139" i="3"/>
  <c r="BH139" i="3"/>
  <c r="M139" i="3"/>
  <c r="L139" i="3"/>
  <c r="AJ139" i="3"/>
  <c r="BF139" i="3"/>
  <c r="K139" i="3"/>
  <c r="J139" i="3"/>
  <c r="I139" i="3"/>
  <c r="H139" i="3"/>
  <c r="G139" i="3"/>
  <c r="F139" i="3"/>
  <c r="AI139" i="3"/>
  <c r="E139" i="3"/>
  <c r="AH139" i="3"/>
  <c r="BD139" i="3"/>
  <c r="D139" i="3"/>
  <c r="AG139" i="3"/>
  <c r="BC139" i="3"/>
  <c r="C139" i="3"/>
  <c r="AF139" i="3"/>
  <c r="E122" i="2"/>
  <c r="B139" i="3"/>
  <c r="A139" i="3"/>
  <c r="BA138" i="3"/>
  <c r="BW138" i="3"/>
  <c r="AK138" i="3"/>
  <c r="BG138" i="3"/>
  <c r="AE138" i="3"/>
  <c r="BX138" i="3"/>
  <c r="E127" i="6"/>
  <c r="AB138" i="3"/>
  <c r="AZ138" i="3"/>
  <c r="BV138" i="3"/>
  <c r="AA138" i="3"/>
  <c r="AY138" i="3"/>
  <c r="BU138" i="3"/>
  <c r="Z138" i="3"/>
  <c r="AX138" i="3"/>
  <c r="BT138" i="3"/>
  <c r="Y138" i="3"/>
  <c r="AW138" i="3"/>
  <c r="BS138" i="3"/>
  <c r="X138" i="3"/>
  <c r="AV138" i="3"/>
  <c r="BR138" i="3"/>
  <c r="W138" i="3"/>
  <c r="AU138" i="3"/>
  <c r="BQ138" i="3"/>
  <c r="V138" i="3"/>
  <c r="AT138" i="3"/>
  <c r="BP138" i="3"/>
  <c r="BN138" i="3"/>
  <c r="T138" i="3"/>
  <c r="AS138" i="3"/>
  <c r="BO138" i="3"/>
  <c r="AP138" i="3"/>
  <c r="BL138" i="3"/>
  <c r="AQ138" i="3"/>
  <c r="BM138" i="3"/>
  <c r="Q138" i="3"/>
  <c r="AO138" i="3"/>
  <c r="BK138" i="3"/>
  <c r="P138" i="3"/>
  <c r="AN138" i="3"/>
  <c r="BJ138" i="3"/>
  <c r="O138" i="3"/>
  <c r="AM138" i="3"/>
  <c r="N138" i="3"/>
  <c r="AL138" i="3"/>
  <c r="BH138" i="3"/>
  <c r="M138" i="3"/>
  <c r="L138" i="3"/>
  <c r="AJ138" i="3"/>
  <c r="BF138" i="3"/>
  <c r="K138" i="3"/>
  <c r="J138" i="3"/>
  <c r="I138" i="3"/>
  <c r="H138" i="3"/>
  <c r="G138" i="3"/>
  <c r="F138" i="3"/>
  <c r="AI138" i="3"/>
  <c r="E138" i="3"/>
  <c r="AH138" i="3"/>
  <c r="BD138" i="3"/>
  <c r="D138" i="3"/>
  <c r="AG138" i="3"/>
  <c r="BC138" i="3"/>
  <c r="C138" i="3"/>
  <c r="AF138" i="3"/>
  <c r="E121" i="2"/>
  <c r="B138" i="3"/>
  <c r="A138" i="3"/>
  <c r="BA137" i="3"/>
  <c r="BW137" i="3"/>
  <c r="AK137" i="3"/>
  <c r="BG137" i="3"/>
  <c r="AE137" i="3"/>
  <c r="BX137" i="3"/>
  <c r="E126" i="6"/>
  <c r="AB137" i="3"/>
  <c r="AZ137" i="3"/>
  <c r="BV137" i="3"/>
  <c r="AA137" i="3"/>
  <c r="AY137" i="3"/>
  <c r="BU137" i="3"/>
  <c r="Z137" i="3"/>
  <c r="AX137" i="3"/>
  <c r="BT137" i="3"/>
  <c r="Y137" i="3"/>
  <c r="AW137" i="3"/>
  <c r="BS137" i="3"/>
  <c r="X137" i="3"/>
  <c r="AV137" i="3"/>
  <c r="BR137" i="3"/>
  <c r="W137" i="3"/>
  <c r="AU137" i="3"/>
  <c r="BQ137" i="3"/>
  <c r="V137" i="3"/>
  <c r="AT137" i="3"/>
  <c r="BP137" i="3"/>
  <c r="BN137" i="3"/>
  <c r="T137" i="3"/>
  <c r="AS137" i="3"/>
  <c r="BO137" i="3"/>
  <c r="AP137" i="3"/>
  <c r="BL137" i="3"/>
  <c r="AQ137" i="3"/>
  <c r="BM137" i="3"/>
  <c r="Q137" i="3"/>
  <c r="AO137" i="3"/>
  <c r="BK137" i="3"/>
  <c r="P137" i="3"/>
  <c r="AN137" i="3"/>
  <c r="BJ137" i="3"/>
  <c r="O137" i="3"/>
  <c r="AM137" i="3"/>
  <c r="BI137" i="3"/>
  <c r="N137" i="3"/>
  <c r="AL137" i="3"/>
  <c r="BH137" i="3"/>
  <c r="M137" i="3"/>
  <c r="L137" i="3"/>
  <c r="AJ137" i="3"/>
  <c r="BF137" i="3"/>
  <c r="K137" i="3"/>
  <c r="J137" i="3"/>
  <c r="I137" i="3"/>
  <c r="H137" i="3"/>
  <c r="G137" i="3"/>
  <c r="F137" i="3"/>
  <c r="AI137" i="3"/>
  <c r="E137" i="3"/>
  <c r="AH137" i="3"/>
  <c r="BD137" i="3"/>
  <c r="D137" i="3"/>
  <c r="AG137" i="3"/>
  <c r="BC137" i="3"/>
  <c r="C137" i="3"/>
  <c r="AF137" i="3"/>
  <c r="B137" i="3"/>
  <c r="A137" i="3"/>
  <c r="BA136" i="3"/>
  <c r="BW136" i="3"/>
  <c r="AK136" i="3"/>
  <c r="BG136" i="3"/>
  <c r="AE136" i="3"/>
  <c r="BX136" i="3"/>
  <c r="E125" i="6"/>
  <c r="AB136" i="3"/>
  <c r="AZ136" i="3"/>
  <c r="BV136" i="3"/>
  <c r="AA136" i="3"/>
  <c r="AY136" i="3"/>
  <c r="BU136" i="3"/>
  <c r="Z136" i="3"/>
  <c r="AX136" i="3"/>
  <c r="BT136" i="3"/>
  <c r="Y136" i="3"/>
  <c r="AW136" i="3"/>
  <c r="BS136" i="3"/>
  <c r="X136" i="3"/>
  <c r="AV136" i="3"/>
  <c r="BR136" i="3"/>
  <c r="W136" i="3"/>
  <c r="AU136" i="3"/>
  <c r="BQ136" i="3"/>
  <c r="V136" i="3"/>
  <c r="AT136" i="3"/>
  <c r="BP136" i="3"/>
  <c r="BN136" i="3"/>
  <c r="T136" i="3"/>
  <c r="AS136" i="3"/>
  <c r="BO136" i="3"/>
  <c r="AP136" i="3"/>
  <c r="BL136" i="3"/>
  <c r="AQ136" i="3"/>
  <c r="U119" i="2"/>
  <c r="Q136" i="3"/>
  <c r="AO136" i="3"/>
  <c r="BK136" i="3"/>
  <c r="P136" i="3"/>
  <c r="AN136" i="3"/>
  <c r="BJ136" i="3"/>
  <c r="O136" i="3"/>
  <c r="AM136" i="3"/>
  <c r="BI136" i="3"/>
  <c r="N136" i="3"/>
  <c r="AL136" i="3"/>
  <c r="BH136" i="3"/>
  <c r="M136" i="3"/>
  <c r="L136" i="3"/>
  <c r="AJ136" i="3"/>
  <c r="BF136" i="3"/>
  <c r="K136" i="3"/>
  <c r="J136" i="3"/>
  <c r="I136" i="3"/>
  <c r="H136" i="3"/>
  <c r="G136" i="3"/>
  <c r="F136" i="3"/>
  <c r="AI136" i="3"/>
  <c r="E136" i="3"/>
  <c r="AH136" i="3"/>
  <c r="BD136" i="3"/>
  <c r="D136" i="3"/>
  <c r="AG136" i="3"/>
  <c r="BC136" i="3"/>
  <c r="C136" i="3"/>
  <c r="AF136" i="3"/>
  <c r="B136" i="3"/>
  <c r="A136" i="3"/>
  <c r="BS135" i="3"/>
  <c r="BA135" i="3"/>
  <c r="BW135" i="3"/>
  <c r="AK135" i="3"/>
  <c r="BG135" i="3"/>
  <c r="AE135" i="3"/>
  <c r="BX135" i="3"/>
  <c r="E124" i="6"/>
  <c r="AB135" i="3"/>
  <c r="AZ135" i="3"/>
  <c r="BV135" i="3"/>
  <c r="AA135" i="3"/>
  <c r="AY135" i="3"/>
  <c r="BU135" i="3"/>
  <c r="Z135" i="3"/>
  <c r="AX135" i="3"/>
  <c r="BT135" i="3"/>
  <c r="Y135" i="3"/>
  <c r="AW135" i="3"/>
  <c r="X135" i="3"/>
  <c r="AV135" i="3"/>
  <c r="BR135" i="3"/>
  <c r="W135" i="3"/>
  <c r="AU135" i="3"/>
  <c r="BQ135" i="3"/>
  <c r="V135" i="3"/>
  <c r="AT135" i="3"/>
  <c r="BP135" i="3"/>
  <c r="BN135" i="3"/>
  <c r="T135" i="3"/>
  <c r="AS135" i="3"/>
  <c r="BO135" i="3"/>
  <c r="AP135" i="3"/>
  <c r="X118" i="2"/>
  <c r="BL135" i="3"/>
  <c r="AQ135" i="3"/>
  <c r="U118" i="2"/>
  <c r="Q135" i="3"/>
  <c r="AO135" i="3"/>
  <c r="BK135" i="3"/>
  <c r="P135" i="3"/>
  <c r="AN135" i="3"/>
  <c r="BJ135" i="3"/>
  <c r="O135" i="3"/>
  <c r="AM135" i="3"/>
  <c r="BI135" i="3"/>
  <c r="N135" i="3"/>
  <c r="AL135" i="3"/>
  <c r="BH135" i="3"/>
  <c r="M135" i="3"/>
  <c r="L135" i="3"/>
  <c r="AJ135" i="3"/>
  <c r="BF135" i="3"/>
  <c r="K135" i="3"/>
  <c r="J135" i="3"/>
  <c r="I135" i="3"/>
  <c r="H135" i="3"/>
  <c r="G135" i="3"/>
  <c r="F135" i="3"/>
  <c r="AI135" i="3"/>
  <c r="E135" i="3"/>
  <c r="AH135" i="3"/>
  <c r="BD135" i="3"/>
  <c r="D135" i="3"/>
  <c r="AG135" i="3"/>
  <c r="BC135" i="3"/>
  <c r="C135" i="3"/>
  <c r="AF135" i="3"/>
  <c r="B135" i="3"/>
  <c r="A135" i="3"/>
  <c r="BA134" i="3"/>
  <c r="BW134" i="3"/>
  <c r="AK134" i="3"/>
  <c r="BG134" i="3"/>
  <c r="AE134" i="3"/>
  <c r="BX134" i="3"/>
  <c r="E123" i="6"/>
  <c r="AB134" i="3"/>
  <c r="AZ134" i="3"/>
  <c r="BV134" i="3"/>
  <c r="AA134" i="3"/>
  <c r="AY134" i="3"/>
  <c r="BU134" i="3"/>
  <c r="Z134" i="3"/>
  <c r="AX134" i="3"/>
  <c r="BT134" i="3"/>
  <c r="Y134" i="3"/>
  <c r="AW134" i="3"/>
  <c r="BS134" i="3"/>
  <c r="X134" i="3"/>
  <c r="AV134" i="3"/>
  <c r="BR134" i="3"/>
  <c r="W134" i="3"/>
  <c r="AU134" i="3"/>
  <c r="BQ134" i="3"/>
  <c r="V134" i="3"/>
  <c r="AT134" i="3"/>
  <c r="BP134" i="3"/>
  <c r="T134" i="3"/>
  <c r="AS134" i="3"/>
  <c r="BO134" i="3"/>
  <c r="AP134" i="3"/>
  <c r="BL134" i="3"/>
  <c r="AQ134" i="3"/>
  <c r="BM134" i="3"/>
  <c r="Q134" i="3"/>
  <c r="AO134" i="3"/>
  <c r="BK134" i="3"/>
  <c r="P134" i="3"/>
  <c r="AN134" i="3"/>
  <c r="BJ134" i="3"/>
  <c r="O134" i="3"/>
  <c r="AM134" i="3"/>
  <c r="BI134" i="3"/>
  <c r="N134" i="3"/>
  <c r="AL134" i="3"/>
  <c r="BH134" i="3"/>
  <c r="M134" i="3"/>
  <c r="L134" i="3"/>
  <c r="AJ134" i="3"/>
  <c r="BF134" i="3"/>
  <c r="K134" i="3"/>
  <c r="J134" i="3"/>
  <c r="I134" i="3"/>
  <c r="H134" i="3"/>
  <c r="G134" i="3"/>
  <c r="F134" i="3"/>
  <c r="AI134" i="3"/>
  <c r="E134" i="3"/>
  <c r="AH134" i="3"/>
  <c r="D134" i="3"/>
  <c r="AG134" i="3"/>
  <c r="BC134" i="3"/>
  <c r="C134" i="3"/>
  <c r="AF134" i="3"/>
  <c r="B134" i="3"/>
  <c r="A134" i="3"/>
  <c r="BA133" i="3"/>
  <c r="BW133" i="3"/>
  <c r="AK133" i="3"/>
  <c r="BG133" i="3"/>
  <c r="AE133" i="3"/>
  <c r="BX133" i="3"/>
  <c r="E122" i="6"/>
  <c r="AB133" i="3"/>
  <c r="AZ133" i="3"/>
  <c r="BV133" i="3"/>
  <c r="AA133" i="3"/>
  <c r="AY133" i="3"/>
  <c r="BU133" i="3"/>
  <c r="Z133" i="3"/>
  <c r="AX133" i="3"/>
  <c r="BT133" i="3"/>
  <c r="Y133" i="3"/>
  <c r="AW133" i="3"/>
  <c r="BS133" i="3"/>
  <c r="X133" i="3"/>
  <c r="AV133" i="3"/>
  <c r="BR133" i="3"/>
  <c r="W133" i="3"/>
  <c r="AU133" i="3"/>
  <c r="BQ133" i="3"/>
  <c r="V133" i="3"/>
  <c r="AT133" i="3"/>
  <c r="BP133" i="3"/>
  <c r="BN133" i="3"/>
  <c r="T133" i="3"/>
  <c r="AS133" i="3"/>
  <c r="BO133" i="3"/>
  <c r="AP133" i="3"/>
  <c r="X116" i="2"/>
  <c r="AQ133" i="3"/>
  <c r="BM133" i="3"/>
  <c r="Q133" i="3"/>
  <c r="AO133" i="3"/>
  <c r="BK133" i="3"/>
  <c r="P133" i="3"/>
  <c r="AN133" i="3"/>
  <c r="BJ133" i="3"/>
  <c r="O133" i="3"/>
  <c r="AM133" i="3"/>
  <c r="BI133" i="3"/>
  <c r="N133" i="3"/>
  <c r="AL133" i="3"/>
  <c r="BH133" i="3"/>
  <c r="M133" i="3"/>
  <c r="L133" i="3"/>
  <c r="AJ133" i="3"/>
  <c r="BF133" i="3"/>
  <c r="K133" i="3"/>
  <c r="J133" i="3"/>
  <c r="I133" i="3"/>
  <c r="H133" i="3"/>
  <c r="G133" i="3"/>
  <c r="F133" i="3"/>
  <c r="AI133" i="3"/>
  <c r="E133" i="3"/>
  <c r="AH133" i="3"/>
  <c r="BD133" i="3"/>
  <c r="D133" i="3"/>
  <c r="AG133" i="3"/>
  <c r="BC133" i="3"/>
  <c r="C133" i="3"/>
  <c r="AF133" i="3"/>
  <c r="B133" i="3"/>
  <c r="A133" i="3"/>
  <c r="BA132" i="3"/>
  <c r="BW132" i="3"/>
  <c r="AT132" i="3"/>
  <c r="BP132" i="3"/>
  <c r="AK132" i="3"/>
  <c r="BG132" i="3"/>
  <c r="AE132" i="3"/>
  <c r="BX132" i="3"/>
  <c r="E121" i="6"/>
  <c r="AB132" i="3"/>
  <c r="AZ132" i="3"/>
  <c r="BV132" i="3"/>
  <c r="AA132" i="3"/>
  <c r="AY132" i="3"/>
  <c r="BU132" i="3"/>
  <c r="Z132" i="3"/>
  <c r="AX132" i="3"/>
  <c r="BT132" i="3"/>
  <c r="Y132" i="3"/>
  <c r="AW132" i="3"/>
  <c r="BS132" i="3"/>
  <c r="X132" i="3"/>
  <c r="AV132" i="3"/>
  <c r="BR132" i="3"/>
  <c r="W132" i="3"/>
  <c r="AU132" i="3"/>
  <c r="BQ132" i="3"/>
  <c r="V132" i="3"/>
  <c r="BN132" i="3"/>
  <c r="T132" i="3"/>
  <c r="AS132" i="3"/>
  <c r="BO132" i="3"/>
  <c r="AP132" i="3"/>
  <c r="BL132" i="3"/>
  <c r="AQ132" i="3"/>
  <c r="BM132" i="3"/>
  <c r="Q132" i="3"/>
  <c r="AO132" i="3"/>
  <c r="BK132" i="3"/>
  <c r="P132" i="3"/>
  <c r="AN132" i="3"/>
  <c r="BJ132" i="3"/>
  <c r="O132" i="3"/>
  <c r="AM132" i="3"/>
  <c r="BI132" i="3"/>
  <c r="N132" i="3"/>
  <c r="AL132" i="3"/>
  <c r="BH132" i="3"/>
  <c r="M132" i="3"/>
  <c r="L132" i="3"/>
  <c r="AJ132" i="3"/>
  <c r="BF132" i="3"/>
  <c r="K132" i="3"/>
  <c r="J132" i="3"/>
  <c r="I132" i="3"/>
  <c r="H132" i="3"/>
  <c r="G132" i="3"/>
  <c r="F132" i="3"/>
  <c r="AI132" i="3"/>
  <c r="E132" i="3"/>
  <c r="AH132" i="3"/>
  <c r="BD132" i="3"/>
  <c r="D132" i="3"/>
  <c r="AG132" i="3"/>
  <c r="BC132" i="3"/>
  <c r="C132" i="3"/>
  <c r="AF132" i="3"/>
  <c r="B132" i="3"/>
  <c r="A132" i="3"/>
  <c r="BA131" i="3"/>
  <c r="BW131" i="3"/>
  <c r="AK131" i="3"/>
  <c r="BG131" i="3"/>
  <c r="AE131" i="3"/>
  <c r="BX131" i="3"/>
  <c r="E120" i="6"/>
  <c r="AB131" i="3"/>
  <c r="AZ131" i="3"/>
  <c r="BV131" i="3"/>
  <c r="AA131" i="3"/>
  <c r="AY131" i="3"/>
  <c r="BU131" i="3"/>
  <c r="Z131" i="3"/>
  <c r="AX131" i="3"/>
  <c r="BT131" i="3"/>
  <c r="Y131" i="3"/>
  <c r="AW131" i="3"/>
  <c r="BS131" i="3"/>
  <c r="X131" i="3"/>
  <c r="AV131" i="3"/>
  <c r="BR131" i="3"/>
  <c r="W131" i="3"/>
  <c r="AU131" i="3"/>
  <c r="BQ131" i="3"/>
  <c r="V131" i="3"/>
  <c r="AT131" i="3"/>
  <c r="BP131" i="3"/>
  <c r="T131" i="3"/>
  <c r="AS131" i="3"/>
  <c r="BO131" i="3"/>
  <c r="AQ131" i="3"/>
  <c r="BM131" i="3"/>
  <c r="Q131" i="3"/>
  <c r="AO131" i="3"/>
  <c r="BK131" i="3"/>
  <c r="P131" i="3"/>
  <c r="AN131" i="3"/>
  <c r="BJ131" i="3"/>
  <c r="O131" i="3"/>
  <c r="AM131" i="3"/>
  <c r="BI131" i="3"/>
  <c r="N131" i="3"/>
  <c r="AL131" i="3"/>
  <c r="BH131" i="3"/>
  <c r="M131" i="3"/>
  <c r="L131" i="3"/>
  <c r="AJ131" i="3"/>
  <c r="BF131" i="3"/>
  <c r="K131" i="3"/>
  <c r="J131" i="3"/>
  <c r="I131" i="3"/>
  <c r="H131" i="3"/>
  <c r="G131" i="3"/>
  <c r="F131" i="3"/>
  <c r="AI131" i="3"/>
  <c r="E131" i="3"/>
  <c r="AH131" i="3"/>
  <c r="BD131" i="3"/>
  <c r="D131" i="3"/>
  <c r="AG131" i="3"/>
  <c r="BC131" i="3"/>
  <c r="C131" i="3"/>
  <c r="AF131" i="3"/>
  <c r="B131" i="3"/>
  <c r="A131" i="3"/>
  <c r="BA130" i="3"/>
  <c r="BW130" i="3"/>
  <c r="AK130" i="3"/>
  <c r="BG130" i="3"/>
  <c r="AE130" i="3"/>
  <c r="BX130" i="3"/>
  <c r="E119" i="6"/>
  <c r="AB130" i="3"/>
  <c r="AZ130" i="3"/>
  <c r="BV130" i="3"/>
  <c r="AA130" i="3"/>
  <c r="AY130" i="3"/>
  <c r="BU130" i="3"/>
  <c r="Z130" i="3"/>
  <c r="AX130" i="3"/>
  <c r="BT130" i="3"/>
  <c r="Y130" i="3"/>
  <c r="AW130" i="3"/>
  <c r="BS130" i="3"/>
  <c r="X130" i="3"/>
  <c r="AV130" i="3"/>
  <c r="BR130" i="3"/>
  <c r="W130" i="3"/>
  <c r="AU130" i="3"/>
  <c r="BQ130" i="3"/>
  <c r="V130" i="3"/>
  <c r="AT130" i="3"/>
  <c r="BP130" i="3"/>
  <c r="T130" i="3"/>
  <c r="AS130" i="3"/>
  <c r="BO130" i="3"/>
  <c r="AP130" i="3"/>
  <c r="BL130" i="3"/>
  <c r="AQ130" i="3"/>
  <c r="BM130" i="3"/>
  <c r="Q130" i="3"/>
  <c r="AO130" i="3"/>
  <c r="BK130" i="3"/>
  <c r="P130" i="3"/>
  <c r="AN130" i="3"/>
  <c r="BJ130" i="3"/>
  <c r="O130" i="3"/>
  <c r="AM130" i="3"/>
  <c r="N130" i="3"/>
  <c r="AL130" i="3"/>
  <c r="BH130" i="3"/>
  <c r="M130" i="3"/>
  <c r="L130" i="3"/>
  <c r="AJ130" i="3"/>
  <c r="BF130" i="3"/>
  <c r="K130" i="3"/>
  <c r="J130" i="3"/>
  <c r="I130" i="3"/>
  <c r="H130" i="3"/>
  <c r="G130" i="3"/>
  <c r="F130" i="3"/>
  <c r="AI130" i="3"/>
  <c r="E130" i="3"/>
  <c r="AH130" i="3"/>
  <c r="BD130" i="3"/>
  <c r="D130" i="3"/>
  <c r="AG130" i="3"/>
  <c r="BC130" i="3"/>
  <c r="C130" i="3"/>
  <c r="AF130" i="3"/>
  <c r="B130" i="3"/>
  <c r="A130" i="3"/>
  <c r="BA129" i="3"/>
  <c r="BW129" i="3"/>
  <c r="AK129" i="3"/>
  <c r="BG129" i="3"/>
  <c r="AE129" i="3"/>
  <c r="BX129" i="3"/>
  <c r="E118" i="6"/>
  <c r="AB129" i="3"/>
  <c r="AZ129" i="3"/>
  <c r="BV129" i="3"/>
  <c r="AA129" i="3"/>
  <c r="AY129" i="3"/>
  <c r="BU129" i="3"/>
  <c r="Z129" i="3"/>
  <c r="AX129" i="3"/>
  <c r="BT129" i="3"/>
  <c r="Y129" i="3"/>
  <c r="AW129" i="3"/>
  <c r="BS129" i="3"/>
  <c r="X129" i="3"/>
  <c r="AV129" i="3"/>
  <c r="BR129" i="3"/>
  <c r="W129" i="3"/>
  <c r="AU129" i="3"/>
  <c r="BQ129" i="3"/>
  <c r="V129" i="3"/>
  <c r="AT129" i="3"/>
  <c r="BP129" i="3"/>
  <c r="T129" i="3"/>
  <c r="AS129" i="3"/>
  <c r="BO129" i="3"/>
  <c r="AP129" i="3"/>
  <c r="BL129" i="3"/>
  <c r="AQ129" i="3"/>
  <c r="BM129" i="3"/>
  <c r="Q129" i="3"/>
  <c r="AO129" i="3"/>
  <c r="BK129" i="3"/>
  <c r="P129" i="3"/>
  <c r="AN129" i="3"/>
  <c r="BJ129" i="3"/>
  <c r="O129" i="3"/>
  <c r="AM129" i="3"/>
  <c r="BI129" i="3"/>
  <c r="N129" i="3"/>
  <c r="AL129" i="3"/>
  <c r="BH129" i="3"/>
  <c r="M129" i="3"/>
  <c r="L129" i="3"/>
  <c r="AJ129" i="3"/>
  <c r="BF129" i="3"/>
  <c r="K129" i="3"/>
  <c r="J129" i="3"/>
  <c r="I129" i="3"/>
  <c r="H129" i="3"/>
  <c r="G129" i="3"/>
  <c r="F129" i="3"/>
  <c r="AI129" i="3"/>
  <c r="E129" i="3"/>
  <c r="AH129" i="3"/>
  <c r="BD129" i="3"/>
  <c r="D129" i="3"/>
  <c r="AG129" i="3"/>
  <c r="BC129" i="3"/>
  <c r="C129" i="3"/>
  <c r="AF129" i="3"/>
  <c r="E112" i="2"/>
  <c r="B129" i="3"/>
  <c r="A129" i="3"/>
  <c r="BA128" i="3"/>
  <c r="BW128" i="3"/>
  <c r="AK128" i="3"/>
  <c r="BG128" i="3"/>
  <c r="AE128" i="3"/>
  <c r="BX128" i="3"/>
  <c r="E117" i="6"/>
  <c r="AB128" i="3"/>
  <c r="AZ128" i="3"/>
  <c r="BV128" i="3"/>
  <c r="AA128" i="3"/>
  <c r="AY128" i="3"/>
  <c r="BU128" i="3"/>
  <c r="Z128" i="3"/>
  <c r="AX128" i="3"/>
  <c r="BT128" i="3"/>
  <c r="Y128" i="3"/>
  <c r="AW128" i="3"/>
  <c r="BS128" i="3"/>
  <c r="X128" i="3"/>
  <c r="AV128" i="3"/>
  <c r="BR128" i="3"/>
  <c r="W128" i="3"/>
  <c r="AU128" i="3"/>
  <c r="BQ128" i="3"/>
  <c r="V128" i="3"/>
  <c r="AT128" i="3"/>
  <c r="BP128" i="3"/>
  <c r="BN128" i="3"/>
  <c r="T128" i="3"/>
  <c r="AS128" i="3"/>
  <c r="BO128" i="3"/>
  <c r="AP128" i="3"/>
  <c r="BL128" i="3"/>
  <c r="AQ128" i="3"/>
  <c r="BM128" i="3"/>
  <c r="Q128" i="3"/>
  <c r="AO128" i="3"/>
  <c r="BK128" i="3"/>
  <c r="P128" i="3"/>
  <c r="AN128" i="3"/>
  <c r="BJ128" i="3"/>
  <c r="O128" i="3"/>
  <c r="AM128" i="3"/>
  <c r="BI128" i="3"/>
  <c r="N128" i="3"/>
  <c r="AL128" i="3"/>
  <c r="BH128" i="3"/>
  <c r="M128" i="3"/>
  <c r="L128" i="3"/>
  <c r="AJ128" i="3"/>
  <c r="BF128" i="3"/>
  <c r="K128" i="3"/>
  <c r="J128" i="3"/>
  <c r="I128" i="3"/>
  <c r="H128" i="3"/>
  <c r="G128" i="3"/>
  <c r="F128" i="3"/>
  <c r="AI128" i="3"/>
  <c r="E128" i="3"/>
  <c r="AH128" i="3"/>
  <c r="BD128" i="3"/>
  <c r="D128" i="3"/>
  <c r="AG128" i="3"/>
  <c r="BC128" i="3"/>
  <c r="C128" i="3"/>
  <c r="AF128" i="3"/>
  <c r="B128" i="3"/>
  <c r="A128" i="3"/>
  <c r="BA127" i="3"/>
  <c r="BW127" i="3"/>
  <c r="AK127" i="3"/>
  <c r="BG127" i="3"/>
  <c r="AE127" i="3"/>
  <c r="BX127" i="3"/>
  <c r="E116" i="6"/>
  <c r="AB127" i="3"/>
  <c r="AZ127" i="3"/>
  <c r="BV127" i="3"/>
  <c r="AA127" i="3"/>
  <c r="AY127" i="3"/>
  <c r="BU127" i="3"/>
  <c r="Z127" i="3"/>
  <c r="AX127" i="3"/>
  <c r="BT127" i="3"/>
  <c r="Y127" i="3"/>
  <c r="AW127" i="3"/>
  <c r="BS127" i="3"/>
  <c r="X127" i="3"/>
  <c r="AV127" i="3"/>
  <c r="BR127" i="3"/>
  <c r="W127" i="3"/>
  <c r="AU127" i="3"/>
  <c r="BQ127" i="3"/>
  <c r="V127" i="3"/>
  <c r="AT127" i="3"/>
  <c r="BP127" i="3"/>
  <c r="BN127" i="3"/>
  <c r="T127" i="3"/>
  <c r="AS127" i="3"/>
  <c r="BO127" i="3"/>
  <c r="AP127" i="3"/>
  <c r="BL127" i="3"/>
  <c r="AQ127" i="3"/>
  <c r="BM127" i="3"/>
  <c r="Q127" i="3"/>
  <c r="AO127" i="3"/>
  <c r="BK127" i="3"/>
  <c r="P127" i="3"/>
  <c r="AN127" i="3"/>
  <c r="BJ127" i="3"/>
  <c r="O127" i="3"/>
  <c r="AM127" i="3"/>
  <c r="BI127" i="3"/>
  <c r="N127" i="3"/>
  <c r="AL127" i="3"/>
  <c r="BH127" i="3"/>
  <c r="M127" i="3"/>
  <c r="L127" i="3"/>
  <c r="AJ127" i="3"/>
  <c r="BF127" i="3"/>
  <c r="K127" i="3"/>
  <c r="J127" i="3"/>
  <c r="I127" i="3"/>
  <c r="H127" i="3"/>
  <c r="G127" i="3"/>
  <c r="F127" i="3"/>
  <c r="AI127" i="3"/>
  <c r="E127" i="3"/>
  <c r="AH127" i="3"/>
  <c r="BD127" i="3"/>
  <c r="D127" i="3"/>
  <c r="AG127" i="3"/>
  <c r="BC127" i="3"/>
  <c r="C127" i="3"/>
  <c r="AF127" i="3"/>
  <c r="B127" i="3"/>
  <c r="A127" i="3"/>
  <c r="BA126" i="3"/>
  <c r="BW126" i="3"/>
  <c r="AK126" i="3"/>
  <c r="BG126" i="3"/>
  <c r="AE126" i="3"/>
  <c r="BX126" i="3"/>
  <c r="E115" i="6"/>
  <c r="AB126" i="3"/>
  <c r="AZ126" i="3"/>
  <c r="BV126" i="3"/>
  <c r="AA126" i="3"/>
  <c r="AY126" i="3"/>
  <c r="BU126" i="3"/>
  <c r="Z126" i="3"/>
  <c r="AX126" i="3"/>
  <c r="BT126" i="3"/>
  <c r="Y126" i="3"/>
  <c r="AW126" i="3"/>
  <c r="BS126" i="3"/>
  <c r="X126" i="3"/>
  <c r="AV126" i="3"/>
  <c r="BR126" i="3"/>
  <c r="W126" i="3"/>
  <c r="AU126" i="3"/>
  <c r="BQ126" i="3"/>
  <c r="V126" i="3"/>
  <c r="AT126" i="3"/>
  <c r="BP126" i="3"/>
  <c r="BN126" i="3"/>
  <c r="T126" i="3"/>
  <c r="AS126" i="3"/>
  <c r="BO126" i="3"/>
  <c r="AP126" i="3"/>
  <c r="BL126" i="3"/>
  <c r="AQ126" i="3"/>
  <c r="BM126" i="3"/>
  <c r="Q126" i="3"/>
  <c r="AO126" i="3"/>
  <c r="BK126" i="3"/>
  <c r="P126" i="3"/>
  <c r="AN126" i="3"/>
  <c r="BJ126" i="3"/>
  <c r="O126" i="3"/>
  <c r="AM126" i="3"/>
  <c r="BI126" i="3"/>
  <c r="N126" i="3"/>
  <c r="AL126" i="3"/>
  <c r="BH126" i="3"/>
  <c r="M126" i="3"/>
  <c r="L126" i="3"/>
  <c r="AJ126" i="3"/>
  <c r="BF126" i="3"/>
  <c r="K126" i="3"/>
  <c r="J126" i="3"/>
  <c r="I126" i="3"/>
  <c r="H126" i="3"/>
  <c r="G126" i="3"/>
  <c r="F126" i="3"/>
  <c r="AI126" i="3"/>
  <c r="E126" i="3"/>
  <c r="AH126" i="3"/>
  <c r="BD126" i="3"/>
  <c r="D126" i="3"/>
  <c r="AG126" i="3"/>
  <c r="BC126" i="3"/>
  <c r="C126" i="3"/>
  <c r="AF126" i="3"/>
  <c r="E109" i="2"/>
  <c r="B126" i="3"/>
  <c r="A126" i="3"/>
  <c r="BA125" i="3"/>
  <c r="BW125" i="3"/>
  <c r="AK125" i="3"/>
  <c r="BG125" i="3"/>
  <c r="AE125" i="3"/>
  <c r="BX125" i="3"/>
  <c r="E114" i="6"/>
  <c r="AB125" i="3"/>
  <c r="AZ125" i="3"/>
  <c r="BV125" i="3"/>
  <c r="AA125" i="3"/>
  <c r="AY125" i="3"/>
  <c r="BU125" i="3"/>
  <c r="Z125" i="3"/>
  <c r="AX125" i="3"/>
  <c r="BT125" i="3"/>
  <c r="Y125" i="3"/>
  <c r="AW125" i="3"/>
  <c r="BS125" i="3"/>
  <c r="X125" i="3"/>
  <c r="AV125" i="3"/>
  <c r="BR125" i="3"/>
  <c r="W125" i="3"/>
  <c r="AU125" i="3"/>
  <c r="BQ125" i="3"/>
  <c r="V125" i="3"/>
  <c r="AT125" i="3"/>
  <c r="BP125" i="3"/>
  <c r="BN125" i="3"/>
  <c r="T125" i="3"/>
  <c r="AS125" i="3"/>
  <c r="AP125" i="3"/>
  <c r="BL125" i="3"/>
  <c r="AQ125" i="3"/>
  <c r="BM125" i="3"/>
  <c r="Q125" i="3"/>
  <c r="AO125" i="3"/>
  <c r="BK125" i="3"/>
  <c r="P125" i="3"/>
  <c r="AN125" i="3"/>
  <c r="BJ125" i="3"/>
  <c r="O125" i="3"/>
  <c r="AM125" i="3"/>
  <c r="BI125" i="3"/>
  <c r="N125" i="3"/>
  <c r="AL125" i="3"/>
  <c r="BH125" i="3"/>
  <c r="M125" i="3"/>
  <c r="L125" i="3"/>
  <c r="AJ125" i="3"/>
  <c r="BF125" i="3"/>
  <c r="K125" i="3"/>
  <c r="J125" i="3"/>
  <c r="I125" i="3"/>
  <c r="H125" i="3"/>
  <c r="G125" i="3"/>
  <c r="F125" i="3"/>
  <c r="AI125" i="3"/>
  <c r="E125" i="3"/>
  <c r="AH125" i="3"/>
  <c r="D125" i="3"/>
  <c r="AG125" i="3"/>
  <c r="BC125" i="3"/>
  <c r="C125" i="3"/>
  <c r="AF125" i="3"/>
  <c r="E108" i="2"/>
  <c r="B125" i="3"/>
  <c r="A125" i="3"/>
  <c r="BA124" i="3"/>
  <c r="BW124" i="3"/>
  <c r="AK124" i="3"/>
  <c r="BG124" i="3"/>
  <c r="AE124" i="3"/>
  <c r="BX124" i="3"/>
  <c r="E113" i="6"/>
  <c r="AB124" i="3"/>
  <c r="AZ124" i="3"/>
  <c r="BV124" i="3"/>
  <c r="AA124" i="3"/>
  <c r="AY124" i="3"/>
  <c r="BU124" i="3"/>
  <c r="Z124" i="3"/>
  <c r="AX124" i="3"/>
  <c r="BT124" i="3"/>
  <c r="Y124" i="3"/>
  <c r="AW124" i="3"/>
  <c r="BS124" i="3"/>
  <c r="X124" i="3"/>
  <c r="AV124" i="3"/>
  <c r="BR124" i="3"/>
  <c r="W124" i="3"/>
  <c r="AU124" i="3"/>
  <c r="BQ124" i="3"/>
  <c r="V124" i="3"/>
  <c r="AT124" i="3"/>
  <c r="BP124" i="3"/>
  <c r="BN124" i="3"/>
  <c r="T124" i="3"/>
  <c r="AS124" i="3"/>
  <c r="BO124" i="3"/>
  <c r="AP124" i="3"/>
  <c r="BL124" i="3"/>
  <c r="AQ124" i="3"/>
  <c r="BM124" i="3"/>
  <c r="Q124" i="3"/>
  <c r="AO124" i="3"/>
  <c r="BK124" i="3"/>
  <c r="P124" i="3"/>
  <c r="AN124" i="3"/>
  <c r="BJ124" i="3"/>
  <c r="O124" i="3"/>
  <c r="AM124" i="3"/>
  <c r="BI124" i="3"/>
  <c r="N124" i="3"/>
  <c r="AL124" i="3"/>
  <c r="BH124" i="3"/>
  <c r="M124" i="3"/>
  <c r="L124" i="3"/>
  <c r="AJ124" i="3"/>
  <c r="BF124" i="3"/>
  <c r="K124" i="3"/>
  <c r="J124" i="3"/>
  <c r="G107" i="2"/>
  <c r="I124" i="3"/>
  <c r="H124" i="3"/>
  <c r="G124" i="3"/>
  <c r="F124" i="3"/>
  <c r="AI124" i="3"/>
  <c r="E124" i="3"/>
  <c r="AH124" i="3"/>
  <c r="BD124" i="3"/>
  <c r="D124" i="3"/>
  <c r="AG124" i="3"/>
  <c r="BC124" i="3"/>
  <c r="C124" i="3"/>
  <c r="AF124" i="3"/>
  <c r="B124" i="3"/>
  <c r="D107" i="2"/>
  <c r="A124" i="3"/>
  <c r="BA123" i="3"/>
  <c r="BW123" i="3"/>
  <c r="AK123" i="3"/>
  <c r="BG123" i="3"/>
  <c r="AE123" i="3"/>
  <c r="BX123" i="3"/>
  <c r="E112" i="6"/>
  <c r="AB123" i="3"/>
  <c r="AZ123" i="3"/>
  <c r="BV123" i="3"/>
  <c r="AA123" i="3"/>
  <c r="AY123" i="3"/>
  <c r="BU123" i="3"/>
  <c r="Z123" i="3"/>
  <c r="AX123" i="3"/>
  <c r="BT123" i="3"/>
  <c r="Y123" i="3"/>
  <c r="AW123" i="3"/>
  <c r="BS123" i="3"/>
  <c r="X123" i="3"/>
  <c r="AV123" i="3"/>
  <c r="BR123" i="3"/>
  <c r="W123" i="3"/>
  <c r="AU123" i="3"/>
  <c r="BQ123" i="3"/>
  <c r="V123" i="3"/>
  <c r="AT123" i="3"/>
  <c r="BP123" i="3"/>
  <c r="BN123" i="3"/>
  <c r="T123" i="3"/>
  <c r="AS123" i="3"/>
  <c r="BO123" i="3"/>
  <c r="AQ123" i="3"/>
  <c r="BM123" i="3"/>
  <c r="Q123" i="3"/>
  <c r="AO123" i="3"/>
  <c r="BK123" i="3"/>
  <c r="P123" i="3"/>
  <c r="AN123" i="3"/>
  <c r="BJ123" i="3"/>
  <c r="O123" i="3"/>
  <c r="AM123" i="3"/>
  <c r="BI123" i="3"/>
  <c r="N123" i="3"/>
  <c r="AL123" i="3"/>
  <c r="BH123" i="3"/>
  <c r="M123" i="3"/>
  <c r="L123" i="3"/>
  <c r="AJ123" i="3"/>
  <c r="BF123" i="3"/>
  <c r="K123" i="3"/>
  <c r="J123" i="3"/>
  <c r="I123" i="3"/>
  <c r="H123" i="3"/>
  <c r="G123" i="3"/>
  <c r="F123" i="3"/>
  <c r="AI123" i="3"/>
  <c r="E123" i="3"/>
  <c r="AH123" i="3"/>
  <c r="BD123" i="3"/>
  <c r="D123" i="3"/>
  <c r="AG123" i="3"/>
  <c r="BC123" i="3"/>
  <c r="C123" i="3"/>
  <c r="AF123" i="3"/>
  <c r="B123" i="3"/>
  <c r="A123" i="3"/>
  <c r="BA122" i="3"/>
  <c r="BW122" i="3"/>
  <c r="AK122" i="3"/>
  <c r="BG122" i="3"/>
  <c r="AE122" i="3"/>
  <c r="BX122" i="3"/>
  <c r="E111" i="6"/>
  <c r="AB122" i="3"/>
  <c r="AZ122" i="3"/>
  <c r="BV122" i="3"/>
  <c r="AA122" i="3"/>
  <c r="AY122" i="3"/>
  <c r="BU122" i="3"/>
  <c r="Z122" i="3"/>
  <c r="AX122" i="3"/>
  <c r="BT122" i="3"/>
  <c r="Y122" i="3"/>
  <c r="AW122" i="3"/>
  <c r="BS122" i="3"/>
  <c r="X122" i="3"/>
  <c r="AV122" i="3"/>
  <c r="BR122" i="3"/>
  <c r="W122" i="3"/>
  <c r="AU122" i="3"/>
  <c r="BQ122" i="3"/>
  <c r="V122" i="3"/>
  <c r="AT122" i="3"/>
  <c r="BP122" i="3"/>
  <c r="BN122" i="3"/>
  <c r="T122" i="3"/>
  <c r="AS122" i="3"/>
  <c r="BO122" i="3"/>
  <c r="AP122" i="3"/>
  <c r="AQ122" i="3"/>
  <c r="BM122" i="3"/>
  <c r="Q122" i="3"/>
  <c r="AO122" i="3"/>
  <c r="BK122" i="3"/>
  <c r="P122" i="3"/>
  <c r="AN122" i="3"/>
  <c r="BJ122" i="3"/>
  <c r="O122" i="3"/>
  <c r="AM122" i="3"/>
  <c r="BI122" i="3"/>
  <c r="N122" i="3"/>
  <c r="AL122" i="3"/>
  <c r="BH122" i="3"/>
  <c r="M122" i="3"/>
  <c r="L122" i="3"/>
  <c r="AJ122" i="3"/>
  <c r="BF122" i="3"/>
  <c r="K122" i="3"/>
  <c r="J122" i="3"/>
  <c r="I122" i="3"/>
  <c r="H122" i="3"/>
  <c r="G122" i="3"/>
  <c r="F122" i="3"/>
  <c r="AI122" i="3"/>
  <c r="E122" i="3"/>
  <c r="AH122" i="3"/>
  <c r="BD122" i="3"/>
  <c r="D122" i="3"/>
  <c r="AG122" i="3"/>
  <c r="BC122" i="3"/>
  <c r="C122" i="3"/>
  <c r="AF122" i="3"/>
  <c r="B122" i="3"/>
  <c r="A122" i="3"/>
  <c r="BA121" i="3"/>
  <c r="BW121" i="3"/>
  <c r="AK121" i="3"/>
  <c r="BG121" i="3"/>
  <c r="AE121" i="3"/>
  <c r="BX121" i="3"/>
  <c r="E110" i="6"/>
  <c r="AB121" i="3"/>
  <c r="AZ121" i="3"/>
  <c r="BV121" i="3"/>
  <c r="AA121" i="3"/>
  <c r="AY121" i="3"/>
  <c r="BU121" i="3"/>
  <c r="Z121" i="3"/>
  <c r="AX121" i="3"/>
  <c r="BT121" i="3"/>
  <c r="Y121" i="3"/>
  <c r="AW121" i="3"/>
  <c r="BS121" i="3"/>
  <c r="X121" i="3"/>
  <c r="AV121" i="3"/>
  <c r="BR121" i="3"/>
  <c r="W121" i="3"/>
  <c r="AU121" i="3"/>
  <c r="BQ121" i="3"/>
  <c r="V121" i="3"/>
  <c r="AT121" i="3"/>
  <c r="BP121" i="3"/>
  <c r="BN121" i="3"/>
  <c r="T121" i="3"/>
  <c r="AS121" i="3"/>
  <c r="BO121" i="3"/>
  <c r="AP121" i="3"/>
  <c r="BL121" i="3"/>
  <c r="AQ121" i="3"/>
  <c r="BM121" i="3"/>
  <c r="Q121" i="3"/>
  <c r="AO121" i="3"/>
  <c r="BK121" i="3"/>
  <c r="P121" i="3"/>
  <c r="AN121" i="3"/>
  <c r="BJ121" i="3"/>
  <c r="O121" i="3"/>
  <c r="AM121" i="3"/>
  <c r="BI121" i="3"/>
  <c r="N121" i="3"/>
  <c r="AL121" i="3"/>
  <c r="BH121" i="3"/>
  <c r="M121" i="3"/>
  <c r="L121" i="3"/>
  <c r="AJ121" i="3"/>
  <c r="BF121" i="3"/>
  <c r="K121" i="3"/>
  <c r="J121" i="3"/>
  <c r="I121" i="3"/>
  <c r="H121" i="3"/>
  <c r="G121" i="3"/>
  <c r="F121" i="3"/>
  <c r="AI121" i="3"/>
  <c r="E121" i="3"/>
  <c r="AH121" i="3"/>
  <c r="BD121" i="3"/>
  <c r="D121" i="3"/>
  <c r="AG121" i="3"/>
  <c r="BC121" i="3"/>
  <c r="C121" i="3"/>
  <c r="AF121" i="3"/>
  <c r="B121" i="3"/>
  <c r="A121" i="3"/>
  <c r="BA120" i="3"/>
  <c r="BW120" i="3"/>
  <c r="AK120" i="3"/>
  <c r="BG120" i="3"/>
  <c r="AE120" i="3"/>
  <c r="BX120" i="3"/>
  <c r="E109" i="6"/>
  <c r="AB120" i="3"/>
  <c r="AZ120" i="3"/>
  <c r="BV120" i="3"/>
  <c r="AA120" i="3"/>
  <c r="AY120" i="3"/>
  <c r="BU120" i="3"/>
  <c r="Z120" i="3"/>
  <c r="AX120" i="3"/>
  <c r="BT120" i="3"/>
  <c r="Y120" i="3"/>
  <c r="AW120" i="3"/>
  <c r="BS120" i="3"/>
  <c r="X120" i="3"/>
  <c r="AV120" i="3"/>
  <c r="BR120" i="3"/>
  <c r="W120" i="3"/>
  <c r="AU120" i="3"/>
  <c r="BQ120" i="3"/>
  <c r="V120" i="3"/>
  <c r="AT120" i="3"/>
  <c r="BP120" i="3"/>
  <c r="T120" i="3"/>
  <c r="AS120" i="3"/>
  <c r="BO120" i="3"/>
  <c r="AP120" i="3"/>
  <c r="BL120" i="3"/>
  <c r="AQ120" i="3"/>
  <c r="BM120" i="3"/>
  <c r="Q120" i="3"/>
  <c r="AO120" i="3"/>
  <c r="BK120" i="3"/>
  <c r="P120" i="3"/>
  <c r="AN120" i="3"/>
  <c r="BJ120" i="3"/>
  <c r="O120" i="3"/>
  <c r="AM120" i="3"/>
  <c r="BI120" i="3"/>
  <c r="N120" i="3"/>
  <c r="AL120" i="3"/>
  <c r="BH120" i="3"/>
  <c r="M120" i="3"/>
  <c r="L120" i="3"/>
  <c r="AJ120" i="3"/>
  <c r="BF120" i="3"/>
  <c r="K120" i="3"/>
  <c r="J120" i="3"/>
  <c r="I120" i="3"/>
  <c r="H120" i="3"/>
  <c r="G120" i="3"/>
  <c r="F120" i="3"/>
  <c r="AI120" i="3"/>
  <c r="E120" i="3"/>
  <c r="AH120" i="3"/>
  <c r="BD120" i="3"/>
  <c r="D120" i="3"/>
  <c r="AG120" i="3"/>
  <c r="BC120" i="3"/>
  <c r="C120" i="3"/>
  <c r="AF120" i="3"/>
  <c r="B120" i="3"/>
  <c r="A120" i="3"/>
  <c r="BA119" i="3"/>
  <c r="BW119" i="3"/>
  <c r="AK119" i="3"/>
  <c r="BG119" i="3"/>
  <c r="AE119" i="3"/>
  <c r="BX119" i="3"/>
  <c r="E108" i="6"/>
  <c r="AB119" i="3"/>
  <c r="AZ119" i="3"/>
  <c r="BV119" i="3"/>
  <c r="AA119" i="3"/>
  <c r="AY119" i="3"/>
  <c r="BU119" i="3"/>
  <c r="Z119" i="3"/>
  <c r="AX119" i="3"/>
  <c r="BT119" i="3"/>
  <c r="Y119" i="3"/>
  <c r="AW119" i="3"/>
  <c r="BS119" i="3"/>
  <c r="X119" i="3"/>
  <c r="AV119" i="3"/>
  <c r="BR119" i="3"/>
  <c r="W119" i="3"/>
  <c r="AU119" i="3"/>
  <c r="BQ119" i="3"/>
  <c r="V119" i="3"/>
  <c r="AT119" i="3"/>
  <c r="BP119" i="3"/>
  <c r="T119" i="3"/>
  <c r="AS119" i="3"/>
  <c r="AQ119" i="3"/>
  <c r="BM119" i="3"/>
  <c r="Q119" i="3"/>
  <c r="AO119" i="3"/>
  <c r="BK119" i="3"/>
  <c r="P119" i="3"/>
  <c r="AN119" i="3"/>
  <c r="BJ119" i="3"/>
  <c r="O119" i="3"/>
  <c r="AM119" i="3"/>
  <c r="BI119" i="3"/>
  <c r="N119" i="3"/>
  <c r="AL119" i="3"/>
  <c r="BH119" i="3"/>
  <c r="M119" i="3"/>
  <c r="L119" i="3"/>
  <c r="AJ119" i="3"/>
  <c r="BF119" i="3"/>
  <c r="K119" i="3"/>
  <c r="J119" i="3"/>
  <c r="I119" i="3"/>
  <c r="H119" i="3"/>
  <c r="G119" i="3"/>
  <c r="C102" i="2"/>
  <c r="F119" i="3"/>
  <c r="AI119" i="3"/>
  <c r="E119" i="3"/>
  <c r="AH119" i="3"/>
  <c r="BD119" i="3"/>
  <c r="D119" i="3"/>
  <c r="AG119" i="3"/>
  <c r="BC119" i="3"/>
  <c r="C119" i="3"/>
  <c r="AF119" i="3"/>
  <c r="B119" i="3"/>
  <c r="A119" i="3"/>
  <c r="BA118" i="3"/>
  <c r="BW118" i="3"/>
  <c r="AK118" i="3"/>
  <c r="BG118" i="3"/>
  <c r="AE118" i="3"/>
  <c r="BX118" i="3"/>
  <c r="E107" i="6"/>
  <c r="AB118" i="3"/>
  <c r="AZ118" i="3"/>
  <c r="BV118" i="3"/>
  <c r="AA118" i="3"/>
  <c r="AY118" i="3"/>
  <c r="BU118" i="3"/>
  <c r="Z118" i="3"/>
  <c r="AX118" i="3"/>
  <c r="BT118" i="3"/>
  <c r="Y118" i="3"/>
  <c r="AW118" i="3"/>
  <c r="BS118" i="3"/>
  <c r="X118" i="3"/>
  <c r="AV118" i="3"/>
  <c r="BR118" i="3"/>
  <c r="W118" i="3"/>
  <c r="AU118" i="3"/>
  <c r="BQ118" i="3"/>
  <c r="V118" i="3"/>
  <c r="AT118" i="3"/>
  <c r="BP118" i="3"/>
  <c r="T118" i="3"/>
  <c r="AS118" i="3"/>
  <c r="BO118" i="3"/>
  <c r="AP118" i="3"/>
  <c r="BL118" i="3"/>
  <c r="AQ118" i="3"/>
  <c r="BM118" i="3"/>
  <c r="Q118" i="3"/>
  <c r="AO118" i="3"/>
  <c r="BK118" i="3"/>
  <c r="P118" i="3"/>
  <c r="AN118" i="3"/>
  <c r="BJ118" i="3"/>
  <c r="O118" i="3"/>
  <c r="AM118" i="3"/>
  <c r="BI118" i="3"/>
  <c r="N118" i="3"/>
  <c r="AL118" i="3"/>
  <c r="BH118" i="3"/>
  <c r="M118" i="3"/>
  <c r="L118" i="3"/>
  <c r="AJ118" i="3"/>
  <c r="BF118" i="3"/>
  <c r="K118" i="3"/>
  <c r="J118" i="3"/>
  <c r="I118" i="3"/>
  <c r="H118" i="3"/>
  <c r="G118" i="3"/>
  <c r="C101" i="2"/>
  <c r="F118" i="3"/>
  <c r="AI118" i="3"/>
  <c r="E118" i="3"/>
  <c r="AH118" i="3"/>
  <c r="BD118" i="3"/>
  <c r="D118" i="3"/>
  <c r="AG118" i="3"/>
  <c r="BC118" i="3"/>
  <c r="C118" i="3"/>
  <c r="AF118" i="3"/>
  <c r="B118" i="3"/>
  <c r="A118" i="3"/>
  <c r="BA117" i="3"/>
  <c r="BW117" i="3"/>
  <c r="AK117" i="3"/>
  <c r="BG117" i="3"/>
  <c r="AG117" i="3"/>
  <c r="BC117" i="3"/>
  <c r="AE117" i="3"/>
  <c r="BX117" i="3"/>
  <c r="E106" i="6"/>
  <c r="AB117" i="3"/>
  <c r="AZ117" i="3"/>
  <c r="BV117" i="3"/>
  <c r="AA117" i="3"/>
  <c r="AY117" i="3"/>
  <c r="BU117" i="3"/>
  <c r="Z117" i="3"/>
  <c r="AX117" i="3"/>
  <c r="BT117" i="3"/>
  <c r="Y117" i="3"/>
  <c r="AW117" i="3"/>
  <c r="BS117" i="3"/>
  <c r="X117" i="3"/>
  <c r="AV117" i="3"/>
  <c r="BR117" i="3"/>
  <c r="W117" i="3"/>
  <c r="AU117" i="3"/>
  <c r="BQ117" i="3"/>
  <c r="V117" i="3"/>
  <c r="AT117" i="3"/>
  <c r="BP117" i="3"/>
  <c r="BN117" i="3"/>
  <c r="T117" i="3"/>
  <c r="AS117" i="3"/>
  <c r="BO117" i="3"/>
  <c r="AP117" i="3"/>
  <c r="BL117" i="3"/>
  <c r="AQ117" i="3"/>
  <c r="BM117" i="3"/>
  <c r="Q117" i="3"/>
  <c r="AO117" i="3"/>
  <c r="BK117" i="3"/>
  <c r="P117" i="3"/>
  <c r="AN117" i="3"/>
  <c r="BJ117" i="3"/>
  <c r="O117" i="3"/>
  <c r="AM117" i="3"/>
  <c r="BI117" i="3"/>
  <c r="N117" i="3"/>
  <c r="AL117" i="3"/>
  <c r="BH117" i="3"/>
  <c r="M117" i="3"/>
  <c r="L117" i="3"/>
  <c r="AJ117" i="3"/>
  <c r="BF117" i="3"/>
  <c r="K117" i="3"/>
  <c r="J117" i="3"/>
  <c r="I117" i="3"/>
  <c r="H117" i="3"/>
  <c r="G117" i="3"/>
  <c r="C100" i="2"/>
  <c r="F117" i="3"/>
  <c r="AI117" i="3"/>
  <c r="E117" i="3"/>
  <c r="AH117" i="3"/>
  <c r="BD117" i="3"/>
  <c r="D117" i="3"/>
  <c r="C117" i="3"/>
  <c r="AF117" i="3"/>
  <c r="B117" i="3"/>
  <c r="A117" i="3"/>
  <c r="BA116" i="3"/>
  <c r="BW116" i="3"/>
  <c r="AK116" i="3"/>
  <c r="BG116" i="3"/>
  <c r="AE116" i="3"/>
  <c r="BX116" i="3"/>
  <c r="E105" i="6"/>
  <c r="AB116" i="3"/>
  <c r="AZ116" i="3"/>
  <c r="BV116" i="3"/>
  <c r="AA116" i="3"/>
  <c r="AY116" i="3"/>
  <c r="BU116" i="3"/>
  <c r="Z116" i="3"/>
  <c r="AX116" i="3"/>
  <c r="BT116" i="3"/>
  <c r="Y116" i="3"/>
  <c r="AW116" i="3"/>
  <c r="BS116" i="3"/>
  <c r="X116" i="3"/>
  <c r="AV116" i="3"/>
  <c r="BR116" i="3"/>
  <c r="W116" i="3"/>
  <c r="AU116" i="3"/>
  <c r="BQ116" i="3"/>
  <c r="V116" i="3"/>
  <c r="AT116" i="3"/>
  <c r="BP116" i="3"/>
  <c r="BN116" i="3"/>
  <c r="T116" i="3"/>
  <c r="AS116" i="3"/>
  <c r="BO116" i="3"/>
  <c r="AP116" i="3"/>
  <c r="BL116" i="3"/>
  <c r="AQ116" i="3"/>
  <c r="BM116" i="3"/>
  <c r="Q116" i="3"/>
  <c r="AO116" i="3"/>
  <c r="BK116" i="3"/>
  <c r="P116" i="3"/>
  <c r="AN116" i="3"/>
  <c r="BJ116" i="3"/>
  <c r="O116" i="3"/>
  <c r="AM116" i="3"/>
  <c r="BI116" i="3"/>
  <c r="N116" i="3"/>
  <c r="AL116" i="3"/>
  <c r="BH116" i="3"/>
  <c r="M116" i="3"/>
  <c r="L116" i="3"/>
  <c r="AJ116" i="3"/>
  <c r="BF116" i="3"/>
  <c r="K116" i="3"/>
  <c r="J116" i="3"/>
  <c r="I116" i="3"/>
  <c r="H116" i="3"/>
  <c r="G116" i="3"/>
  <c r="C99" i="2"/>
  <c r="F116" i="3"/>
  <c r="AI116" i="3"/>
  <c r="E116" i="3"/>
  <c r="AH116" i="3"/>
  <c r="BD116" i="3"/>
  <c r="D116" i="3"/>
  <c r="AG116" i="3"/>
  <c r="BC116" i="3"/>
  <c r="C116" i="3"/>
  <c r="AF116" i="3"/>
  <c r="B116" i="3"/>
  <c r="A116" i="3"/>
  <c r="BA115" i="3"/>
  <c r="BW115" i="3"/>
  <c r="AK115" i="3"/>
  <c r="BG115" i="3"/>
  <c r="AE115" i="3"/>
  <c r="BX115" i="3"/>
  <c r="E104" i="6"/>
  <c r="AB115" i="3"/>
  <c r="AZ115" i="3"/>
  <c r="BV115" i="3"/>
  <c r="AA115" i="3"/>
  <c r="AY115" i="3"/>
  <c r="BU115" i="3"/>
  <c r="Z115" i="3"/>
  <c r="AX115" i="3"/>
  <c r="BT115" i="3"/>
  <c r="Y115" i="3"/>
  <c r="AW115" i="3"/>
  <c r="BS115" i="3"/>
  <c r="X115" i="3"/>
  <c r="AV115" i="3"/>
  <c r="BR115" i="3"/>
  <c r="W115" i="3"/>
  <c r="AU115" i="3"/>
  <c r="BQ115" i="3"/>
  <c r="V115" i="3"/>
  <c r="AT115" i="3"/>
  <c r="BP115" i="3"/>
  <c r="BN115" i="3"/>
  <c r="T115" i="3"/>
  <c r="AS115" i="3"/>
  <c r="BO115" i="3"/>
  <c r="AP115" i="3"/>
  <c r="BL115" i="3"/>
  <c r="AQ115" i="3"/>
  <c r="BM115" i="3"/>
  <c r="Q115" i="3"/>
  <c r="AO115" i="3"/>
  <c r="BK115" i="3"/>
  <c r="P115" i="3"/>
  <c r="AN115" i="3"/>
  <c r="BJ115" i="3"/>
  <c r="O115" i="3"/>
  <c r="AM115" i="3"/>
  <c r="BI115" i="3"/>
  <c r="N115" i="3"/>
  <c r="AL115" i="3"/>
  <c r="BH115" i="3"/>
  <c r="M115" i="3"/>
  <c r="L115" i="3"/>
  <c r="AJ115" i="3"/>
  <c r="BF115" i="3"/>
  <c r="K115" i="3"/>
  <c r="J115" i="3"/>
  <c r="I115" i="3"/>
  <c r="H115" i="3"/>
  <c r="G115" i="3"/>
  <c r="F115" i="3"/>
  <c r="AI115" i="3"/>
  <c r="E115" i="3"/>
  <c r="AH115" i="3"/>
  <c r="BD115" i="3"/>
  <c r="D115" i="3"/>
  <c r="AG115" i="3"/>
  <c r="C115" i="3"/>
  <c r="AF115" i="3"/>
  <c r="B115" i="3"/>
  <c r="A115" i="3"/>
  <c r="BA114" i="3"/>
  <c r="BW114" i="3"/>
  <c r="AK114" i="3"/>
  <c r="BG114" i="3"/>
  <c r="AG114" i="3"/>
  <c r="BC114" i="3"/>
  <c r="AE114" i="3"/>
  <c r="BX114" i="3"/>
  <c r="E103" i="6"/>
  <c r="AB114" i="3"/>
  <c r="AZ114" i="3"/>
  <c r="BV114" i="3"/>
  <c r="AA114" i="3"/>
  <c r="AY114" i="3"/>
  <c r="BU114" i="3"/>
  <c r="Z114" i="3"/>
  <c r="AX114" i="3"/>
  <c r="BT114" i="3"/>
  <c r="Y114" i="3"/>
  <c r="AW114" i="3"/>
  <c r="BS114" i="3"/>
  <c r="X114" i="3"/>
  <c r="AV114" i="3"/>
  <c r="BR114" i="3"/>
  <c r="W114" i="3"/>
  <c r="AU114" i="3"/>
  <c r="BQ114" i="3"/>
  <c r="V114" i="3"/>
  <c r="AT114" i="3"/>
  <c r="BP114" i="3"/>
  <c r="BN114" i="3"/>
  <c r="T114" i="3"/>
  <c r="AS114" i="3"/>
  <c r="BO114" i="3"/>
  <c r="AP114" i="3"/>
  <c r="BL114" i="3"/>
  <c r="AQ114" i="3"/>
  <c r="BM114" i="3"/>
  <c r="Q114" i="3"/>
  <c r="AO114" i="3"/>
  <c r="BK114" i="3"/>
  <c r="P114" i="3"/>
  <c r="AN114" i="3"/>
  <c r="BJ114" i="3"/>
  <c r="O114" i="3"/>
  <c r="AM114" i="3"/>
  <c r="BI114" i="3"/>
  <c r="N114" i="3"/>
  <c r="AL114" i="3"/>
  <c r="BH114" i="3"/>
  <c r="M114" i="3"/>
  <c r="L114" i="3"/>
  <c r="AJ114" i="3"/>
  <c r="BF114" i="3"/>
  <c r="K114" i="3"/>
  <c r="J114" i="3"/>
  <c r="I114" i="3"/>
  <c r="H114" i="3"/>
  <c r="G114" i="3"/>
  <c r="F114" i="3"/>
  <c r="AI114" i="3"/>
  <c r="E114" i="3"/>
  <c r="AH114" i="3"/>
  <c r="BD114" i="3"/>
  <c r="D114" i="3"/>
  <c r="C114" i="3"/>
  <c r="AF114" i="3"/>
  <c r="B114" i="3"/>
  <c r="A114" i="3"/>
  <c r="BA113" i="3"/>
  <c r="BW113" i="3"/>
  <c r="AK113" i="3"/>
  <c r="BG113" i="3"/>
  <c r="AE113" i="3"/>
  <c r="BX113" i="3"/>
  <c r="E102" i="6"/>
  <c r="AB113" i="3"/>
  <c r="AZ113" i="3"/>
  <c r="BV113" i="3"/>
  <c r="AA113" i="3"/>
  <c r="AY113" i="3"/>
  <c r="BU113" i="3"/>
  <c r="Z113" i="3"/>
  <c r="AX113" i="3"/>
  <c r="BT113" i="3"/>
  <c r="Y113" i="3"/>
  <c r="AW113" i="3"/>
  <c r="BS113" i="3"/>
  <c r="X113" i="3"/>
  <c r="AV113" i="3"/>
  <c r="BR113" i="3"/>
  <c r="W113" i="3"/>
  <c r="AU113" i="3"/>
  <c r="BQ113" i="3"/>
  <c r="V113" i="3"/>
  <c r="AT113" i="3"/>
  <c r="BP113" i="3"/>
  <c r="BN113" i="3"/>
  <c r="T113" i="3"/>
  <c r="AS113" i="3"/>
  <c r="BO113" i="3"/>
  <c r="AP113" i="3"/>
  <c r="AQ113" i="3"/>
  <c r="BM113" i="3"/>
  <c r="Q113" i="3"/>
  <c r="AO113" i="3"/>
  <c r="BK113" i="3"/>
  <c r="P113" i="3"/>
  <c r="AN113" i="3"/>
  <c r="BJ113" i="3"/>
  <c r="O113" i="3"/>
  <c r="AM113" i="3"/>
  <c r="BI113" i="3"/>
  <c r="N113" i="3"/>
  <c r="AL113" i="3"/>
  <c r="BH113" i="3"/>
  <c r="M113" i="3"/>
  <c r="L113" i="3"/>
  <c r="AJ113" i="3"/>
  <c r="BF113" i="3"/>
  <c r="K113" i="3"/>
  <c r="J113" i="3"/>
  <c r="I113" i="3"/>
  <c r="H113" i="3"/>
  <c r="G113" i="3"/>
  <c r="F113" i="3"/>
  <c r="AI113" i="3"/>
  <c r="E113" i="3"/>
  <c r="AH113" i="3"/>
  <c r="BD113" i="3"/>
  <c r="D113" i="3"/>
  <c r="AG113" i="3"/>
  <c r="BC113" i="3"/>
  <c r="C113" i="3"/>
  <c r="AF113" i="3"/>
  <c r="B113" i="3"/>
  <c r="A113" i="3"/>
  <c r="BA112" i="3"/>
  <c r="BW112" i="3"/>
  <c r="AK112" i="3"/>
  <c r="BG112" i="3"/>
  <c r="AE112" i="3"/>
  <c r="BX112" i="3"/>
  <c r="E101" i="6"/>
  <c r="AB112" i="3"/>
  <c r="AZ112" i="3"/>
  <c r="BV112" i="3"/>
  <c r="AA112" i="3"/>
  <c r="AY112" i="3"/>
  <c r="BU112" i="3"/>
  <c r="Z112" i="3"/>
  <c r="AX112" i="3"/>
  <c r="BT112" i="3"/>
  <c r="Y112" i="3"/>
  <c r="AW112" i="3"/>
  <c r="BS112" i="3"/>
  <c r="X112" i="3"/>
  <c r="AV112" i="3"/>
  <c r="BR112" i="3"/>
  <c r="W112" i="3"/>
  <c r="AU112" i="3"/>
  <c r="BQ112" i="3"/>
  <c r="V112" i="3"/>
  <c r="AT112" i="3"/>
  <c r="BP112" i="3"/>
  <c r="BN112" i="3"/>
  <c r="T112" i="3"/>
  <c r="AS112" i="3"/>
  <c r="BO112" i="3"/>
  <c r="AP112" i="3"/>
  <c r="BL112" i="3"/>
  <c r="AQ112" i="3"/>
  <c r="BM112" i="3"/>
  <c r="Q112" i="3"/>
  <c r="AO112" i="3"/>
  <c r="BK112" i="3"/>
  <c r="P112" i="3"/>
  <c r="AN112" i="3"/>
  <c r="BJ112" i="3"/>
  <c r="O112" i="3"/>
  <c r="AM112" i="3"/>
  <c r="BI112" i="3"/>
  <c r="N112" i="3"/>
  <c r="AL112" i="3"/>
  <c r="BH112" i="3"/>
  <c r="M112" i="3"/>
  <c r="L112" i="3"/>
  <c r="AJ112" i="3"/>
  <c r="K112" i="3"/>
  <c r="J112" i="3"/>
  <c r="I112" i="3"/>
  <c r="H112" i="3"/>
  <c r="G112" i="3"/>
  <c r="F112" i="3"/>
  <c r="AI112" i="3"/>
  <c r="E112" i="3"/>
  <c r="AH112" i="3"/>
  <c r="BD112" i="3"/>
  <c r="D112" i="3"/>
  <c r="AG112" i="3"/>
  <c r="C112" i="3"/>
  <c r="AF112" i="3"/>
  <c r="B112" i="3"/>
  <c r="A112" i="3"/>
  <c r="BA111" i="3"/>
  <c r="BW111" i="3"/>
  <c r="AK111" i="3"/>
  <c r="BG111" i="3"/>
  <c r="AE111" i="3"/>
  <c r="BX111" i="3"/>
  <c r="E100" i="6"/>
  <c r="AB111" i="3"/>
  <c r="AZ111" i="3"/>
  <c r="BV111" i="3"/>
  <c r="AA111" i="3"/>
  <c r="AY111" i="3"/>
  <c r="BU111" i="3"/>
  <c r="Z111" i="3"/>
  <c r="AX111" i="3"/>
  <c r="BT111" i="3"/>
  <c r="Y111" i="3"/>
  <c r="AW111" i="3"/>
  <c r="BS111" i="3"/>
  <c r="X111" i="3"/>
  <c r="AV111" i="3"/>
  <c r="BR111" i="3"/>
  <c r="W111" i="3"/>
  <c r="AU111" i="3"/>
  <c r="BQ111" i="3"/>
  <c r="V111" i="3"/>
  <c r="AT111" i="3"/>
  <c r="BP111" i="3"/>
  <c r="BN111" i="3"/>
  <c r="T111" i="3"/>
  <c r="AS111" i="3"/>
  <c r="BO111" i="3"/>
  <c r="AQ111" i="3"/>
  <c r="BM111" i="3"/>
  <c r="Q111" i="3"/>
  <c r="AO111" i="3"/>
  <c r="BK111" i="3"/>
  <c r="P111" i="3"/>
  <c r="AN111" i="3"/>
  <c r="BJ111" i="3"/>
  <c r="O111" i="3"/>
  <c r="AM111" i="3"/>
  <c r="N111" i="3"/>
  <c r="AL111" i="3"/>
  <c r="BH111" i="3"/>
  <c r="M111" i="3"/>
  <c r="L111" i="3"/>
  <c r="AJ111" i="3"/>
  <c r="K111" i="3"/>
  <c r="J111" i="3"/>
  <c r="I111" i="3"/>
  <c r="H111" i="3"/>
  <c r="G111" i="3"/>
  <c r="F111" i="3"/>
  <c r="AI111" i="3"/>
  <c r="E111" i="3"/>
  <c r="AH111" i="3"/>
  <c r="BD111" i="3"/>
  <c r="D111" i="3"/>
  <c r="AG111" i="3"/>
  <c r="C111" i="3"/>
  <c r="AF111" i="3"/>
  <c r="B111" i="3"/>
  <c r="A111" i="3"/>
  <c r="BA110" i="3"/>
  <c r="BW110" i="3"/>
  <c r="AK110" i="3"/>
  <c r="BG110" i="3"/>
  <c r="AE110" i="3"/>
  <c r="BX110" i="3"/>
  <c r="E99" i="6"/>
  <c r="AB110" i="3"/>
  <c r="AZ110" i="3"/>
  <c r="BV110" i="3"/>
  <c r="AA110" i="3"/>
  <c r="AY110" i="3"/>
  <c r="BU110" i="3"/>
  <c r="Z110" i="3"/>
  <c r="AX110" i="3"/>
  <c r="BT110" i="3"/>
  <c r="Y110" i="3"/>
  <c r="AW110" i="3"/>
  <c r="BS110" i="3"/>
  <c r="X110" i="3"/>
  <c r="AV110" i="3"/>
  <c r="BR110" i="3"/>
  <c r="W110" i="3"/>
  <c r="AU110" i="3"/>
  <c r="BQ110" i="3"/>
  <c r="V110" i="3"/>
  <c r="AT110" i="3"/>
  <c r="BP110" i="3"/>
  <c r="BN110" i="3"/>
  <c r="T110" i="3"/>
  <c r="AS110" i="3"/>
  <c r="BO110" i="3"/>
  <c r="AP110" i="3"/>
  <c r="BL110" i="3"/>
  <c r="AQ110" i="3"/>
  <c r="BM110" i="3"/>
  <c r="Q110" i="3"/>
  <c r="AO110" i="3"/>
  <c r="BK110" i="3"/>
  <c r="P110" i="3"/>
  <c r="AN110" i="3"/>
  <c r="BJ110" i="3"/>
  <c r="O110" i="3"/>
  <c r="AM110" i="3"/>
  <c r="BI110" i="3"/>
  <c r="N110" i="3"/>
  <c r="AL110" i="3"/>
  <c r="BH110" i="3"/>
  <c r="M110" i="3"/>
  <c r="L110" i="3"/>
  <c r="AJ110" i="3"/>
  <c r="BF110" i="3"/>
  <c r="K110" i="3"/>
  <c r="J110" i="3"/>
  <c r="I110" i="3"/>
  <c r="H110" i="3"/>
  <c r="G110" i="3"/>
  <c r="F110" i="3"/>
  <c r="AI110" i="3"/>
  <c r="E110" i="3"/>
  <c r="AH110" i="3"/>
  <c r="BD110" i="3"/>
  <c r="D110" i="3"/>
  <c r="AG110" i="3"/>
  <c r="BC110" i="3"/>
  <c r="C110" i="3"/>
  <c r="AF110" i="3"/>
  <c r="B110" i="3"/>
  <c r="A110" i="3"/>
  <c r="BA109" i="3"/>
  <c r="BW109" i="3"/>
  <c r="AK109" i="3"/>
  <c r="BG109" i="3"/>
  <c r="AE109" i="3"/>
  <c r="BX109" i="3"/>
  <c r="E98" i="6"/>
  <c r="AB109" i="3"/>
  <c r="AZ109" i="3"/>
  <c r="BV109" i="3"/>
  <c r="AA109" i="3"/>
  <c r="AY109" i="3"/>
  <c r="BU109" i="3"/>
  <c r="Z109" i="3"/>
  <c r="AX109" i="3"/>
  <c r="BT109" i="3"/>
  <c r="Y109" i="3"/>
  <c r="AW109" i="3"/>
  <c r="BS109" i="3"/>
  <c r="X109" i="3"/>
  <c r="AV109" i="3"/>
  <c r="BR109" i="3"/>
  <c r="W109" i="3"/>
  <c r="AU109" i="3"/>
  <c r="BQ109" i="3"/>
  <c r="V109" i="3"/>
  <c r="AT109" i="3"/>
  <c r="BP109" i="3"/>
  <c r="BN109" i="3"/>
  <c r="T109" i="3"/>
  <c r="AS109" i="3"/>
  <c r="BO109" i="3"/>
  <c r="AP109" i="3"/>
  <c r="AQ109" i="3"/>
  <c r="BM109" i="3"/>
  <c r="Q109" i="3"/>
  <c r="AO109" i="3"/>
  <c r="BK109" i="3"/>
  <c r="P109" i="3"/>
  <c r="AN109" i="3"/>
  <c r="BJ109" i="3"/>
  <c r="O109" i="3"/>
  <c r="AM109" i="3"/>
  <c r="N109" i="3"/>
  <c r="AL109" i="3"/>
  <c r="BH109" i="3"/>
  <c r="M109" i="3"/>
  <c r="L109" i="3"/>
  <c r="AJ109" i="3"/>
  <c r="BF109" i="3"/>
  <c r="K109" i="3"/>
  <c r="J109" i="3"/>
  <c r="I109" i="3"/>
  <c r="H109" i="3"/>
  <c r="G109" i="3"/>
  <c r="F109" i="3"/>
  <c r="AI109" i="3"/>
  <c r="E109" i="3"/>
  <c r="AH109" i="3"/>
  <c r="BD109" i="3"/>
  <c r="D109" i="3"/>
  <c r="AG109" i="3"/>
  <c r="BC109" i="3"/>
  <c r="C109" i="3"/>
  <c r="AF109" i="3"/>
  <c r="E92" i="2"/>
  <c r="B109" i="3"/>
  <c r="A109" i="3"/>
  <c r="BA108" i="3"/>
  <c r="BW108" i="3"/>
  <c r="AK108" i="3"/>
  <c r="BG108" i="3"/>
  <c r="AE108" i="3"/>
  <c r="BX108" i="3"/>
  <c r="E97" i="6"/>
  <c r="AB108" i="3"/>
  <c r="AZ108" i="3"/>
  <c r="BV108" i="3"/>
  <c r="AA108" i="3"/>
  <c r="AY108" i="3"/>
  <c r="BU108" i="3"/>
  <c r="Z108" i="3"/>
  <c r="AX108" i="3"/>
  <c r="BT108" i="3"/>
  <c r="Y108" i="3"/>
  <c r="AW108" i="3"/>
  <c r="BS108" i="3"/>
  <c r="X108" i="3"/>
  <c r="AV108" i="3"/>
  <c r="BR108" i="3"/>
  <c r="W108" i="3"/>
  <c r="AU108" i="3"/>
  <c r="BQ108" i="3"/>
  <c r="V108" i="3"/>
  <c r="AT108" i="3"/>
  <c r="BP108" i="3"/>
  <c r="T108" i="3"/>
  <c r="AS108" i="3"/>
  <c r="BO108" i="3"/>
  <c r="AP108" i="3"/>
  <c r="BL108" i="3"/>
  <c r="AQ108" i="3"/>
  <c r="BM108" i="3"/>
  <c r="Q108" i="3"/>
  <c r="AO108" i="3"/>
  <c r="BK108" i="3"/>
  <c r="P108" i="3"/>
  <c r="AN108" i="3"/>
  <c r="BJ108" i="3"/>
  <c r="O108" i="3"/>
  <c r="AM108" i="3"/>
  <c r="N108" i="3"/>
  <c r="AL108" i="3"/>
  <c r="BH108" i="3"/>
  <c r="M108" i="3"/>
  <c r="L108" i="3"/>
  <c r="AJ108" i="3"/>
  <c r="BF108" i="3"/>
  <c r="K108" i="3"/>
  <c r="J108" i="3"/>
  <c r="I108" i="3"/>
  <c r="H108" i="3"/>
  <c r="G108" i="3"/>
  <c r="F108" i="3"/>
  <c r="AI108" i="3"/>
  <c r="E108" i="3"/>
  <c r="AH108" i="3"/>
  <c r="BD108" i="3"/>
  <c r="D108" i="3"/>
  <c r="AG108" i="3"/>
  <c r="BC108" i="3"/>
  <c r="C108" i="3"/>
  <c r="AF108" i="3"/>
  <c r="B108" i="3"/>
  <c r="A108" i="3"/>
  <c r="BA107" i="3"/>
  <c r="BW107" i="3"/>
  <c r="AK107" i="3"/>
  <c r="BG107" i="3"/>
  <c r="AE107" i="3"/>
  <c r="BX107" i="3"/>
  <c r="E96" i="6"/>
  <c r="AB107" i="3"/>
  <c r="AZ107" i="3"/>
  <c r="BV107" i="3"/>
  <c r="AA107" i="3"/>
  <c r="AY107" i="3"/>
  <c r="BU107" i="3"/>
  <c r="Z107" i="3"/>
  <c r="AX107" i="3"/>
  <c r="BT107" i="3"/>
  <c r="Y107" i="3"/>
  <c r="AW107" i="3"/>
  <c r="BS107" i="3"/>
  <c r="X107" i="3"/>
  <c r="AV107" i="3"/>
  <c r="BR107" i="3"/>
  <c r="W107" i="3"/>
  <c r="AU107" i="3"/>
  <c r="BQ107" i="3"/>
  <c r="V107" i="3"/>
  <c r="AT107" i="3"/>
  <c r="BP107" i="3"/>
  <c r="T107" i="3"/>
  <c r="AS107" i="3"/>
  <c r="BO107" i="3"/>
  <c r="AQ107" i="3"/>
  <c r="BM107" i="3"/>
  <c r="Q107" i="3"/>
  <c r="AO107" i="3"/>
  <c r="BK107" i="3"/>
  <c r="P107" i="3"/>
  <c r="AN107" i="3"/>
  <c r="BJ107" i="3"/>
  <c r="O107" i="3"/>
  <c r="AM107" i="3"/>
  <c r="N107" i="3"/>
  <c r="AL107" i="3"/>
  <c r="BH107" i="3"/>
  <c r="M107" i="3"/>
  <c r="L107" i="3"/>
  <c r="AJ107" i="3"/>
  <c r="BF107" i="3"/>
  <c r="K107" i="3"/>
  <c r="J107" i="3"/>
  <c r="I107" i="3"/>
  <c r="H107" i="3"/>
  <c r="G107" i="3"/>
  <c r="F107" i="3"/>
  <c r="AI107" i="3"/>
  <c r="E107" i="3"/>
  <c r="AH107" i="3"/>
  <c r="BD107" i="3"/>
  <c r="D107" i="3"/>
  <c r="AG107" i="3"/>
  <c r="BC107" i="3"/>
  <c r="C107" i="3"/>
  <c r="AF107" i="3"/>
  <c r="B107" i="3"/>
  <c r="A107" i="3"/>
  <c r="BA106" i="3"/>
  <c r="BW106" i="3"/>
  <c r="AK106" i="3"/>
  <c r="AC89" i="2"/>
  <c r="AE106" i="3"/>
  <c r="BX106" i="3"/>
  <c r="E95" i="6"/>
  <c r="AB106" i="3"/>
  <c r="AZ106" i="3"/>
  <c r="BV106" i="3"/>
  <c r="AA106" i="3"/>
  <c r="AY106" i="3"/>
  <c r="BU106" i="3"/>
  <c r="Z106" i="3"/>
  <c r="Y106" i="3"/>
  <c r="AW106" i="3"/>
  <c r="BS106" i="3"/>
  <c r="X106" i="3"/>
  <c r="AV106" i="3"/>
  <c r="BR106" i="3"/>
  <c r="W106" i="3"/>
  <c r="AU106" i="3"/>
  <c r="BQ106" i="3"/>
  <c r="V106" i="3"/>
  <c r="AT106" i="3"/>
  <c r="BP106" i="3"/>
  <c r="BN106" i="3"/>
  <c r="T106" i="3"/>
  <c r="AS106" i="3"/>
  <c r="BO106" i="3"/>
  <c r="AP106" i="3"/>
  <c r="BL106" i="3"/>
  <c r="AQ106" i="3"/>
  <c r="Q106" i="3"/>
  <c r="AO106" i="3"/>
  <c r="BK106" i="3"/>
  <c r="P106" i="3"/>
  <c r="AN106" i="3"/>
  <c r="BJ106" i="3"/>
  <c r="O106" i="3"/>
  <c r="AM106" i="3"/>
  <c r="BI106" i="3"/>
  <c r="N106" i="3"/>
  <c r="AL106" i="3"/>
  <c r="BH106" i="3"/>
  <c r="M106" i="3"/>
  <c r="L106" i="3"/>
  <c r="AJ106" i="3"/>
  <c r="BF106" i="3"/>
  <c r="K106" i="3"/>
  <c r="J106" i="3"/>
  <c r="G89" i="2"/>
  <c r="I106" i="3"/>
  <c r="H106" i="3"/>
  <c r="G106" i="3"/>
  <c r="F106" i="3"/>
  <c r="AI106" i="3"/>
  <c r="E106" i="3"/>
  <c r="AH106" i="3"/>
  <c r="BD106" i="3"/>
  <c r="D106" i="3"/>
  <c r="AG106" i="3"/>
  <c r="C106" i="3"/>
  <c r="AF106" i="3"/>
  <c r="B106" i="3"/>
  <c r="D89" i="2"/>
  <c r="A106" i="3"/>
  <c r="BA105" i="3"/>
  <c r="BW105" i="3"/>
  <c r="AK105" i="3"/>
  <c r="BG105" i="3"/>
  <c r="AE105" i="3"/>
  <c r="BX105" i="3"/>
  <c r="E94" i="6"/>
  <c r="AB105" i="3"/>
  <c r="AZ105" i="3"/>
  <c r="BV105" i="3"/>
  <c r="AA105" i="3"/>
  <c r="AY105" i="3"/>
  <c r="BU105" i="3"/>
  <c r="Z105" i="3"/>
  <c r="AX105" i="3"/>
  <c r="BT105" i="3"/>
  <c r="Y105" i="3"/>
  <c r="AW105" i="3"/>
  <c r="BS105" i="3"/>
  <c r="X105" i="3"/>
  <c r="AV105" i="3"/>
  <c r="BR105" i="3"/>
  <c r="W105" i="3"/>
  <c r="AU105" i="3"/>
  <c r="BQ105" i="3"/>
  <c r="V105" i="3"/>
  <c r="AT105" i="3"/>
  <c r="BP105" i="3"/>
  <c r="BN105" i="3"/>
  <c r="T105" i="3"/>
  <c r="AS105" i="3"/>
  <c r="BO105" i="3"/>
  <c r="AP105" i="3"/>
  <c r="BL105" i="3"/>
  <c r="AQ105" i="3"/>
  <c r="BM105" i="3"/>
  <c r="Q105" i="3"/>
  <c r="AO105" i="3"/>
  <c r="BK105" i="3"/>
  <c r="P105" i="3"/>
  <c r="AN105" i="3"/>
  <c r="BJ105" i="3"/>
  <c r="O105" i="3"/>
  <c r="AM105" i="3"/>
  <c r="BI105" i="3"/>
  <c r="N105" i="3"/>
  <c r="AL105" i="3"/>
  <c r="BH105" i="3"/>
  <c r="M105" i="3"/>
  <c r="L105" i="3"/>
  <c r="AJ105" i="3"/>
  <c r="BF105" i="3"/>
  <c r="K105" i="3"/>
  <c r="J105" i="3"/>
  <c r="G88" i="2"/>
  <c r="I105" i="3"/>
  <c r="H105" i="3"/>
  <c r="G105" i="3"/>
  <c r="F105" i="3"/>
  <c r="AI105" i="3"/>
  <c r="E105" i="3"/>
  <c r="AH105" i="3"/>
  <c r="BD105" i="3"/>
  <c r="D105" i="3"/>
  <c r="AG105" i="3"/>
  <c r="BC105" i="3"/>
  <c r="C105" i="3"/>
  <c r="AF105" i="3"/>
  <c r="B105" i="3"/>
  <c r="A105" i="3"/>
  <c r="BA104" i="3"/>
  <c r="BW104" i="3"/>
  <c r="AK104" i="3"/>
  <c r="BG104" i="3"/>
  <c r="AE104" i="3"/>
  <c r="BX104" i="3"/>
  <c r="E93" i="6"/>
  <c r="AB104" i="3"/>
  <c r="AZ104" i="3"/>
  <c r="BV104" i="3"/>
  <c r="AA104" i="3"/>
  <c r="AY104" i="3"/>
  <c r="BU104" i="3"/>
  <c r="Z104" i="3"/>
  <c r="AX104" i="3"/>
  <c r="BT104" i="3"/>
  <c r="Y104" i="3"/>
  <c r="AW104" i="3"/>
  <c r="BS104" i="3"/>
  <c r="X104" i="3"/>
  <c r="AV104" i="3"/>
  <c r="BR104" i="3"/>
  <c r="W104" i="3"/>
  <c r="V104" i="3"/>
  <c r="AT104" i="3"/>
  <c r="BP104" i="3"/>
  <c r="BN104" i="3"/>
  <c r="T104" i="3"/>
  <c r="AS104" i="3"/>
  <c r="BO104" i="3"/>
  <c r="AP104" i="3"/>
  <c r="BL104" i="3"/>
  <c r="AQ104" i="3"/>
  <c r="BM104" i="3"/>
  <c r="Q104" i="3"/>
  <c r="AO104" i="3"/>
  <c r="BK104" i="3"/>
  <c r="P104" i="3"/>
  <c r="AN104" i="3"/>
  <c r="BJ104" i="3"/>
  <c r="O104" i="3"/>
  <c r="AM104" i="3"/>
  <c r="N104" i="3"/>
  <c r="AL104" i="3"/>
  <c r="BH104" i="3"/>
  <c r="M104" i="3"/>
  <c r="L104" i="3"/>
  <c r="AJ104" i="3"/>
  <c r="BF104" i="3"/>
  <c r="K104" i="3"/>
  <c r="J104" i="3"/>
  <c r="I104" i="3"/>
  <c r="H104" i="3"/>
  <c r="G104" i="3"/>
  <c r="C87" i="2"/>
  <c r="F104" i="3"/>
  <c r="AI104" i="3"/>
  <c r="E104" i="3"/>
  <c r="AH104" i="3"/>
  <c r="BD104" i="3"/>
  <c r="D104" i="3"/>
  <c r="AG104" i="3"/>
  <c r="BC104" i="3"/>
  <c r="C104" i="3"/>
  <c r="AF104" i="3"/>
  <c r="B104" i="3"/>
  <c r="A104" i="3"/>
  <c r="BA103" i="3"/>
  <c r="AK103" i="3"/>
  <c r="BG103" i="3"/>
  <c r="AE103" i="3"/>
  <c r="BX103" i="3"/>
  <c r="E92" i="6"/>
  <c r="AB103" i="3"/>
  <c r="AZ103" i="3"/>
  <c r="BV103" i="3"/>
  <c r="AA103" i="3"/>
  <c r="AY103" i="3"/>
  <c r="BU103" i="3"/>
  <c r="Z103" i="3"/>
  <c r="AX103" i="3"/>
  <c r="BT103" i="3"/>
  <c r="Y103" i="3"/>
  <c r="AW103" i="3"/>
  <c r="BS103" i="3"/>
  <c r="X103" i="3"/>
  <c r="AV103" i="3"/>
  <c r="BR103" i="3"/>
  <c r="W103" i="3"/>
  <c r="AU103" i="3"/>
  <c r="BQ103" i="3"/>
  <c r="V103" i="3"/>
  <c r="AT103" i="3"/>
  <c r="BP103" i="3"/>
  <c r="BN103" i="3"/>
  <c r="T103" i="3"/>
  <c r="AS103" i="3"/>
  <c r="BO103" i="3"/>
  <c r="AP103" i="3"/>
  <c r="BL103" i="3"/>
  <c r="AQ103" i="3"/>
  <c r="BM103" i="3"/>
  <c r="Q103" i="3"/>
  <c r="AO103" i="3"/>
  <c r="BK103" i="3"/>
  <c r="P103" i="3"/>
  <c r="AN103" i="3"/>
  <c r="BJ103" i="3"/>
  <c r="O103" i="3"/>
  <c r="AM103" i="3"/>
  <c r="BI103" i="3"/>
  <c r="N103" i="3"/>
  <c r="AL103" i="3"/>
  <c r="BH103" i="3"/>
  <c r="M103" i="3"/>
  <c r="L103" i="3"/>
  <c r="AJ103" i="3"/>
  <c r="BF103" i="3"/>
  <c r="K103" i="3"/>
  <c r="J103" i="3"/>
  <c r="I103" i="3"/>
  <c r="H103" i="3"/>
  <c r="G103" i="3"/>
  <c r="F103" i="3"/>
  <c r="AI103" i="3"/>
  <c r="E103" i="3"/>
  <c r="AH103" i="3"/>
  <c r="BD103" i="3"/>
  <c r="D103" i="3"/>
  <c r="AG103" i="3"/>
  <c r="BC103" i="3"/>
  <c r="C103" i="3"/>
  <c r="AF103" i="3"/>
  <c r="B103" i="3"/>
  <c r="A103" i="3"/>
  <c r="BA102" i="3"/>
  <c r="BW102" i="3"/>
  <c r="AK102" i="3"/>
  <c r="BG102" i="3"/>
  <c r="AE102" i="3"/>
  <c r="BX102" i="3"/>
  <c r="E91" i="6"/>
  <c r="AB102" i="3"/>
  <c r="AZ102" i="3"/>
  <c r="BV102" i="3"/>
  <c r="AA102" i="3"/>
  <c r="AY102" i="3"/>
  <c r="BU102" i="3"/>
  <c r="Z102" i="3"/>
  <c r="AX102" i="3"/>
  <c r="BT102" i="3"/>
  <c r="Y102" i="3"/>
  <c r="AW102" i="3"/>
  <c r="BS102" i="3"/>
  <c r="X102" i="3"/>
  <c r="AV102" i="3"/>
  <c r="BR102" i="3"/>
  <c r="W102" i="3"/>
  <c r="AU102" i="3"/>
  <c r="BQ102" i="3"/>
  <c r="V102" i="3"/>
  <c r="AT102" i="3"/>
  <c r="BP102" i="3"/>
  <c r="T102" i="3"/>
  <c r="AS102" i="3"/>
  <c r="BO102" i="3"/>
  <c r="AP102" i="3"/>
  <c r="BL102" i="3"/>
  <c r="AQ102" i="3"/>
  <c r="U85" i="2"/>
  <c r="Q102" i="3"/>
  <c r="AO102" i="3"/>
  <c r="BK102" i="3"/>
  <c r="P102" i="3"/>
  <c r="AN102" i="3"/>
  <c r="BJ102" i="3"/>
  <c r="O102" i="3"/>
  <c r="AM102" i="3"/>
  <c r="BI102" i="3"/>
  <c r="N102" i="3"/>
  <c r="AL102" i="3"/>
  <c r="BH102" i="3"/>
  <c r="M102" i="3"/>
  <c r="L102" i="3"/>
  <c r="AJ102" i="3"/>
  <c r="BF102" i="3"/>
  <c r="K102" i="3"/>
  <c r="J102" i="3"/>
  <c r="I102" i="3"/>
  <c r="H102" i="3"/>
  <c r="G102" i="3"/>
  <c r="F102" i="3"/>
  <c r="AI102" i="3"/>
  <c r="E102" i="3"/>
  <c r="AH102" i="3"/>
  <c r="D102" i="3"/>
  <c r="AG102" i="3"/>
  <c r="BC102" i="3"/>
  <c r="C102" i="3"/>
  <c r="AF102" i="3"/>
  <c r="B102" i="3"/>
  <c r="A102" i="3"/>
  <c r="I85" i="2"/>
  <c r="BA101" i="3"/>
  <c r="BW101" i="3"/>
  <c r="AK101" i="3"/>
  <c r="BG101" i="3"/>
  <c r="AH101" i="3"/>
  <c r="BD101" i="3"/>
  <c r="AE101" i="3"/>
  <c r="BX101" i="3"/>
  <c r="E90" i="6"/>
  <c r="AB101" i="3"/>
  <c r="AZ101" i="3"/>
  <c r="BV101" i="3"/>
  <c r="AA101" i="3"/>
  <c r="AY101" i="3"/>
  <c r="BU101" i="3"/>
  <c r="Z101" i="3"/>
  <c r="AX101" i="3"/>
  <c r="BT101" i="3"/>
  <c r="Y101" i="3"/>
  <c r="AW101" i="3"/>
  <c r="BS101" i="3"/>
  <c r="X101" i="3"/>
  <c r="W101" i="3"/>
  <c r="AU101" i="3"/>
  <c r="BQ101" i="3"/>
  <c r="V101" i="3"/>
  <c r="AT101" i="3"/>
  <c r="BP101" i="3"/>
  <c r="BN101" i="3"/>
  <c r="T101" i="3"/>
  <c r="AS101" i="3"/>
  <c r="BO101" i="3"/>
  <c r="AP101" i="3"/>
  <c r="BL101" i="3"/>
  <c r="AQ101" i="3"/>
  <c r="BM101" i="3"/>
  <c r="Q101" i="3"/>
  <c r="AO101" i="3"/>
  <c r="BK101" i="3"/>
  <c r="P101" i="3"/>
  <c r="O101" i="3"/>
  <c r="AM101" i="3"/>
  <c r="BI101" i="3"/>
  <c r="N101" i="3"/>
  <c r="AL101" i="3"/>
  <c r="BH101" i="3"/>
  <c r="M101" i="3"/>
  <c r="L101" i="3"/>
  <c r="AJ101" i="3"/>
  <c r="BF101" i="3"/>
  <c r="K101" i="3"/>
  <c r="J101" i="3"/>
  <c r="I101" i="3"/>
  <c r="H101" i="3"/>
  <c r="G101" i="3"/>
  <c r="F101" i="3"/>
  <c r="AI101" i="3"/>
  <c r="E101" i="3"/>
  <c r="D101" i="3"/>
  <c r="AG101" i="3"/>
  <c r="BC101" i="3"/>
  <c r="C101" i="3"/>
  <c r="AF101" i="3"/>
  <c r="B101" i="3"/>
  <c r="A101" i="3"/>
  <c r="BA100" i="3"/>
  <c r="BW100" i="3"/>
  <c r="AK100" i="3"/>
  <c r="BG100" i="3"/>
  <c r="AE100" i="3"/>
  <c r="BX100" i="3"/>
  <c r="E89" i="6"/>
  <c r="AB100" i="3"/>
  <c r="AZ100" i="3"/>
  <c r="BV100" i="3"/>
  <c r="AA100" i="3"/>
  <c r="AY100" i="3"/>
  <c r="BU100" i="3"/>
  <c r="Z100" i="3"/>
  <c r="AX100" i="3"/>
  <c r="BT100" i="3"/>
  <c r="Y100" i="3"/>
  <c r="X100" i="3"/>
  <c r="AV100" i="3"/>
  <c r="BR100" i="3"/>
  <c r="W100" i="3"/>
  <c r="AU100" i="3"/>
  <c r="BQ100" i="3"/>
  <c r="V100" i="3"/>
  <c r="AT100" i="3"/>
  <c r="BP100" i="3"/>
  <c r="BN100" i="3"/>
  <c r="T100" i="3"/>
  <c r="AS100" i="3"/>
  <c r="BO100" i="3"/>
  <c r="AP100" i="3"/>
  <c r="BL100" i="3"/>
  <c r="AQ100" i="3"/>
  <c r="Q100" i="3"/>
  <c r="AO100" i="3"/>
  <c r="BK100" i="3"/>
  <c r="P100" i="3"/>
  <c r="AN100" i="3"/>
  <c r="BJ100" i="3"/>
  <c r="O100" i="3"/>
  <c r="AM100" i="3"/>
  <c r="BI100" i="3"/>
  <c r="N100" i="3"/>
  <c r="AL100" i="3"/>
  <c r="BH100" i="3"/>
  <c r="M100" i="3"/>
  <c r="L100" i="3"/>
  <c r="AJ100" i="3"/>
  <c r="BF100" i="3"/>
  <c r="K100" i="3"/>
  <c r="J100" i="3"/>
  <c r="G83" i="2"/>
  <c r="I100" i="3"/>
  <c r="H100" i="3"/>
  <c r="G100" i="3"/>
  <c r="F100" i="3"/>
  <c r="AI100" i="3"/>
  <c r="J83" i="2"/>
  <c r="E100" i="3"/>
  <c r="AH100" i="3"/>
  <c r="BD100" i="3"/>
  <c r="D100" i="3"/>
  <c r="AG100" i="3"/>
  <c r="BC100" i="3"/>
  <c r="C100" i="3"/>
  <c r="AF100" i="3"/>
  <c r="B100" i="3"/>
  <c r="D83" i="2"/>
  <c r="A100" i="3"/>
  <c r="I83" i="2"/>
  <c r="BA99" i="3"/>
  <c r="BW99" i="3"/>
  <c r="AK99" i="3"/>
  <c r="BG99" i="3"/>
  <c r="AF99" i="3"/>
  <c r="AE99" i="3"/>
  <c r="BX99" i="3"/>
  <c r="E88" i="6"/>
  <c r="AB99" i="3"/>
  <c r="AA99" i="3"/>
  <c r="AY99" i="3"/>
  <c r="BU99" i="3"/>
  <c r="Z99" i="3"/>
  <c r="AX99" i="3"/>
  <c r="BT99" i="3"/>
  <c r="Y99" i="3"/>
  <c r="AW99" i="3"/>
  <c r="BS99" i="3"/>
  <c r="X99" i="3"/>
  <c r="AV99" i="3"/>
  <c r="BR99" i="3"/>
  <c r="W99" i="3"/>
  <c r="AU99" i="3"/>
  <c r="BQ99" i="3"/>
  <c r="V99" i="3"/>
  <c r="AT99" i="3"/>
  <c r="BP99" i="3"/>
  <c r="BN99" i="3"/>
  <c r="T99" i="3"/>
  <c r="AS99" i="3"/>
  <c r="AP99" i="3"/>
  <c r="BL99" i="3"/>
  <c r="AQ99" i="3"/>
  <c r="BM99" i="3"/>
  <c r="Q99" i="3"/>
  <c r="AO99" i="3"/>
  <c r="BK99" i="3"/>
  <c r="P99" i="3"/>
  <c r="AN99" i="3"/>
  <c r="BJ99" i="3"/>
  <c r="O99" i="3"/>
  <c r="AM99" i="3"/>
  <c r="BI99" i="3"/>
  <c r="N99" i="3"/>
  <c r="AL99" i="3"/>
  <c r="BH99" i="3"/>
  <c r="M99" i="3"/>
  <c r="L99" i="3"/>
  <c r="AJ99" i="3"/>
  <c r="K99" i="3"/>
  <c r="J99" i="3"/>
  <c r="I99" i="3"/>
  <c r="H99" i="3"/>
  <c r="G99" i="3"/>
  <c r="F99" i="3"/>
  <c r="AI99" i="3"/>
  <c r="E99" i="3"/>
  <c r="AH99" i="3"/>
  <c r="D99" i="3"/>
  <c r="AG99" i="3"/>
  <c r="BC99" i="3"/>
  <c r="C99" i="3"/>
  <c r="B99" i="3"/>
  <c r="A99" i="3"/>
  <c r="BA98" i="3"/>
  <c r="BW98" i="3"/>
  <c r="AT98" i="3"/>
  <c r="BP98" i="3"/>
  <c r="AK98" i="3"/>
  <c r="BG98" i="3"/>
  <c r="AE98" i="3"/>
  <c r="BX98" i="3"/>
  <c r="E87" i="6"/>
  <c r="AB98" i="3"/>
  <c r="AZ98" i="3"/>
  <c r="BV98" i="3"/>
  <c r="AA98" i="3"/>
  <c r="AY98" i="3"/>
  <c r="BU98" i="3"/>
  <c r="Z98" i="3"/>
  <c r="AX98" i="3"/>
  <c r="BT98" i="3"/>
  <c r="Y98" i="3"/>
  <c r="AW98" i="3"/>
  <c r="BS98" i="3"/>
  <c r="X98" i="3"/>
  <c r="AV98" i="3"/>
  <c r="BR98" i="3"/>
  <c r="W98" i="3"/>
  <c r="AU98" i="3"/>
  <c r="BQ98" i="3"/>
  <c r="V98" i="3"/>
  <c r="BN98" i="3"/>
  <c r="T98" i="3"/>
  <c r="AS98" i="3"/>
  <c r="BO98" i="3"/>
  <c r="AP98" i="3"/>
  <c r="BL98" i="3"/>
  <c r="AQ98" i="3"/>
  <c r="U81" i="2"/>
  <c r="Q98" i="3"/>
  <c r="AO98" i="3"/>
  <c r="BK98" i="3"/>
  <c r="P98" i="3"/>
  <c r="AN98" i="3"/>
  <c r="BJ98" i="3"/>
  <c r="O98" i="3"/>
  <c r="AM98" i="3"/>
  <c r="BI98" i="3"/>
  <c r="N98" i="3"/>
  <c r="AL98" i="3"/>
  <c r="BH98" i="3"/>
  <c r="M98" i="3"/>
  <c r="L98" i="3"/>
  <c r="AJ98" i="3"/>
  <c r="BF98" i="3"/>
  <c r="K98" i="3"/>
  <c r="J98" i="3"/>
  <c r="I98" i="3"/>
  <c r="H98" i="3"/>
  <c r="G98" i="3"/>
  <c r="F98" i="3"/>
  <c r="AI98" i="3"/>
  <c r="E98" i="3"/>
  <c r="AH98" i="3"/>
  <c r="BD98" i="3"/>
  <c r="D98" i="3"/>
  <c r="AG98" i="3"/>
  <c r="BC98" i="3"/>
  <c r="C98" i="3"/>
  <c r="AF98" i="3"/>
  <c r="B98" i="3"/>
  <c r="A98" i="3"/>
  <c r="BA97" i="3"/>
  <c r="BW97" i="3"/>
  <c r="AK97" i="3"/>
  <c r="BG97" i="3"/>
  <c r="AE97" i="3"/>
  <c r="BX97" i="3"/>
  <c r="E86" i="6"/>
  <c r="AB97" i="3"/>
  <c r="AA97" i="3"/>
  <c r="AY97" i="3"/>
  <c r="BU97" i="3"/>
  <c r="Z97" i="3"/>
  <c r="AX97" i="3"/>
  <c r="BT97" i="3"/>
  <c r="Y97" i="3"/>
  <c r="AW97" i="3"/>
  <c r="BS97" i="3"/>
  <c r="X97" i="3"/>
  <c r="AV97" i="3"/>
  <c r="BR97" i="3"/>
  <c r="W97" i="3"/>
  <c r="AU97" i="3"/>
  <c r="BQ97" i="3"/>
  <c r="V97" i="3"/>
  <c r="AT97" i="3"/>
  <c r="BP97" i="3"/>
  <c r="BN97" i="3"/>
  <c r="T97" i="3"/>
  <c r="AS97" i="3"/>
  <c r="AP97" i="3"/>
  <c r="X80" i="2"/>
  <c r="AQ97" i="3"/>
  <c r="BM97" i="3"/>
  <c r="Q97" i="3"/>
  <c r="AO97" i="3"/>
  <c r="BK97" i="3"/>
  <c r="P97" i="3"/>
  <c r="AN97" i="3"/>
  <c r="BJ97" i="3"/>
  <c r="O97" i="3"/>
  <c r="AM97" i="3"/>
  <c r="N97" i="3"/>
  <c r="AL97" i="3"/>
  <c r="M97" i="3"/>
  <c r="L97" i="3"/>
  <c r="AJ97" i="3"/>
  <c r="K97" i="3"/>
  <c r="J97" i="3"/>
  <c r="I97" i="3"/>
  <c r="H97" i="3"/>
  <c r="G97" i="3"/>
  <c r="F97" i="3"/>
  <c r="AI97" i="3"/>
  <c r="E97" i="3"/>
  <c r="AH97" i="3"/>
  <c r="BD97" i="3"/>
  <c r="D97" i="3"/>
  <c r="AG97" i="3"/>
  <c r="C97" i="3"/>
  <c r="AF97" i="3"/>
  <c r="B97" i="3"/>
  <c r="A97" i="3"/>
  <c r="BA96" i="3"/>
  <c r="BW96" i="3"/>
  <c r="AK96" i="3"/>
  <c r="BG96" i="3"/>
  <c r="AE96" i="3"/>
  <c r="BX96" i="3"/>
  <c r="E85" i="6"/>
  <c r="AB96" i="3"/>
  <c r="AZ96" i="3"/>
  <c r="BV96" i="3"/>
  <c r="AA96" i="3"/>
  <c r="AY96" i="3"/>
  <c r="BU96" i="3"/>
  <c r="Z96" i="3"/>
  <c r="AX96" i="3"/>
  <c r="BT96" i="3"/>
  <c r="Y96" i="3"/>
  <c r="AW96" i="3"/>
  <c r="BS96" i="3"/>
  <c r="X96" i="3"/>
  <c r="AV96" i="3"/>
  <c r="BR96" i="3"/>
  <c r="W96" i="3"/>
  <c r="AU96" i="3"/>
  <c r="BQ96" i="3"/>
  <c r="V96" i="3"/>
  <c r="AT96" i="3"/>
  <c r="BP96" i="3"/>
  <c r="BN96" i="3"/>
  <c r="T96" i="3"/>
  <c r="AS96" i="3"/>
  <c r="BO96" i="3"/>
  <c r="AP96" i="3"/>
  <c r="BL96" i="3"/>
  <c r="AQ96" i="3"/>
  <c r="BM96" i="3"/>
  <c r="Q96" i="3"/>
  <c r="P96" i="3"/>
  <c r="AN96" i="3"/>
  <c r="BJ96" i="3"/>
  <c r="O96" i="3"/>
  <c r="AM96" i="3"/>
  <c r="BI96" i="3"/>
  <c r="N96" i="3"/>
  <c r="AL96" i="3"/>
  <c r="BH96" i="3"/>
  <c r="M96" i="3"/>
  <c r="L96" i="3"/>
  <c r="AJ96" i="3"/>
  <c r="BF96" i="3"/>
  <c r="K96" i="3"/>
  <c r="J96" i="3"/>
  <c r="G79" i="2"/>
  <c r="I96" i="3"/>
  <c r="H96" i="3"/>
  <c r="G96" i="3"/>
  <c r="F96" i="3"/>
  <c r="AI96" i="3"/>
  <c r="E96" i="3"/>
  <c r="AH96" i="3"/>
  <c r="BD96" i="3"/>
  <c r="D96" i="3"/>
  <c r="AG96" i="3"/>
  <c r="BC96" i="3"/>
  <c r="C96" i="3"/>
  <c r="AF96" i="3"/>
  <c r="E79" i="2"/>
  <c r="B96" i="3"/>
  <c r="A96" i="3"/>
  <c r="BA95" i="3"/>
  <c r="AK95" i="3"/>
  <c r="BG95" i="3"/>
  <c r="AE95" i="3"/>
  <c r="BX95" i="3"/>
  <c r="E84" i="6"/>
  <c r="AB95" i="3"/>
  <c r="AZ95" i="3"/>
  <c r="BV95" i="3"/>
  <c r="AA95" i="3"/>
  <c r="AY95" i="3"/>
  <c r="BU95" i="3"/>
  <c r="Z95" i="3"/>
  <c r="AX95" i="3"/>
  <c r="BT95" i="3"/>
  <c r="Y95" i="3"/>
  <c r="AW95" i="3"/>
  <c r="BS95" i="3"/>
  <c r="X95" i="3"/>
  <c r="W95" i="3"/>
  <c r="AU95" i="3"/>
  <c r="BQ95" i="3"/>
  <c r="V95" i="3"/>
  <c r="AT95" i="3"/>
  <c r="BP95" i="3"/>
  <c r="BN95" i="3"/>
  <c r="T95" i="3"/>
  <c r="AS95" i="3"/>
  <c r="BO95" i="3"/>
  <c r="AQ95" i="3"/>
  <c r="BM95" i="3"/>
  <c r="Q95" i="3"/>
  <c r="AO95" i="3"/>
  <c r="BK95" i="3"/>
  <c r="P95" i="3"/>
  <c r="O95" i="3"/>
  <c r="AM95" i="3"/>
  <c r="BI95" i="3"/>
  <c r="N95" i="3"/>
  <c r="AL95" i="3"/>
  <c r="BH95" i="3"/>
  <c r="M95" i="3"/>
  <c r="L95" i="3"/>
  <c r="AJ95" i="3"/>
  <c r="BF95" i="3"/>
  <c r="K95" i="3"/>
  <c r="J95" i="3"/>
  <c r="I95" i="3"/>
  <c r="H95" i="3"/>
  <c r="G95" i="3"/>
  <c r="F95" i="3"/>
  <c r="AI95" i="3"/>
  <c r="E95" i="3"/>
  <c r="AH95" i="3"/>
  <c r="BD95" i="3"/>
  <c r="D95" i="3"/>
  <c r="AG95" i="3"/>
  <c r="C95" i="3"/>
  <c r="AF95" i="3"/>
  <c r="B95" i="3"/>
  <c r="A95" i="3"/>
  <c r="BA94" i="3"/>
  <c r="AK94" i="3"/>
  <c r="BG94" i="3"/>
  <c r="AE94" i="3"/>
  <c r="AB94" i="3"/>
  <c r="AZ94" i="3"/>
  <c r="BV94" i="3"/>
  <c r="AA94" i="3"/>
  <c r="AY94" i="3"/>
  <c r="BU94" i="3"/>
  <c r="Z94" i="3"/>
  <c r="AX94" i="3"/>
  <c r="BT94" i="3"/>
  <c r="Y94" i="3"/>
  <c r="AW94" i="3"/>
  <c r="BS94" i="3"/>
  <c r="X94" i="3"/>
  <c r="AV94" i="3"/>
  <c r="BR94" i="3"/>
  <c r="W94" i="3"/>
  <c r="AU94" i="3"/>
  <c r="BQ94" i="3"/>
  <c r="V94" i="3"/>
  <c r="AT94" i="3"/>
  <c r="BP94" i="3"/>
  <c r="T94" i="3"/>
  <c r="AS94" i="3"/>
  <c r="BO94" i="3"/>
  <c r="AP94" i="3"/>
  <c r="BL94" i="3"/>
  <c r="AQ94" i="3"/>
  <c r="Q94" i="3"/>
  <c r="AO94" i="3"/>
  <c r="BK94" i="3"/>
  <c r="P94" i="3"/>
  <c r="AN94" i="3"/>
  <c r="BJ94" i="3"/>
  <c r="O94" i="3"/>
  <c r="AM94" i="3"/>
  <c r="BI94" i="3"/>
  <c r="N94" i="3"/>
  <c r="AL94" i="3"/>
  <c r="BH94" i="3"/>
  <c r="M94" i="3"/>
  <c r="L94" i="3"/>
  <c r="AJ94" i="3"/>
  <c r="BF94" i="3"/>
  <c r="K94" i="3"/>
  <c r="J94" i="3"/>
  <c r="I94" i="3"/>
  <c r="H94" i="3"/>
  <c r="G94" i="3"/>
  <c r="F94" i="3"/>
  <c r="AI94" i="3"/>
  <c r="E94" i="3"/>
  <c r="AH94" i="3"/>
  <c r="BD94" i="3"/>
  <c r="D94" i="3"/>
  <c r="AG94" i="3"/>
  <c r="BC94" i="3"/>
  <c r="C94" i="3"/>
  <c r="AF94" i="3"/>
  <c r="B94" i="3"/>
  <c r="A94" i="3"/>
  <c r="BA93" i="3"/>
  <c r="BW93" i="3"/>
  <c r="AK93" i="3"/>
  <c r="BG93" i="3"/>
  <c r="AE93" i="3"/>
  <c r="BX93" i="3"/>
  <c r="E82" i="6"/>
  <c r="AB93" i="3"/>
  <c r="AZ93" i="3"/>
  <c r="BV93" i="3"/>
  <c r="AA93" i="3"/>
  <c r="AY93" i="3"/>
  <c r="BU93" i="3"/>
  <c r="Z93" i="3"/>
  <c r="AX93" i="3"/>
  <c r="BT93" i="3"/>
  <c r="Y93" i="3"/>
  <c r="AW93" i="3"/>
  <c r="BS93" i="3"/>
  <c r="X93" i="3"/>
  <c r="W93" i="3"/>
  <c r="AU93" i="3"/>
  <c r="BQ93" i="3"/>
  <c r="V93" i="3"/>
  <c r="AT93" i="3"/>
  <c r="BP93" i="3"/>
  <c r="T93" i="3"/>
  <c r="AS93" i="3"/>
  <c r="BO93" i="3"/>
  <c r="AP93" i="3"/>
  <c r="BL93" i="3"/>
  <c r="AQ93" i="3"/>
  <c r="BM93" i="3"/>
  <c r="Q93" i="3"/>
  <c r="P93" i="3"/>
  <c r="O93" i="3"/>
  <c r="AM93" i="3"/>
  <c r="BI93" i="3"/>
  <c r="N93" i="3"/>
  <c r="AL93" i="3"/>
  <c r="BH93" i="3"/>
  <c r="M93" i="3"/>
  <c r="L93" i="3"/>
  <c r="AJ93" i="3"/>
  <c r="BF93" i="3"/>
  <c r="K93" i="3"/>
  <c r="J93" i="3"/>
  <c r="I93" i="3"/>
  <c r="H93" i="3"/>
  <c r="G93" i="3"/>
  <c r="F93" i="3"/>
  <c r="AI93" i="3"/>
  <c r="E93" i="3"/>
  <c r="AH93" i="3"/>
  <c r="D93" i="3"/>
  <c r="AG93" i="3"/>
  <c r="BC93" i="3"/>
  <c r="C93" i="3"/>
  <c r="AF93" i="3"/>
  <c r="B93" i="3"/>
  <c r="A93" i="3"/>
  <c r="BA92" i="3"/>
  <c r="BW92" i="3"/>
  <c r="AK92" i="3"/>
  <c r="BG92" i="3"/>
  <c r="AE92" i="3"/>
  <c r="BX92" i="3"/>
  <c r="E81" i="6"/>
  <c r="AB92" i="3"/>
  <c r="AZ92" i="3"/>
  <c r="BV92" i="3"/>
  <c r="AA92" i="3"/>
  <c r="AY92" i="3"/>
  <c r="BU92" i="3"/>
  <c r="Z92" i="3"/>
  <c r="AX92" i="3"/>
  <c r="BT92" i="3"/>
  <c r="Y92" i="3"/>
  <c r="AW92" i="3"/>
  <c r="BS92" i="3"/>
  <c r="X92" i="3"/>
  <c r="AV92" i="3"/>
  <c r="BR92" i="3"/>
  <c r="W92" i="3"/>
  <c r="V92" i="3"/>
  <c r="AT92" i="3"/>
  <c r="BP92" i="3"/>
  <c r="BN92" i="3"/>
  <c r="T92" i="3"/>
  <c r="AS92" i="3"/>
  <c r="BO92" i="3"/>
  <c r="AP92" i="3"/>
  <c r="BL92" i="3"/>
  <c r="AQ92" i="3"/>
  <c r="Q92" i="3"/>
  <c r="AO92" i="3"/>
  <c r="BK92" i="3"/>
  <c r="P92" i="3"/>
  <c r="AN92" i="3"/>
  <c r="BJ92" i="3"/>
  <c r="O92" i="3"/>
  <c r="AM92" i="3"/>
  <c r="N92" i="3"/>
  <c r="AL92" i="3"/>
  <c r="M92" i="3"/>
  <c r="L92" i="3"/>
  <c r="AJ92" i="3"/>
  <c r="BF92" i="3"/>
  <c r="K92" i="3"/>
  <c r="J92" i="3"/>
  <c r="I92" i="3"/>
  <c r="H92" i="3"/>
  <c r="G92" i="3"/>
  <c r="F92" i="3"/>
  <c r="AI92" i="3"/>
  <c r="E92" i="3"/>
  <c r="AH92" i="3"/>
  <c r="BD92" i="3"/>
  <c r="D92" i="3"/>
  <c r="AG92" i="3"/>
  <c r="BC92" i="3"/>
  <c r="C92" i="3"/>
  <c r="AF92" i="3"/>
  <c r="B92" i="3"/>
  <c r="A92" i="3"/>
  <c r="BA91" i="3"/>
  <c r="AK91" i="3"/>
  <c r="BG91" i="3"/>
  <c r="AE91" i="3"/>
  <c r="BX91" i="3"/>
  <c r="E80" i="6"/>
  <c r="AB91" i="3"/>
  <c r="AZ91" i="3"/>
  <c r="BV91" i="3"/>
  <c r="AA91" i="3"/>
  <c r="Z91" i="3"/>
  <c r="AX91" i="3"/>
  <c r="BT91" i="3"/>
  <c r="Y91" i="3"/>
  <c r="AW91" i="3"/>
  <c r="BS91" i="3"/>
  <c r="X91" i="3"/>
  <c r="AV91" i="3"/>
  <c r="BR91" i="3"/>
  <c r="W91" i="3"/>
  <c r="AU91" i="3"/>
  <c r="BQ91" i="3"/>
  <c r="V91" i="3"/>
  <c r="AT91" i="3"/>
  <c r="BP91" i="3"/>
  <c r="BN91" i="3"/>
  <c r="T91" i="3"/>
  <c r="AS91" i="3"/>
  <c r="BO91" i="3"/>
  <c r="AP91" i="3"/>
  <c r="AQ91" i="3"/>
  <c r="Q91" i="3"/>
  <c r="AO91" i="3"/>
  <c r="BK91" i="3"/>
  <c r="P91" i="3"/>
  <c r="AN91" i="3"/>
  <c r="BJ91" i="3"/>
  <c r="O91" i="3"/>
  <c r="AM91" i="3"/>
  <c r="N91" i="3"/>
  <c r="AL91" i="3"/>
  <c r="BH91" i="3"/>
  <c r="M91" i="3"/>
  <c r="L91" i="3"/>
  <c r="AJ91" i="3"/>
  <c r="BF91" i="3"/>
  <c r="K91" i="3"/>
  <c r="J91" i="3"/>
  <c r="G74" i="2"/>
  <c r="I91" i="3"/>
  <c r="H91" i="3"/>
  <c r="G91" i="3"/>
  <c r="F91" i="3"/>
  <c r="AI91" i="3"/>
  <c r="E91" i="3"/>
  <c r="AH91" i="3"/>
  <c r="BD91" i="3"/>
  <c r="D91" i="3"/>
  <c r="AG91" i="3"/>
  <c r="BC91" i="3"/>
  <c r="C91" i="3"/>
  <c r="AF91" i="3"/>
  <c r="B91" i="3"/>
  <c r="D74" i="2"/>
  <c r="A91" i="3"/>
  <c r="BA90" i="3"/>
  <c r="BW90" i="3"/>
  <c r="AK90" i="3"/>
  <c r="BG90" i="3"/>
  <c r="AE90" i="3"/>
  <c r="BX90" i="3"/>
  <c r="E79" i="6"/>
  <c r="AB90" i="3"/>
  <c r="AZ90" i="3"/>
  <c r="BV90" i="3"/>
  <c r="AA90" i="3"/>
  <c r="AY90" i="3"/>
  <c r="BU90" i="3"/>
  <c r="Z90" i="3"/>
  <c r="AX90" i="3"/>
  <c r="BT90" i="3"/>
  <c r="Y90" i="3"/>
  <c r="AW90" i="3"/>
  <c r="BS90" i="3"/>
  <c r="X90" i="3"/>
  <c r="W90" i="3"/>
  <c r="AU90" i="3"/>
  <c r="BQ90" i="3"/>
  <c r="V90" i="3"/>
  <c r="AT90" i="3"/>
  <c r="BP90" i="3"/>
  <c r="BN90" i="3"/>
  <c r="T90" i="3"/>
  <c r="AS90" i="3"/>
  <c r="BO90" i="3"/>
  <c r="AP90" i="3"/>
  <c r="BL90" i="3"/>
  <c r="AQ90" i="3"/>
  <c r="BM90" i="3"/>
  <c r="Q90" i="3"/>
  <c r="AO90" i="3"/>
  <c r="BK90" i="3"/>
  <c r="P90" i="3"/>
  <c r="O90" i="3"/>
  <c r="AM90" i="3"/>
  <c r="Y73" i="2"/>
  <c r="N90" i="3"/>
  <c r="AL90" i="3"/>
  <c r="BH90" i="3"/>
  <c r="M90" i="3"/>
  <c r="L90" i="3"/>
  <c r="AJ90" i="3"/>
  <c r="BF90" i="3"/>
  <c r="K90" i="3"/>
  <c r="J90" i="3"/>
  <c r="G73" i="2"/>
  <c r="I90" i="3"/>
  <c r="H90" i="3"/>
  <c r="G90" i="3"/>
  <c r="F90" i="3"/>
  <c r="AI90" i="3"/>
  <c r="E90" i="3"/>
  <c r="AH90" i="3"/>
  <c r="D90" i="3"/>
  <c r="AG90" i="3"/>
  <c r="BC90" i="3"/>
  <c r="C90" i="3"/>
  <c r="AF90" i="3"/>
  <c r="E73" i="2"/>
  <c r="B90" i="3"/>
  <c r="A90" i="3"/>
  <c r="I73" i="2"/>
  <c r="BA89" i="3"/>
  <c r="BW89" i="3"/>
  <c r="AK89" i="3"/>
  <c r="BG89" i="3"/>
  <c r="AE89" i="3"/>
  <c r="BX89" i="3"/>
  <c r="E78" i="6"/>
  <c r="AB89" i="3"/>
  <c r="AZ89" i="3"/>
  <c r="BV89" i="3"/>
  <c r="AA89" i="3"/>
  <c r="AY89" i="3"/>
  <c r="BU89" i="3"/>
  <c r="Z89" i="3"/>
  <c r="AX89" i="3"/>
  <c r="BT89" i="3"/>
  <c r="Y89" i="3"/>
  <c r="X89" i="3"/>
  <c r="AV89" i="3"/>
  <c r="BR89" i="3"/>
  <c r="W89" i="3"/>
  <c r="AU89" i="3"/>
  <c r="BQ89" i="3"/>
  <c r="V89" i="3"/>
  <c r="AT89" i="3"/>
  <c r="BP89" i="3"/>
  <c r="BN89" i="3"/>
  <c r="T89" i="3"/>
  <c r="AS89" i="3"/>
  <c r="AP89" i="3"/>
  <c r="BL89" i="3"/>
  <c r="AQ89" i="3"/>
  <c r="BM89" i="3"/>
  <c r="Q89" i="3"/>
  <c r="AO89" i="3"/>
  <c r="BK89" i="3"/>
  <c r="P89" i="3"/>
  <c r="AN89" i="3"/>
  <c r="BJ89" i="3"/>
  <c r="O89" i="3"/>
  <c r="AM89" i="3"/>
  <c r="N89" i="3"/>
  <c r="AL89" i="3"/>
  <c r="BH89" i="3"/>
  <c r="M89" i="3"/>
  <c r="L89" i="3"/>
  <c r="AJ89" i="3"/>
  <c r="BF89" i="3"/>
  <c r="K89" i="3"/>
  <c r="J89" i="3"/>
  <c r="I89" i="3"/>
  <c r="H89" i="3"/>
  <c r="G89" i="3"/>
  <c r="F89" i="3"/>
  <c r="AI89" i="3"/>
  <c r="E89" i="3"/>
  <c r="AH89" i="3"/>
  <c r="BD89" i="3"/>
  <c r="D89" i="3"/>
  <c r="AG89" i="3"/>
  <c r="BC89" i="3"/>
  <c r="C89" i="3"/>
  <c r="AF89" i="3"/>
  <c r="B89" i="3"/>
  <c r="A89" i="3"/>
  <c r="I72" i="2"/>
  <c r="BA88" i="3"/>
  <c r="BW88" i="3"/>
  <c r="AK88" i="3"/>
  <c r="BG88" i="3"/>
  <c r="AE88" i="3"/>
  <c r="BX88" i="3"/>
  <c r="E77" i="6"/>
  <c r="AB88" i="3"/>
  <c r="AA88" i="3"/>
  <c r="AY88" i="3"/>
  <c r="BU88" i="3"/>
  <c r="Z88" i="3"/>
  <c r="AX88" i="3"/>
  <c r="BT88" i="3"/>
  <c r="Y88" i="3"/>
  <c r="AW88" i="3"/>
  <c r="BS88" i="3"/>
  <c r="X88" i="3"/>
  <c r="AV88" i="3"/>
  <c r="BR88" i="3"/>
  <c r="W88" i="3"/>
  <c r="AU88" i="3"/>
  <c r="BQ88" i="3"/>
  <c r="V88" i="3"/>
  <c r="AT88" i="3"/>
  <c r="BP88" i="3"/>
  <c r="BN88" i="3"/>
  <c r="T88" i="3"/>
  <c r="AS88" i="3"/>
  <c r="BO88" i="3"/>
  <c r="AP88" i="3"/>
  <c r="BL88" i="3"/>
  <c r="AQ88" i="3"/>
  <c r="BM88" i="3"/>
  <c r="Q88" i="3"/>
  <c r="AO88" i="3"/>
  <c r="BK88" i="3"/>
  <c r="P88" i="3"/>
  <c r="AN88" i="3"/>
  <c r="BJ88" i="3"/>
  <c r="O88" i="3"/>
  <c r="AM88" i="3"/>
  <c r="N88" i="3"/>
  <c r="AL88" i="3"/>
  <c r="BH88" i="3"/>
  <c r="M88" i="3"/>
  <c r="L88" i="3"/>
  <c r="AJ88" i="3"/>
  <c r="K88" i="3"/>
  <c r="J88" i="3"/>
  <c r="I88" i="3"/>
  <c r="H88" i="3"/>
  <c r="G88" i="3"/>
  <c r="F88" i="3"/>
  <c r="AI88" i="3"/>
  <c r="E88" i="3"/>
  <c r="AH88" i="3"/>
  <c r="BD88" i="3"/>
  <c r="D88" i="3"/>
  <c r="AG88" i="3"/>
  <c r="C88" i="3"/>
  <c r="AF88" i="3"/>
  <c r="E71" i="2"/>
  <c r="B88" i="3"/>
  <c r="A88" i="3"/>
  <c r="BA87" i="3"/>
  <c r="BW87" i="3"/>
  <c r="AK87" i="3"/>
  <c r="BG87" i="3"/>
  <c r="AE87" i="3"/>
  <c r="BX87" i="3"/>
  <c r="E76" i="6"/>
  <c r="AB87" i="3"/>
  <c r="AZ87" i="3"/>
  <c r="BV87" i="3"/>
  <c r="AA87" i="3"/>
  <c r="Z87" i="3"/>
  <c r="AX87" i="3"/>
  <c r="BT87" i="3"/>
  <c r="Y87" i="3"/>
  <c r="AW87" i="3"/>
  <c r="BS87" i="3"/>
  <c r="X87" i="3"/>
  <c r="AV87" i="3"/>
  <c r="BR87" i="3"/>
  <c r="W87" i="3"/>
  <c r="AU87" i="3"/>
  <c r="BQ87" i="3"/>
  <c r="V87" i="3"/>
  <c r="AT87" i="3"/>
  <c r="BP87" i="3"/>
  <c r="BN87" i="3"/>
  <c r="T87" i="3"/>
  <c r="AS87" i="3"/>
  <c r="AP87" i="3"/>
  <c r="BL87" i="3"/>
  <c r="AQ87" i="3"/>
  <c r="BM87" i="3"/>
  <c r="Q87" i="3"/>
  <c r="AO87" i="3"/>
  <c r="BK87" i="3"/>
  <c r="P87" i="3"/>
  <c r="AN87" i="3"/>
  <c r="BJ87" i="3"/>
  <c r="O87" i="3"/>
  <c r="AM87" i="3"/>
  <c r="N87" i="3"/>
  <c r="AL87" i="3"/>
  <c r="BH87" i="3"/>
  <c r="M87" i="3"/>
  <c r="L87" i="3"/>
  <c r="AJ87" i="3"/>
  <c r="BF87" i="3"/>
  <c r="K87" i="3"/>
  <c r="J87" i="3"/>
  <c r="I87" i="3"/>
  <c r="H87" i="3"/>
  <c r="G87" i="3"/>
  <c r="F87" i="3"/>
  <c r="AI87" i="3"/>
  <c r="E87" i="3"/>
  <c r="AH87" i="3"/>
  <c r="BD87" i="3"/>
  <c r="D87" i="3"/>
  <c r="AG87" i="3"/>
  <c r="BC87" i="3"/>
  <c r="C87" i="3"/>
  <c r="AF87" i="3"/>
  <c r="B87" i="3"/>
  <c r="A87" i="3"/>
  <c r="BA86" i="3"/>
  <c r="BW86" i="3"/>
  <c r="AX86" i="3"/>
  <c r="BT86" i="3"/>
  <c r="AK86" i="3"/>
  <c r="BG86" i="3"/>
  <c r="AE86" i="3"/>
  <c r="BX86" i="3"/>
  <c r="E75" i="6"/>
  <c r="AB86" i="3"/>
  <c r="AZ86" i="3"/>
  <c r="BV86" i="3"/>
  <c r="AA86" i="3"/>
  <c r="AY86" i="3"/>
  <c r="BU86" i="3"/>
  <c r="Z86" i="3"/>
  <c r="Y86" i="3"/>
  <c r="AW86" i="3"/>
  <c r="BS86" i="3"/>
  <c r="X86" i="3"/>
  <c r="AV86" i="3"/>
  <c r="BR86" i="3"/>
  <c r="W86" i="3"/>
  <c r="AU86" i="3"/>
  <c r="BQ86" i="3"/>
  <c r="V86" i="3"/>
  <c r="AT86" i="3"/>
  <c r="BP86" i="3"/>
  <c r="T86" i="3"/>
  <c r="AS86" i="3"/>
  <c r="BO86" i="3"/>
  <c r="AP86" i="3"/>
  <c r="X69" i="2"/>
  <c r="AQ86" i="3"/>
  <c r="BM86" i="3"/>
  <c r="Q86" i="3"/>
  <c r="AO86" i="3"/>
  <c r="BK86" i="3"/>
  <c r="P86" i="3"/>
  <c r="AN86" i="3"/>
  <c r="BJ86" i="3"/>
  <c r="O86" i="3"/>
  <c r="AM86" i="3"/>
  <c r="BI86" i="3"/>
  <c r="N86" i="3"/>
  <c r="AL86" i="3"/>
  <c r="BH86" i="3"/>
  <c r="M86" i="3"/>
  <c r="L86" i="3"/>
  <c r="AJ86" i="3"/>
  <c r="BF86" i="3"/>
  <c r="K86" i="3"/>
  <c r="J86" i="3"/>
  <c r="G69" i="2"/>
  <c r="I86" i="3"/>
  <c r="H86" i="3"/>
  <c r="G86" i="3"/>
  <c r="F86" i="3"/>
  <c r="AI86" i="3"/>
  <c r="E86" i="3"/>
  <c r="AH86" i="3"/>
  <c r="D86" i="3"/>
  <c r="AG86" i="3"/>
  <c r="BC86" i="3"/>
  <c r="C86" i="3"/>
  <c r="AF86" i="3"/>
  <c r="B86" i="3"/>
  <c r="A86" i="3"/>
  <c r="BI85" i="3"/>
  <c r="BA85" i="3"/>
  <c r="BW85" i="3"/>
  <c r="AK85" i="3"/>
  <c r="AC68" i="2"/>
  <c r="AE85" i="3"/>
  <c r="AB85" i="3"/>
  <c r="AZ85" i="3"/>
  <c r="BV85" i="3"/>
  <c r="AA85" i="3"/>
  <c r="AY85" i="3"/>
  <c r="BU85" i="3"/>
  <c r="Z85" i="3"/>
  <c r="AX85" i="3"/>
  <c r="BT85" i="3"/>
  <c r="Y85" i="3"/>
  <c r="AW85" i="3"/>
  <c r="BS85" i="3"/>
  <c r="X85" i="3"/>
  <c r="AV85" i="3"/>
  <c r="BR85" i="3"/>
  <c r="W85" i="3"/>
  <c r="AU85" i="3"/>
  <c r="BQ85" i="3"/>
  <c r="V85" i="3"/>
  <c r="BN85" i="3"/>
  <c r="T85" i="3"/>
  <c r="AS85" i="3"/>
  <c r="BO85" i="3"/>
  <c r="AP85" i="3"/>
  <c r="BL85" i="3"/>
  <c r="AQ85" i="3"/>
  <c r="BM85" i="3"/>
  <c r="Q85" i="3"/>
  <c r="AO85" i="3"/>
  <c r="BK85" i="3"/>
  <c r="P85" i="3"/>
  <c r="AN85" i="3"/>
  <c r="BJ85" i="3"/>
  <c r="O85" i="3"/>
  <c r="AM85" i="3"/>
  <c r="N85" i="3"/>
  <c r="AL85" i="3"/>
  <c r="M85" i="3"/>
  <c r="L85" i="3"/>
  <c r="AJ85" i="3"/>
  <c r="BF85" i="3"/>
  <c r="K85" i="3"/>
  <c r="J85" i="3"/>
  <c r="I85" i="3"/>
  <c r="H85" i="3"/>
  <c r="G85" i="3"/>
  <c r="F85" i="3"/>
  <c r="AI85" i="3"/>
  <c r="E85" i="3"/>
  <c r="AH85" i="3"/>
  <c r="BD85" i="3"/>
  <c r="D85" i="3"/>
  <c r="AG85" i="3"/>
  <c r="BC85" i="3"/>
  <c r="C85" i="3"/>
  <c r="AF85" i="3"/>
  <c r="E68" i="2"/>
  <c r="B85" i="3"/>
  <c r="A85" i="3"/>
  <c r="BA84" i="3"/>
  <c r="BW84" i="3"/>
  <c r="AK84" i="3"/>
  <c r="BG84" i="3"/>
  <c r="AE84" i="3"/>
  <c r="BX84" i="3"/>
  <c r="E73" i="6"/>
  <c r="AB84" i="3"/>
  <c r="AA84" i="3"/>
  <c r="AY84" i="3"/>
  <c r="BU84" i="3"/>
  <c r="Z84" i="3"/>
  <c r="AX84" i="3"/>
  <c r="BT84" i="3"/>
  <c r="Y84" i="3"/>
  <c r="AW84" i="3"/>
  <c r="BS84" i="3"/>
  <c r="X84" i="3"/>
  <c r="AV84" i="3"/>
  <c r="BR84" i="3"/>
  <c r="W84" i="3"/>
  <c r="AU84" i="3"/>
  <c r="BQ84" i="3"/>
  <c r="V84" i="3"/>
  <c r="AT84" i="3"/>
  <c r="BP84" i="3"/>
  <c r="T84" i="3"/>
  <c r="AS84" i="3"/>
  <c r="BO84" i="3"/>
  <c r="AP84" i="3"/>
  <c r="BL84" i="3"/>
  <c r="AQ84" i="3"/>
  <c r="BM84" i="3"/>
  <c r="Q84" i="3"/>
  <c r="AO84" i="3"/>
  <c r="BK84" i="3"/>
  <c r="P84" i="3"/>
  <c r="AN84" i="3"/>
  <c r="BJ84" i="3"/>
  <c r="O84" i="3"/>
  <c r="AM84" i="3"/>
  <c r="BI84" i="3"/>
  <c r="N84" i="3"/>
  <c r="AL84" i="3"/>
  <c r="BH84" i="3"/>
  <c r="M84" i="3"/>
  <c r="L84" i="3"/>
  <c r="AJ84" i="3"/>
  <c r="K84" i="3"/>
  <c r="J84" i="3"/>
  <c r="I84" i="3"/>
  <c r="H84" i="3"/>
  <c r="G84" i="3"/>
  <c r="C67" i="2"/>
  <c r="F84" i="3"/>
  <c r="AI84" i="3"/>
  <c r="E84" i="3"/>
  <c r="AH84" i="3"/>
  <c r="BD84" i="3"/>
  <c r="D84" i="3"/>
  <c r="AG84" i="3"/>
  <c r="BC84" i="3"/>
  <c r="C84" i="3"/>
  <c r="AF84" i="3"/>
  <c r="B84" i="3"/>
  <c r="A84" i="3"/>
  <c r="BA83" i="3"/>
  <c r="BW83" i="3"/>
  <c r="AL83" i="3"/>
  <c r="BH83" i="3"/>
  <c r="AK83" i="3"/>
  <c r="BG83" i="3"/>
  <c r="AE83" i="3"/>
  <c r="BX83" i="3"/>
  <c r="E72" i="6"/>
  <c r="AB83" i="3"/>
  <c r="AZ83" i="3"/>
  <c r="BV83" i="3"/>
  <c r="AA83" i="3"/>
  <c r="AY83" i="3"/>
  <c r="BU83" i="3"/>
  <c r="Z83" i="3"/>
  <c r="AX83" i="3"/>
  <c r="BT83" i="3"/>
  <c r="Y83" i="3"/>
  <c r="AW83" i="3"/>
  <c r="BS83" i="3"/>
  <c r="X83" i="3"/>
  <c r="AV83" i="3"/>
  <c r="BR83" i="3"/>
  <c r="W83" i="3"/>
  <c r="V83" i="3"/>
  <c r="AT83" i="3"/>
  <c r="BP83" i="3"/>
  <c r="T83" i="3"/>
  <c r="AS83" i="3"/>
  <c r="BO83" i="3"/>
  <c r="AP83" i="3"/>
  <c r="X66" i="2"/>
  <c r="AQ83" i="3"/>
  <c r="BM83" i="3"/>
  <c r="Q83" i="3"/>
  <c r="AO83" i="3"/>
  <c r="BK83" i="3"/>
  <c r="P83" i="3"/>
  <c r="AN83" i="3"/>
  <c r="BJ83" i="3"/>
  <c r="O83" i="3"/>
  <c r="AM83" i="3"/>
  <c r="Y66" i="2"/>
  <c r="AH66" i="2"/>
  <c r="K66" i="2"/>
  <c r="N83" i="3"/>
  <c r="M83" i="3"/>
  <c r="L83" i="3"/>
  <c r="AJ83" i="3"/>
  <c r="BF83" i="3"/>
  <c r="K83" i="3"/>
  <c r="J83" i="3"/>
  <c r="I83" i="3"/>
  <c r="H83" i="3"/>
  <c r="G83" i="3"/>
  <c r="F83" i="3"/>
  <c r="AI83" i="3"/>
  <c r="E83" i="3"/>
  <c r="AH83" i="3"/>
  <c r="D83" i="3"/>
  <c r="AG83" i="3"/>
  <c r="BC83" i="3"/>
  <c r="C83" i="3"/>
  <c r="AF83" i="3"/>
  <c r="B83" i="3"/>
  <c r="A83" i="3"/>
  <c r="BA82" i="3"/>
  <c r="BW82" i="3"/>
  <c r="AX82" i="3"/>
  <c r="BT82" i="3"/>
  <c r="AK82" i="3"/>
  <c r="BG82" i="3"/>
  <c r="AE82" i="3"/>
  <c r="BX82" i="3"/>
  <c r="E71" i="6"/>
  <c r="AB82" i="3"/>
  <c r="AZ82" i="3"/>
  <c r="BV82" i="3"/>
  <c r="AA82" i="3"/>
  <c r="AY82" i="3"/>
  <c r="BU82" i="3"/>
  <c r="Z82" i="3"/>
  <c r="Y82" i="3"/>
  <c r="AW82" i="3"/>
  <c r="BS82" i="3"/>
  <c r="X82" i="3"/>
  <c r="AV82" i="3"/>
  <c r="BR82" i="3"/>
  <c r="W82" i="3"/>
  <c r="AU82" i="3"/>
  <c r="BQ82" i="3"/>
  <c r="V82" i="3"/>
  <c r="AT82" i="3"/>
  <c r="BP82" i="3"/>
  <c r="T82" i="3"/>
  <c r="AS82" i="3"/>
  <c r="BO82" i="3"/>
  <c r="AP82" i="3"/>
  <c r="BL82" i="3"/>
  <c r="AQ82" i="3"/>
  <c r="BM82" i="3"/>
  <c r="Q82" i="3"/>
  <c r="AO82" i="3"/>
  <c r="BK82" i="3"/>
  <c r="P82" i="3"/>
  <c r="AN82" i="3"/>
  <c r="BJ82" i="3"/>
  <c r="O82" i="3"/>
  <c r="AM82" i="3"/>
  <c r="Y65" i="2"/>
  <c r="N82" i="3"/>
  <c r="AL82" i="3"/>
  <c r="BH82" i="3"/>
  <c r="M82" i="3"/>
  <c r="L82" i="3"/>
  <c r="AJ82" i="3"/>
  <c r="BF82" i="3"/>
  <c r="K82" i="3"/>
  <c r="J82" i="3"/>
  <c r="I82" i="3"/>
  <c r="H82" i="3"/>
  <c r="G82" i="3"/>
  <c r="C65" i="2"/>
  <c r="F82" i="3"/>
  <c r="AI82" i="3"/>
  <c r="E82" i="3"/>
  <c r="AH82" i="3"/>
  <c r="D82" i="3"/>
  <c r="AG82" i="3"/>
  <c r="BC82" i="3"/>
  <c r="C82" i="3"/>
  <c r="AF82" i="3"/>
  <c r="E65" i="2"/>
  <c r="B82" i="3"/>
  <c r="A82" i="3"/>
  <c r="BA81" i="3"/>
  <c r="AK81" i="3"/>
  <c r="BG81" i="3"/>
  <c r="AE81" i="3"/>
  <c r="AB81" i="3"/>
  <c r="AZ81" i="3"/>
  <c r="BV81" i="3"/>
  <c r="AA81" i="3"/>
  <c r="AY81" i="3"/>
  <c r="BU81" i="3"/>
  <c r="Z81" i="3"/>
  <c r="AX81" i="3"/>
  <c r="BT81" i="3"/>
  <c r="Y81" i="3"/>
  <c r="AW81" i="3"/>
  <c r="BS81" i="3"/>
  <c r="X81" i="3"/>
  <c r="W81" i="3"/>
  <c r="AU81" i="3"/>
  <c r="BQ81" i="3"/>
  <c r="V81" i="3"/>
  <c r="AT81" i="3"/>
  <c r="BP81" i="3"/>
  <c r="BN81" i="3"/>
  <c r="T81" i="3"/>
  <c r="AS81" i="3"/>
  <c r="BO81" i="3"/>
  <c r="AP81" i="3"/>
  <c r="BL81" i="3"/>
  <c r="AQ81" i="3"/>
  <c r="BM81" i="3"/>
  <c r="Q81" i="3"/>
  <c r="AO81" i="3"/>
  <c r="BK81" i="3"/>
  <c r="P81" i="3"/>
  <c r="O81" i="3"/>
  <c r="AM81" i="3"/>
  <c r="BI81" i="3"/>
  <c r="N81" i="3"/>
  <c r="AL81" i="3"/>
  <c r="BH81" i="3"/>
  <c r="M81" i="3"/>
  <c r="L81" i="3"/>
  <c r="AJ81" i="3"/>
  <c r="BF81" i="3"/>
  <c r="K81" i="3"/>
  <c r="J81" i="3"/>
  <c r="I81" i="3"/>
  <c r="H81" i="3"/>
  <c r="G81" i="3"/>
  <c r="F81" i="3"/>
  <c r="AI81" i="3"/>
  <c r="E81" i="3"/>
  <c r="AH81" i="3"/>
  <c r="D81" i="3"/>
  <c r="AG81" i="3"/>
  <c r="BC81" i="3"/>
  <c r="C81" i="3"/>
  <c r="AF81" i="3"/>
  <c r="B81" i="3"/>
  <c r="A81" i="3"/>
  <c r="BA80" i="3"/>
  <c r="BW80" i="3"/>
  <c r="AK80" i="3"/>
  <c r="BG80" i="3"/>
  <c r="AE80" i="3"/>
  <c r="BX80" i="3"/>
  <c r="E69" i="6"/>
  <c r="AB80" i="3"/>
  <c r="AZ80" i="3"/>
  <c r="BV80" i="3"/>
  <c r="AA80" i="3"/>
  <c r="AY80" i="3"/>
  <c r="BU80" i="3"/>
  <c r="Z80" i="3"/>
  <c r="AX80" i="3"/>
  <c r="BT80" i="3"/>
  <c r="Y80" i="3"/>
  <c r="AW80" i="3"/>
  <c r="BS80" i="3"/>
  <c r="X80" i="3"/>
  <c r="W80" i="3"/>
  <c r="AU80" i="3"/>
  <c r="BQ80" i="3"/>
  <c r="V80" i="3"/>
  <c r="AT80" i="3"/>
  <c r="BP80" i="3"/>
  <c r="T80" i="3"/>
  <c r="AS80" i="3"/>
  <c r="BO80" i="3"/>
  <c r="AP80" i="3"/>
  <c r="AQ80" i="3"/>
  <c r="U63" i="2"/>
  <c r="Q80" i="3"/>
  <c r="AO80" i="3"/>
  <c r="BK80" i="3"/>
  <c r="P80" i="3"/>
  <c r="O80" i="3"/>
  <c r="AM80" i="3"/>
  <c r="BI80" i="3"/>
  <c r="N80" i="3"/>
  <c r="AL80" i="3"/>
  <c r="BH80" i="3"/>
  <c r="M80" i="3"/>
  <c r="L80" i="3"/>
  <c r="AJ80" i="3"/>
  <c r="BF80" i="3"/>
  <c r="K80" i="3"/>
  <c r="J80" i="3"/>
  <c r="I80" i="3"/>
  <c r="H80" i="3"/>
  <c r="G80" i="3"/>
  <c r="F80" i="3"/>
  <c r="AI80" i="3"/>
  <c r="E80" i="3"/>
  <c r="AH80" i="3"/>
  <c r="BD80" i="3"/>
  <c r="D80" i="3"/>
  <c r="AG80" i="3"/>
  <c r="BC80" i="3"/>
  <c r="C80" i="3"/>
  <c r="AF80" i="3"/>
  <c r="E63" i="2"/>
  <c r="B80" i="3"/>
  <c r="A80" i="3"/>
  <c r="BA79" i="3"/>
  <c r="BW79" i="3"/>
  <c r="AK79" i="3"/>
  <c r="BG79" i="3"/>
  <c r="AE79" i="3"/>
  <c r="BX79" i="3"/>
  <c r="E68" i="6"/>
  <c r="AB79" i="3"/>
  <c r="AZ79" i="3"/>
  <c r="BV79" i="3"/>
  <c r="AA79" i="3"/>
  <c r="AY79" i="3"/>
  <c r="BU79" i="3"/>
  <c r="Z79" i="3"/>
  <c r="AX79" i="3"/>
  <c r="BT79" i="3"/>
  <c r="Y79" i="3"/>
  <c r="AW79" i="3"/>
  <c r="BS79" i="3"/>
  <c r="X79" i="3"/>
  <c r="W79" i="3"/>
  <c r="AU79" i="3"/>
  <c r="BQ79" i="3"/>
  <c r="V79" i="3"/>
  <c r="AT79" i="3"/>
  <c r="BP79" i="3"/>
  <c r="BN79" i="3"/>
  <c r="T79" i="3"/>
  <c r="AS79" i="3"/>
  <c r="BO79" i="3"/>
  <c r="AP79" i="3"/>
  <c r="BL79" i="3"/>
  <c r="AQ79" i="3"/>
  <c r="BM79" i="3"/>
  <c r="Q79" i="3"/>
  <c r="AO79" i="3"/>
  <c r="BK79" i="3"/>
  <c r="P79" i="3"/>
  <c r="O79" i="3"/>
  <c r="AM79" i="3"/>
  <c r="BI79" i="3"/>
  <c r="N79" i="3"/>
  <c r="AL79" i="3"/>
  <c r="BH79" i="3"/>
  <c r="M79" i="3"/>
  <c r="L79" i="3"/>
  <c r="AJ79" i="3"/>
  <c r="BF79" i="3"/>
  <c r="K79" i="3"/>
  <c r="J79" i="3"/>
  <c r="I79" i="3"/>
  <c r="H79" i="3"/>
  <c r="G79" i="3"/>
  <c r="F79" i="3"/>
  <c r="AI79" i="3"/>
  <c r="E79" i="3"/>
  <c r="AH79" i="3"/>
  <c r="BD79" i="3"/>
  <c r="D79" i="3"/>
  <c r="AG79" i="3"/>
  <c r="BC79" i="3"/>
  <c r="C79" i="3"/>
  <c r="AF79" i="3"/>
  <c r="B79" i="3"/>
  <c r="A79" i="3"/>
  <c r="BA78" i="3"/>
  <c r="BW78" i="3"/>
  <c r="AK78" i="3"/>
  <c r="BG78" i="3"/>
  <c r="AE78" i="3"/>
  <c r="BX78" i="3"/>
  <c r="E67" i="6"/>
  <c r="AB78" i="3"/>
  <c r="AA78" i="3"/>
  <c r="AY78" i="3"/>
  <c r="BU78" i="3"/>
  <c r="Z78" i="3"/>
  <c r="AX78" i="3"/>
  <c r="BT78" i="3"/>
  <c r="Y78" i="3"/>
  <c r="AW78" i="3"/>
  <c r="BS78" i="3"/>
  <c r="X78" i="3"/>
  <c r="AV78" i="3"/>
  <c r="BR78" i="3"/>
  <c r="W78" i="3"/>
  <c r="AU78" i="3"/>
  <c r="BQ78" i="3"/>
  <c r="V78" i="3"/>
  <c r="AT78" i="3"/>
  <c r="BP78" i="3"/>
  <c r="T78" i="3"/>
  <c r="AS78" i="3"/>
  <c r="AP78" i="3"/>
  <c r="BL78" i="3"/>
  <c r="AQ78" i="3"/>
  <c r="BM78" i="3"/>
  <c r="Q78" i="3"/>
  <c r="AO78" i="3"/>
  <c r="BK78" i="3"/>
  <c r="P78" i="3"/>
  <c r="AN78" i="3"/>
  <c r="BJ78" i="3"/>
  <c r="O78" i="3"/>
  <c r="AM78" i="3"/>
  <c r="BI78" i="3"/>
  <c r="N78" i="3"/>
  <c r="AL78" i="3"/>
  <c r="M78" i="3"/>
  <c r="L78" i="3"/>
  <c r="AJ78" i="3"/>
  <c r="K78" i="3"/>
  <c r="J78" i="3"/>
  <c r="I78" i="3"/>
  <c r="H78" i="3"/>
  <c r="G78" i="3"/>
  <c r="F78" i="3"/>
  <c r="AI78" i="3"/>
  <c r="E78" i="3"/>
  <c r="AH78" i="3"/>
  <c r="D78" i="3"/>
  <c r="AG78" i="3"/>
  <c r="BC78" i="3"/>
  <c r="C78" i="3"/>
  <c r="AF78" i="3"/>
  <c r="B78" i="3"/>
  <c r="A78" i="3"/>
  <c r="BA77" i="3"/>
  <c r="BW77" i="3"/>
  <c r="AK77" i="3"/>
  <c r="AE77" i="3"/>
  <c r="BX77" i="3"/>
  <c r="E66" i="6"/>
  <c r="AB77" i="3"/>
  <c r="AZ77" i="3"/>
  <c r="BV77" i="3"/>
  <c r="AA77" i="3"/>
  <c r="AY77" i="3"/>
  <c r="BU77" i="3"/>
  <c r="Z77" i="3"/>
  <c r="AX77" i="3"/>
  <c r="BT77" i="3"/>
  <c r="Y77" i="3"/>
  <c r="AW77" i="3"/>
  <c r="BS77" i="3"/>
  <c r="X77" i="3"/>
  <c r="AV77" i="3"/>
  <c r="BR77" i="3"/>
  <c r="W77" i="3"/>
  <c r="V77" i="3"/>
  <c r="AT77" i="3"/>
  <c r="BP77" i="3"/>
  <c r="BN77" i="3"/>
  <c r="T77" i="3"/>
  <c r="AS77" i="3"/>
  <c r="BO77" i="3"/>
  <c r="AP77" i="3"/>
  <c r="BL77" i="3"/>
  <c r="AQ77" i="3"/>
  <c r="Q77" i="3"/>
  <c r="AO77" i="3"/>
  <c r="BK77" i="3"/>
  <c r="P77" i="3"/>
  <c r="AN77" i="3"/>
  <c r="BJ77" i="3"/>
  <c r="O77" i="3"/>
  <c r="AM77" i="3"/>
  <c r="BI77" i="3"/>
  <c r="N77" i="3"/>
  <c r="AL77" i="3"/>
  <c r="BH77" i="3"/>
  <c r="M77" i="3"/>
  <c r="L77" i="3"/>
  <c r="AJ77" i="3"/>
  <c r="BF77" i="3"/>
  <c r="K77" i="3"/>
  <c r="J77" i="3"/>
  <c r="I77" i="3"/>
  <c r="H77" i="3"/>
  <c r="G77" i="3"/>
  <c r="F77" i="3"/>
  <c r="AI77" i="3"/>
  <c r="E77" i="3"/>
  <c r="AH77" i="3"/>
  <c r="BD77" i="3"/>
  <c r="D77" i="3"/>
  <c r="AG77" i="3"/>
  <c r="BC77" i="3"/>
  <c r="C77" i="3"/>
  <c r="AF77" i="3"/>
  <c r="E60" i="2"/>
  <c r="B77" i="3"/>
  <c r="A77" i="3"/>
  <c r="BA76" i="3"/>
  <c r="BW76" i="3"/>
  <c r="AK76" i="3"/>
  <c r="BG76" i="3"/>
  <c r="AE76" i="3"/>
  <c r="AB76" i="3"/>
  <c r="AZ76" i="3"/>
  <c r="BV76" i="3"/>
  <c r="AA76" i="3"/>
  <c r="AY76" i="3"/>
  <c r="BU76" i="3"/>
  <c r="Z76" i="3"/>
  <c r="AX76" i="3"/>
  <c r="BT76" i="3"/>
  <c r="Y76" i="3"/>
  <c r="AW76" i="3"/>
  <c r="BS76" i="3"/>
  <c r="X76" i="3"/>
  <c r="AV76" i="3"/>
  <c r="BR76" i="3"/>
  <c r="W76" i="3"/>
  <c r="AU76" i="3"/>
  <c r="BQ76" i="3"/>
  <c r="V76" i="3"/>
  <c r="AT76" i="3"/>
  <c r="BP76" i="3"/>
  <c r="BN76" i="3"/>
  <c r="T76" i="3"/>
  <c r="AS76" i="3"/>
  <c r="BO76" i="3"/>
  <c r="AP76" i="3"/>
  <c r="BL76" i="3"/>
  <c r="AQ76" i="3"/>
  <c r="BM76" i="3"/>
  <c r="Q76" i="3"/>
  <c r="AO76" i="3"/>
  <c r="BK76" i="3"/>
  <c r="P76" i="3"/>
  <c r="AN76" i="3"/>
  <c r="BJ76" i="3"/>
  <c r="O76" i="3"/>
  <c r="AM76" i="3"/>
  <c r="BI76" i="3"/>
  <c r="N76" i="3"/>
  <c r="AL76" i="3"/>
  <c r="BH76" i="3"/>
  <c r="M76" i="3"/>
  <c r="L76" i="3"/>
  <c r="AJ76" i="3"/>
  <c r="BF76" i="3"/>
  <c r="K76" i="3"/>
  <c r="J76" i="3"/>
  <c r="G59" i="2"/>
  <c r="I76" i="3"/>
  <c r="H76" i="3"/>
  <c r="G76" i="3"/>
  <c r="F76" i="3"/>
  <c r="AI76" i="3"/>
  <c r="E76" i="3"/>
  <c r="AH76" i="3"/>
  <c r="BD76" i="3"/>
  <c r="D76" i="3"/>
  <c r="AG76" i="3"/>
  <c r="C76" i="3"/>
  <c r="AF76" i="3"/>
  <c r="B76" i="3"/>
  <c r="D59" i="2"/>
  <c r="A76" i="3"/>
  <c r="BA75" i="3"/>
  <c r="BW75" i="3"/>
  <c r="AK75" i="3"/>
  <c r="BG75" i="3"/>
  <c r="AE75" i="3"/>
  <c r="BX75" i="3"/>
  <c r="E64" i="6"/>
  <c r="AB75" i="3"/>
  <c r="AZ75" i="3"/>
  <c r="BV75" i="3"/>
  <c r="AA75" i="3"/>
  <c r="AY75" i="3"/>
  <c r="BU75" i="3"/>
  <c r="Z75" i="3"/>
  <c r="AX75" i="3"/>
  <c r="BT75" i="3"/>
  <c r="Y75" i="3"/>
  <c r="AW75" i="3"/>
  <c r="BS75" i="3"/>
  <c r="X75" i="3"/>
  <c r="AV75" i="3"/>
  <c r="BR75" i="3"/>
  <c r="W75" i="3"/>
  <c r="AU75" i="3"/>
  <c r="BQ75" i="3"/>
  <c r="V75" i="3"/>
  <c r="AT75" i="3"/>
  <c r="BP75" i="3"/>
  <c r="BN75" i="3"/>
  <c r="T75" i="3"/>
  <c r="AS75" i="3"/>
  <c r="BO75" i="3"/>
  <c r="AQ75" i="3"/>
  <c r="BM75" i="3"/>
  <c r="Q75" i="3"/>
  <c r="AO75" i="3"/>
  <c r="BK75" i="3"/>
  <c r="P75" i="3"/>
  <c r="AN75" i="3"/>
  <c r="BJ75" i="3"/>
  <c r="O75" i="3"/>
  <c r="AM75" i="3"/>
  <c r="BI75" i="3"/>
  <c r="N75" i="3"/>
  <c r="AL75" i="3"/>
  <c r="BH75" i="3"/>
  <c r="M75" i="3"/>
  <c r="L75" i="3"/>
  <c r="AJ75" i="3"/>
  <c r="BF75" i="3"/>
  <c r="K75" i="3"/>
  <c r="J75" i="3"/>
  <c r="I75" i="3"/>
  <c r="H75" i="3"/>
  <c r="G75" i="3"/>
  <c r="F75" i="3"/>
  <c r="AI75" i="3"/>
  <c r="E75" i="3"/>
  <c r="AH75" i="3"/>
  <c r="BD75" i="3"/>
  <c r="D75" i="3"/>
  <c r="AG75" i="3"/>
  <c r="BC75" i="3"/>
  <c r="C75" i="3"/>
  <c r="AF75" i="3"/>
  <c r="B75" i="3"/>
  <c r="A75" i="3"/>
  <c r="BA74" i="3"/>
  <c r="BW74" i="3"/>
  <c r="AK74" i="3"/>
  <c r="BG74" i="3"/>
  <c r="AE74" i="3"/>
  <c r="BX74" i="3"/>
  <c r="E63" i="6"/>
  <c r="AB74" i="3"/>
  <c r="AZ74" i="3"/>
  <c r="BV74" i="3"/>
  <c r="AA74" i="3"/>
  <c r="AY74" i="3"/>
  <c r="BU74" i="3"/>
  <c r="Z74" i="3"/>
  <c r="AX74" i="3"/>
  <c r="BT74" i="3"/>
  <c r="Y74" i="3"/>
  <c r="X74" i="3"/>
  <c r="AV74" i="3"/>
  <c r="BR74" i="3"/>
  <c r="W74" i="3"/>
  <c r="AU74" i="3"/>
  <c r="BQ74" i="3"/>
  <c r="V74" i="3"/>
  <c r="AT74" i="3"/>
  <c r="BP74" i="3"/>
  <c r="BN74" i="3"/>
  <c r="T74" i="3"/>
  <c r="AS74" i="3"/>
  <c r="BO74" i="3"/>
  <c r="AP74" i="3"/>
  <c r="BL74" i="3"/>
  <c r="AQ74" i="3"/>
  <c r="BM74" i="3"/>
  <c r="Q74" i="3"/>
  <c r="AO74" i="3"/>
  <c r="BK74" i="3"/>
  <c r="P74" i="3"/>
  <c r="AN74" i="3"/>
  <c r="BJ74" i="3"/>
  <c r="O74" i="3"/>
  <c r="AM74" i="3"/>
  <c r="N74" i="3"/>
  <c r="AL74" i="3"/>
  <c r="BH74" i="3"/>
  <c r="M74" i="3"/>
  <c r="L74" i="3"/>
  <c r="AJ74" i="3"/>
  <c r="BF74" i="3"/>
  <c r="K74" i="3"/>
  <c r="J74" i="3"/>
  <c r="I74" i="3"/>
  <c r="H74" i="3"/>
  <c r="G74" i="3"/>
  <c r="F74" i="3"/>
  <c r="AI74" i="3"/>
  <c r="E74" i="3"/>
  <c r="AH74" i="3"/>
  <c r="BD74" i="3"/>
  <c r="D74" i="3"/>
  <c r="AG74" i="3"/>
  <c r="BC74" i="3"/>
  <c r="C74" i="3"/>
  <c r="AF74" i="3"/>
  <c r="B74" i="3"/>
  <c r="A74" i="3"/>
  <c r="BA73" i="3"/>
  <c r="BW73" i="3"/>
  <c r="AK73" i="3"/>
  <c r="BG73" i="3"/>
  <c r="AE73" i="3"/>
  <c r="BX73" i="3"/>
  <c r="E62" i="6"/>
  <c r="AB73" i="3"/>
  <c r="AZ73" i="3"/>
  <c r="BV73" i="3"/>
  <c r="AA73" i="3"/>
  <c r="AY73" i="3"/>
  <c r="BU73" i="3"/>
  <c r="Z73" i="3"/>
  <c r="AX73" i="3"/>
  <c r="BT73" i="3"/>
  <c r="Y73" i="3"/>
  <c r="AW73" i="3"/>
  <c r="BS73" i="3"/>
  <c r="X73" i="3"/>
  <c r="AV73" i="3"/>
  <c r="BR73" i="3"/>
  <c r="W73" i="3"/>
  <c r="AU73" i="3"/>
  <c r="BQ73" i="3"/>
  <c r="V73" i="3"/>
  <c r="AT73" i="3"/>
  <c r="BP73" i="3"/>
  <c r="BN73" i="3"/>
  <c r="T73" i="3"/>
  <c r="AS73" i="3"/>
  <c r="BO73" i="3"/>
  <c r="AP73" i="3"/>
  <c r="BL73" i="3"/>
  <c r="AQ73" i="3"/>
  <c r="Q73" i="3"/>
  <c r="AO73" i="3"/>
  <c r="BK73" i="3"/>
  <c r="P73" i="3"/>
  <c r="AN73" i="3"/>
  <c r="BJ73" i="3"/>
  <c r="O73" i="3"/>
  <c r="AM73" i="3"/>
  <c r="BI73" i="3"/>
  <c r="N73" i="3"/>
  <c r="AL73" i="3"/>
  <c r="BH73" i="3"/>
  <c r="M73" i="3"/>
  <c r="L73" i="3"/>
  <c r="AJ73" i="3"/>
  <c r="BF73" i="3"/>
  <c r="K73" i="3"/>
  <c r="J73" i="3"/>
  <c r="I73" i="3"/>
  <c r="H73" i="3"/>
  <c r="G73" i="3"/>
  <c r="F73" i="3"/>
  <c r="AI73" i="3"/>
  <c r="E73" i="3"/>
  <c r="AH73" i="3"/>
  <c r="BD73" i="3"/>
  <c r="D73" i="3"/>
  <c r="AG73" i="3"/>
  <c r="BC73" i="3"/>
  <c r="C73" i="3"/>
  <c r="AF73" i="3"/>
  <c r="B73" i="3"/>
  <c r="D56" i="2"/>
  <c r="A73" i="3"/>
  <c r="BA72" i="3"/>
  <c r="BW72" i="3"/>
  <c r="AK72" i="3"/>
  <c r="BG72" i="3"/>
  <c r="AE72" i="3"/>
  <c r="BX72" i="3"/>
  <c r="E61" i="6"/>
  <c r="AB72" i="3"/>
  <c r="AZ72" i="3"/>
  <c r="BV72" i="3"/>
  <c r="AA72" i="3"/>
  <c r="AY72" i="3"/>
  <c r="BU72" i="3"/>
  <c r="Z72" i="3"/>
  <c r="AX72" i="3"/>
  <c r="BT72" i="3"/>
  <c r="Y72" i="3"/>
  <c r="AW72" i="3"/>
  <c r="BS72" i="3"/>
  <c r="X72" i="3"/>
  <c r="AV72" i="3"/>
  <c r="BR72" i="3"/>
  <c r="W72" i="3"/>
  <c r="AU72" i="3"/>
  <c r="BQ72" i="3"/>
  <c r="V72" i="3"/>
  <c r="AT72" i="3"/>
  <c r="BP72" i="3"/>
  <c r="T72" i="3"/>
  <c r="AS72" i="3"/>
  <c r="BO72" i="3"/>
  <c r="AP72" i="3"/>
  <c r="BL72" i="3"/>
  <c r="AQ72" i="3"/>
  <c r="Q72" i="3"/>
  <c r="AO72" i="3"/>
  <c r="BK72" i="3"/>
  <c r="P72" i="3"/>
  <c r="AN72" i="3"/>
  <c r="BJ72" i="3"/>
  <c r="O72" i="3"/>
  <c r="AM72" i="3"/>
  <c r="BI72" i="3"/>
  <c r="N72" i="3"/>
  <c r="AL72" i="3"/>
  <c r="BH72" i="3"/>
  <c r="M72" i="3"/>
  <c r="L72" i="3"/>
  <c r="AJ72" i="3"/>
  <c r="BF72" i="3"/>
  <c r="K72" i="3"/>
  <c r="J72" i="3"/>
  <c r="I72" i="3"/>
  <c r="H72" i="3"/>
  <c r="G72" i="3"/>
  <c r="F72" i="3"/>
  <c r="AI72" i="3"/>
  <c r="E72" i="3"/>
  <c r="AH72" i="3"/>
  <c r="BD72" i="3"/>
  <c r="D72" i="3"/>
  <c r="AG72" i="3"/>
  <c r="BC72" i="3"/>
  <c r="C72" i="3"/>
  <c r="AF72" i="3"/>
  <c r="E55" i="2"/>
  <c r="B72" i="3"/>
  <c r="A72" i="3"/>
  <c r="BA71" i="3"/>
  <c r="BW71" i="3"/>
  <c r="AK71" i="3"/>
  <c r="BG71" i="3"/>
  <c r="AE71" i="3"/>
  <c r="BX71" i="3"/>
  <c r="E60" i="6"/>
  <c r="AB71" i="3"/>
  <c r="AZ71" i="3"/>
  <c r="BV71" i="3"/>
  <c r="AA71" i="3"/>
  <c r="AY71" i="3"/>
  <c r="BU71" i="3"/>
  <c r="Z71" i="3"/>
  <c r="AX71" i="3"/>
  <c r="BT71" i="3"/>
  <c r="Y71" i="3"/>
  <c r="AW71" i="3"/>
  <c r="BS71" i="3"/>
  <c r="X71" i="3"/>
  <c r="AV71" i="3"/>
  <c r="BR71" i="3"/>
  <c r="W71" i="3"/>
  <c r="AU71" i="3"/>
  <c r="BQ71" i="3"/>
  <c r="V71" i="3"/>
  <c r="AT71" i="3"/>
  <c r="BP71" i="3"/>
  <c r="T71" i="3"/>
  <c r="AS71" i="3"/>
  <c r="BO71" i="3"/>
  <c r="AP71" i="3"/>
  <c r="BL71" i="3"/>
  <c r="AQ71" i="3"/>
  <c r="BM71" i="3"/>
  <c r="Q71" i="3"/>
  <c r="P71" i="3"/>
  <c r="AN71" i="3"/>
  <c r="BJ71" i="3"/>
  <c r="O71" i="3"/>
  <c r="AM71" i="3"/>
  <c r="BI71" i="3"/>
  <c r="N71" i="3"/>
  <c r="AL71" i="3"/>
  <c r="BH71" i="3"/>
  <c r="M71" i="3"/>
  <c r="L71" i="3"/>
  <c r="AJ71" i="3"/>
  <c r="BF71" i="3"/>
  <c r="K71" i="3"/>
  <c r="J71" i="3"/>
  <c r="I71" i="3"/>
  <c r="H71" i="3"/>
  <c r="G71" i="3"/>
  <c r="F71" i="3"/>
  <c r="AI71" i="3"/>
  <c r="E71" i="3"/>
  <c r="AH71" i="3"/>
  <c r="D71" i="3"/>
  <c r="AG71" i="3"/>
  <c r="BC71" i="3"/>
  <c r="C71" i="3"/>
  <c r="AF71" i="3"/>
  <c r="B71" i="3"/>
  <c r="A71" i="3"/>
  <c r="BA70" i="3"/>
  <c r="BW70" i="3"/>
  <c r="AK70" i="3"/>
  <c r="BG70" i="3"/>
  <c r="AE70" i="3"/>
  <c r="AB70" i="3"/>
  <c r="AZ70" i="3"/>
  <c r="BV70" i="3"/>
  <c r="AA70" i="3"/>
  <c r="AY70" i="3"/>
  <c r="BU70" i="3"/>
  <c r="Z70" i="3"/>
  <c r="AX70" i="3"/>
  <c r="BT70" i="3"/>
  <c r="Y70" i="3"/>
  <c r="AW70" i="3"/>
  <c r="BS70" i="3"/>
  <c r="X70" i="3"/>
  <c r="AV70" i="3"/>
  <c r="BR70" i="3"/>
  <c r="W70" i="3"/>
  <c r="AU70" i="3"/>
  <c r="BQ70" i="3"/>
  <c r="V70" i="3"/>
  <c r="AT70" i="3"/>
  <c r="BP70" i="3"/>
  <c r="T70" i="3"/>
  <c r="AS70" i="3"/>
  <c r="BO70" i="3"/>
  <c r="AP70" i="3"/>
  <c r="BL70" i="3"/>
  <c r="AQ70" i="3"/>
  <c r="BM70" i="3"/>
  <c r="Q70" i="3"/>
  <c r="AO70" i="3"/>
  <c r="BK70" i="3"/>
  <c r="P70" i="3"/>
  <c r="AN70" i="3"/>
  <c r="BJ70" i="3"/>
  <c r="O70" i="3"/>
  <c r="AM70" i="3"/>
  <c r="N70" i="3"/>
  <c r="AL70" i="3"/>
  <c r="BH70" i="3"/>
  <c r="M70" i="3"/>
  <c r="L70" i="3"/>
  <c r="AJ70" i="3"/>
  <c r="BF70" i="3"/>
  <c r="K70" i="3"/>
  <c r="J70" i="3"/>
  <c r="I70" i="3"/>
  <c r="H70" i="3"/>
  <c r="G70" i="3"/>
  <c r="F70" i="3"/>
  <c r="AI70" i="3"/>
  <c r="E70" i="3"/>
  <c r="AH70" i="3"/>
  <c r="BD70" i="3"/>
  <c r="D70" i="3"/>
  <c r="AG70" i="3"/>
  <c r="C70" i="3"/>
  <c r="AF70" i="3"/>
  <c r="B70" i="3"/>
  <c r="A70" i="3"/>
  <c r="BA69" i="3"/>
  <c r="BW69" i="3"/>
  <c r="AK69" i="3"/>
  <c r="BG69" i="3"/>
  <c r="AE69" i="3"/>
  <c r="AB69" i="3"/>
  <c r="AZ69" i="3"/>
  <c r="BV69" i="3"/>
  <c r="AA69" i="3"/>
  <c r="AY69" i="3"/>
  <c r="BU69" i="3"/>
  <c r="Z69" i="3"/>
  <c r="AX69" i="3"/>
  <c r="BT69" i="3"/>
  <c r="Y69" i="3"/>
  <c r="AW69" i="3"/>
  <c r="BS69" i="3"/>
  <c r="X69" i="3"/>
  <c r="AV69" i="3"/>
  <c r="BR69" i="3"/>
  <c r="W69" i="3"/>
  <c r="AU69" i="3"/>
  <c r="BQ69" i="3"/>
  <c r="V69" i="3"/>
  <c r="AT69" i="3"/>
  <c r="BP69" i="3"/>
  <c r="T69" i="3"/>
  <c r="AS69" i="3"/>
  <c r="BO69" i="3"/>
  <c r="AP69" i="3"/>
  <c r="BL69" i="3"/>
  <c r="AQ69" i="3"/>
  <c r="BM69" i="3"/>
  <c r="Q69" i="3"/>
  <c r="AO69" i="3"/>
  <c r="BK69" i="3"/>
  <c r="P69" i="3"/>
  <c r="AN69" i="3"/>
  <c r="BJ69" i="3"/>
  <c r="O69" i="3"/>
  <c r="AM69" i="3"/>
  <c r="BI69" i="3"/>
  <c r="N69" i="3"/>
  <c r="AL69" i="3"/>
  <c r="BH69" i="3"/>
  <c r="M69" i="3"/>
  <c r="L69" i="3"/>
  <c r="AJ69" i="3"/>
  <c r="BF69" i="3"/>
  <c r="K69" i="3"/>
  <c r="J69" i="3"/>
  <c r="I69" i="3"/>
  <c r="H69" i="3"/>
  <c r="G69" i="3"/>
  <c r="F69" i="3"/>
  <c r="AI69" i="3"/>
  <c r="E69" i="3"/>
  <c r="AH69" i="3"/>
  <c r="BD69" i="3"/>
  <c r="D69" i="3"/>
  <c r="AG69" i="3"/>
  <c r="BC69" i="3"/>
  <c r="C69" i="3"/>
  <c r="AF69" i="3"/>
  <c r="B69" i="3"/>
  <c r="A69" i="3"/>
  <c r="BV68" i="3"/>
  <c r="BA68" i="3"/>
  <c r="BW68" i="3"/>
  <c r="AY68" i="3"/>
  <c r="BU68" i="3"/>
  <c r="AK68" i="3"/>
  <c r="BG68" i="3"/>
  <c r="AE68" i="3"/>
  <c r="BX68" i="3"/>
  <c r="E57" i="6"/>
  <c r="AB68" i="3"/>
  <c r="AZ68" i="3"/>
  <c r="AA68" i="3"/>
  <c r="P51" i="2"/>
  <c r="Z68" i="3"/>
  <c r="AX68" i="3"/>
  <c r="BT68" i="3"/>
  <c r="Y68" i="3"/>
  <c r="AW68" i="3"/>
  <c r="BS68" i="3"/>
  <c r="X68" i="3"/>
  <c r="W68" i="3"/>
  <c r="AU68" i="3"/>
  <c r="BQ68" i="3"/>
  <c r="V68" i="3"/>
  <c r="AT68" i="3"/>
  <c r="BP68" i="3"/>
  <c r="BN68" i="3"/>
  <c r="T68" i="3"/>
  <c r="AS68" i="3"/>
  <c r="AQ68" i="3"/>
  <c r="BM68" i="3"/>
  <c r="Q68" i="3"/>
  <c r="AO68" i="3"/>
  <c r="BK68" i="3"/>
  <c r="P68" i="3"/>
  <c r="O68" i="3"/>
  <c r="AM68" i="3"/>
  <c r="BI68" i="3"/>
  <c r="N68" i="3"/>
  <c r="AL68" i="3"/>
  <c r="BH68" i="3"/>
  <c r="M68" i="3"/>
  <c r="L68" i="3"/>
  <c r="AJ68" i="3"/>
  <c r="BF68" i="3"/>
  <c r="K68" i="3"/>
  <c r="J68" i="3"/>
  <c r="I68" i="3"/>
  <c r="H68" i="3"/>
  <c r="G68" i="3"/>
  <c r="F68" i="3"/>
  <c r="AI68" i="3"/>
  <c r="E68" i="3"/>
  <c r="AH68" i="3"/>
  <c r="BD68" i="3"/>
  <c r="D68" i="3"/>
  <c r="AG68" i="3"/>
  <c r="BC68" i="3"/>
  <c r="C68" i="3"/>
  <c r="AF68" i="3"/>
  <c r="E51" i="2"/>
  <c r="B68" i="3"/>
  <c r="A68" i="3"/>
  <c r="BA67" i="3"/>
  <c r="BW67" i="3"/>
  <c r="AK67" i="3"/>
  <c r="BG67" i="3"/>
  <c r="AE67" i="3"/>
  <c r="BX67" i="3"/>
  <c r="E56" i="6"/>
  <c r="AB67" i="3"/>
  <c r="AZ67" i="3"/>
  <c r="BV67" i="3"/>
  <c r="AA67" i="3"/>
  <c r="AY67" i="3"/>
  <c r="BU67" i="3"/>
  <c r="Z67" i="3"/>
  <c r="AX67" i="3"/>
  <c r="BT67" i="3"/>
  <c r="Y67" i="3"/>
  <c r="AW67" i="3"/>
  <c r="BS67" i="3"/>
  <c r="X67" i="3"/>
  <c r="AV67" i="3"/>
  <c r="BR67" i="3"/>
  <c r="W67" i="3"/>
  <c r="AU67" i="3"/>
  <c r="BQ67" i="3"/>
  <c r="V67" i="3"/>
  <c r="AT67" i="3"/>
  <c r="BP67" i="3"/>
  <c r="BN67" i="3"/>
  <c r="T67" i="3"/>
  <c r="AS67" i="3"/>
  <c r="BO67" i="3"/>
  <c r="AP67" i="3"/>
  <c r="BL67" i="3"/>
  <c r="AQ67" i="3"/>
  <c r="BM67" i="3"/>
  <c r="Q67" i="3"/>
  <c r="AO67" i="3"/>
  <c r="BK67" i="3"/>
  <c r="P67" i="3"/>
  <c r="AN67" i="3"/>
  <c r="BJ67" i="3"/>
  <c r="O67" i="3"/>
  <c r="AM67" i="3"/>
  <c r="BI67" i="3"/>
  <c r="N67" i="3"/>
  <c r="AL67" i="3"/>
  <c r="BH67" i="3"/>
  <c r="M67" i="3"/>
  <c r="L67" i="3"/>
  <c r="AJ67" i="3"/>
  <c r="BF67" i="3"/>
  <c r="K67" i="3"/>
  <c r="J67" i="3"/>
  <c r="I67" i="3"/>
  <c r="H67" i="3"/>
  <c r="G67" i="3"/>
  <c r="F67" i="3"/>
  <c r="AI67" i="3"/>
  <c r="E67" i="3"/>
  <c r="AH67" i="3"/>
  <c r="BD67" i="3"/>
  <c r="D67" i="3"/>
  <c r="AG67" i="3"/>
  <c r="BC67" i="3"/>
  <c r="C67" i="3"/>
  <c r="AF67" i="3"/>
  <c r="E50" i="2"/>
  <c r="B67" i="3"/>
  <c r="A67" i="3"/>
  <c r="I50" i="2"/>
  <c r="BA66" i="3"/>
  <c r="BW66" i="3"/>
  <c r="AK66" i="3"/>
  <c r="BG66" i="3"/>
  <c r="AE66" i="3"/>
  <c r="BX66" i="3"/>
  <c r="E55" i="6"/>
  <c r="AB66" i="3"/>
  <c r="AZ66" i="3"/>
  <c r="BV66" i="3"/>
  <c r="AA66" i="3"/>
  <c r="AY66" i="3"/>
  <c r="BU66" i="3"/>
  <c r="Z66" i="3"/>
  <c r="AX66" i="3"/>
  <c r="BT66" i="3"/>
  <c r="Y66" i="3"/>
  <c r="X66" i="3"/>
  <c r="AV66" i="3"/>
  <c r="BR66" i="3"/>
  <c r="W66" i="3"/>
  <c r="AU66" i="3"/>
  <c r="BQ66" i="3"/>
  <c r="V66" i="3"/>
  <c r="AT66" i="3"/>
  <c r="BP66" i="3"/>
  <c r="BN66" i="3"/>
  <c r="T66" i="3"/>
  <c r="AS66" i="3"/>
  <c r="BO66" i="3"/>
  <c r="AP66" i="3"/>
  <c r="BL66" i="3"/>
  <c r="AQ66" i="3"/>
  <c r="Q66" i="3"/>
  <c r="P66" i="3"/>
  <c r="AN66" i="3"/>
  <c r="BJ66" i="3"/>
  <c r="O66" i="3"/>
  <c r="AM66" i="3"/>
  <c r="BI66" i="3"/>
  <c r="N66" i="3"/>
  <c r="AL66" i="3"/>
  <c r="BH66" i="3"/>
  <c r="M66" i="3"/>
  <c r="L66" i="3"/>
  <c r="AJ66" i="3"/>
  <c r="K66" i="3"/>
  <c r="J66" i="3"/>
  <c r="I66" i="3"/>
  <c r="H66" i="3"/>
  <c r="G66" i="3"/>
  <c r="F66" i="3"/>
  <c r="AI66" i="3"/>
  <c r="E66" i="3"/>
  <c r="AH66" i="3"/>
  <c r="BD66" i="3"/>
  <c r="D66" i="3"/>
  <c r="AG66" i="3"/>
  <c r="BC66" i="3"/>
  <c r="C66" i="3"/>
  <c r="AF66" i="3"/>
  <c r="B66" i="3"/>
  <c r="A66" i="3"/>
  <c r="BA65" i="3"/>
  <c r="BW65" i="3"/>
  <c r="AK65" i="3"/>
  <c r="BG65" i="3"/>
  <c r="AE65" i="3"/>
  <c r="BX65" i="3"/>
  <c r="E54" i="6"/>
  <c r="AB65" i="3"/>
  <c r="AA65" i="3"/>
  <c r="AY65" i="3"/>
  <c r="BU65" i="3"/>
  <c r="Z65" i="3"/>
  <c r="AX65" i="3"/>
  <c r="BT65" i="3"/>
  <c r="Y65" i="3"/>
  <c r="AW65" i="3"/>
  <c r="BS65" i="3"/>
  <c r="X65" i="3"/>
  <c r="AV65" i="3"/>
  <c r="BR65" i="3"/>
  <c r="W65" i="3"/>
  <c r="AU65" i="3"/>
  <c r="BQ65" i="3"/>
  <c r="V65" i="3"/>
  <c r="AT65" i="3"/>
  <c r="BP65" i="3"/>
  <c r="BN65" i="3"/>
  <c r="T65" i="3"/>
  <c r="AS65" i="3"/>
  <c r="BO65" i="3"/>
  <c r="AP65" i="3"/>
  <c r="BL65" i="3"/>
  <c r="AQ65" i="3"/>
  <c r="BM65" i="3"/>
  <c r="Q65" i="3"/>
  <c r="AO65" i="3"/>
  <c r="BK65" i="3"/>
  <c r="P65" i="3"/>
  <c r="AN65" i="3"/>
  <c r="BJ65" i="3"/>
  <c r="O65" i="3"/>
  <c r="AM65" i="3"/>
  <c r="BI65" i="3"/>
  <c r="N65" i="3"/>
  <c r="AL65" i="3"/>
  <c r="BH65" i="3"/>
  <c r="M65" i="3"/>
  <c r="L65" i="3"/>
  <c r="AJ65" i="3"/>
  <c r="BF65" i="3"/>
  <c r="K65" i="3"/>
  <c r="J65" i="3"/>
  <c r="I65" i="3"/>
  <c r="H65" i="3"/>
  <c r="G65" i="3"/>
  <c r="F65" i="3"/>
  <c r="AI65" i="3"/>
  <c r="E65" i="3"/>
  <c r="AH65" i="3"/>
  <c r="BD65" i="3"/>
  <c r="D65" i="3"/>
  <c r="AG65" i="3"/>
  <c r="BC65" i="3"/>
  <c r="C65" i="3"/>
  <c r="AF65" i="3"/>
  <c r="E48" i="2"/>
  <c r="B65" i="3"/>
  <c r="A65" i="3"/>
  <c r="BA64" i="3"/>
  <c r="BW64" i="3"/>
  <c r="AK64" i="3"/>
  <c r="BG64" i="3"/>
  <c r="AE64" i="3"/>
  <c r="BX64" i="3"/>
  <c r="E53" i="6"/>
  <c r="AB64" i="3"/>
  <c r="AZ64" i="3"/>
  <c r="BV64" i="3"/>
  <c r="AA64" i="3"/>
  <c r="AY64" i="3"/>
  <c r="BU64" i="3"/>
  <c r="Z64" i="3"/>
  <c r="AX64" i="3"/>
  <c r="BT64" i="3"/>
  <c r="Y64" i="3"/>
  <c r="AW64" i="3"/>
  <c r="BS64" i="3"/>
  <c r="X64" i="3"/>
  <c r="AV64" i="3"/>
  <c r="BR64" i="3"/>
  <c r="W64" i="3"/>
  <c r="AU64" i="3"/>
  <c r="BQ64" i="3"/>
  <c r="V64" i="3"/>
  <c r="AT64" i="3"/>
  <c r="BP64" i="3"/>
  <c r="T64" i="3"/>
  <c r="AS64" i="3"/>
  <c r="BO64" i="3"/>
  <c r="AP64" i="3"/>
  <c r="BL64" i="3"/>
  <c r="AQ64" i="3"/>
  <c r="BM64" i="3"/>
  <c r="Q64" i="3"/>
  <c r="AO64" i="3"/>
  <c r="BK64" i="3"/>
  <c r="P64" i="3"/>
  <c r="AN64" i="3"/>
  <c r="BJ64" i="3"/>
  <c r="O64" i="3"/>
  <c r="AM64" i="3"/>
  <c r="N64" i="3"/>
  <c r="AL64" i="3"/>
  <c r="BH64" i="3"/>
  <c r="M64" i="3"/>
  <c r="L64" i="3"/>
  <c r="AJ64" i="3"/>
  <c r="K64" i="3"/>
  <c r="J64" i="3"/>
  <c r="I64" i="3"/>
  <c r="H64" i="3"/>
  <c r="G64" i="3"/>
  <c r="F64" i="3"/>
  <c r="AI64" i="3"/>
  <c r="E64" i="3"/>
  <c r="AH64" i="3"/>
  <c r="BD64" i="3"/>
  <c r="D64" i="3"/>
  <c r="AG64" i="3"/>
  <c r="BC64" i="3"/>
  <c r="C64" i="3"/>
  <c r="AF64" i="3"/>
  <c r="B64" i="3"/>
  <c r="A64" i="3"/>
  <c r="I47" i="2"/>
  <c r="BA63" i="3"/>
  <c r="BW63" i="3"/>
  <c r="AK63" i="3"/>
  <c r="BG63" i="3"/>
  <c r="AE63" i="3"/>
  <c r="AB63" i="3"/>
  <c r="AZ63" i="3"/>
  <c r="BV63" i="3"/>
  <c r="AA63" i="3"/>
  <c r="AY63" i="3"/>
  <c r="BU63" i="3"/>
  <c r="Z63" i="3"/>
  <c r="AX63" i="3"/>
  <c r="BT63" i="3"/>
  <c r="Y63" i="3"/>
  <c r="AW63" i="3"/>
  <c r="BS63" i="3"/>
  <c r="X63" i="3"/>
  <c r="AV63" i="3"/>
  <c r="BR63" i="3"/>
  <c r="W63" i="3"/>
  <c r="AU63" i="3"/>
  <c r="BQ63" i="3"/>
  <c r="V63" i="3"/>
  <c r="AT63" i="3"/>
  <c r="BP63" i="3"/>
  <c r="T63" i="3"/>
  <c r="AS63" i="3"/>
  <c r="BO63" i="3"/>
  <c r="AP63" i="3"/>
  <c r="X46" i="2"/>
  <c r="AQ63" i="3"/>
  <c r="BM63" i="3"/>
  <c r="Q63" i="3"/>
  <c r="AO63" i="3"/>
  <c r="BK63" i="3"/>
  <c r="P63" i="3"/>
  <c r="O63" i="3"/>
  <c r="AM63" i="3"/>
  <c r="B46" i="2"/>
  <c r="N63" i="3"/>
  <c r="AL63" i="3"/>
  <c r="BH63" i="3"/>
  <c r="M63" i="3"/>
  <c r="L63" i="3"/>
  <c r="AJ63" i="3"/>
  <c r="BF63" i="3"/>
  <c r="K63" i="3"/>
  <c r="J63" i="3"/>
  <c r="I63" i="3"/>
  <c r="H63" i="3"/>
  <c r="G63" i="3"/>
  <c r="F63" i="3"/>
  <c r="AI63" i="3"/>
  <c r="E63" i="3"/>
  <c r="AH63" i="3"/>
  <c r="D63" i="3"/>
  <c r="AG63" i="3"/>
  <c r="BC63" i="3"/>
  <c r="C63" i="3"/>
  <c r="AF63" i="3"/>
  <c r="B63" i="3"/>
  <c r="A63" i="3"/>
  <c r="I46" i="2"/>
  <c r="BA62" i="3"/>
  <c r="BW62" i="3"/>
  <c r="AT62" i="3"/>
  <c r="BP62" i="3"/>
  <c r="AK62" i="3"/>
  <c r="AD45" i="2"/>
  <c r="AE62" i="3"/>
  <c r="BX62" i="3"/>
  <c r="E51" i="6"/>
  <c r="AB62" i="3"/>
  <c r="AZ62" i="3"/>
  <c r="BV62" i="3"/>
  <c r="AA62" i="3"/>
  <c r="AY62" i="3"/>
  <c r="BU62" i="3"/>
  <c r="Z62" i="3"/>
  <c r="AX62" i="3"/>
  <c r="BT62" i="3"/>
  <c r="Y62" i="3"/>
  <c r="AW62" i="3"/>
  <c r="BS62" i="3"/>
  <c r="X62" i="3"/>
  <c r="AV62" i="3"/>
  <c r="BR62" i="3"/>
  <c r="W62" i="3"/>
  <c r="AU62" i="3"/>
  <c r="BQ62" i="3"/>
  <c r="V62" i="3"/>
  <c r="BN62" i="3"/>
  <c r="T62" i="3"/>
  <c r="AS62" i="3"/>
  <c r="BO62" i="3"/>
  <c r="AP62" i="3"/>
  <c r="AQ62" i="3"/>
  <c r="BM62" i="3"/>
  <c r="Q62" i="3"/>
  <c r="AO62" i="3"/>
  <c r="BK62" i="3"/>
  <c r="P62" i="3"/>
  <c r="AN62" i="3"/>
  <c r="BJ62" i="3"/>
  <c r="O62" i="3"/>
  <c r="AM62" i="3"/>
  <c r="BI62" i="3"/>
  <c r="N62" i="3"/>
  <c r="AL62" i="3"/>
  <c r="BH62" i="3"/>
  <c r="M62" i="3"/>
  <c r="L62" i="3"/>
  <c r="AJ62" i="3"/>
  <c r="BF62" i="3"/>
  <c r="K62" i="3"/>
  <c r="J62" i="3"/>
  <c r="G45" i="2"/>
  <c r="I62" i="3"/>
  <c r="H62" i="3"/>
  <c r="G62" i="3"/>
  <c r="F62" i="3"/>
  <c r="AI62" i="3"/>
  <c r="E62" i="3"/>
  <c r="AH62" i="3"/>
  <c r="BD62" i="3"/>
  <c r="D62" i="3"/>
  <c r="AG62" i="3"/>
  <c r="BC62" i="3"/>
  <c r="C62" i="3"/>
  <c r="AF62" i="3"/>
  <c r="E45" i="2"/>
  <c r="B62" i="3"/>
  <c r="A62" i="3"/>
  <c r="BA61" i="3"/>
  <c r="BW61" i="3"/>
  <c r="AK61" i="3"/>
  <c r="AJ61" i="3"/>
  <c r="BF61" i="3"/>
  <c r="AE61" i="3"/>
  <c r="BX61" i="3"/>
  <c r="E50" i="6"/>
  <c r="AB61" i="3"/>
  <c r="AZ61" i="3"/>
  <c r="BV61" i="3"/>
  <c r="AA61" i="3"/>
  <c r="AY61" i="3"/>
  <c r="BU61" i="3"/>
  <c r="Z61" i="3"/>
  <c r="AX61" i="3"/>
  <c r="BT61" i="3"/>
  <c r="Y61" i="3"/>
  <c r="X61" i="3"/>
  <c r="AV61" i="3"/>
  <c r="BR61" i="3"/>
  <c r="W61" i="3"/>
  <c r="AU61" i="3"/>
  <c r="BQ61" i="3"/>
  <c r="V61" i="3"/>
  <c r="AT61" i="3"/>
  <c r="BP61" i="3"/>
  <c r="BN61" i="3"/>
  <c r="T61" i="3"/>
  <c r="AS61" i="3"/>
  <c r="BO61" i="3"/>
  <c r="AP61" i="3"/>
  <c r="BL61" i="3"/>
  <c r="AQ61" i="3"/>
  <c r="BM61" i="3"/>
  <c r="Q61" i="3"/>
  <c r="AO61" i="3"/>
  <c r="BK61" i="3"/>
  <c r="P61" i="3"/>
  <c r="AN61" i="3"/>
  <c r="BJ61" i="3"/>
  <c r="O61" i="3"/>
  <c r="AM61" i="3"/>
  <c r="BI61" i="3"/>
  <c r="N61" i="3"/>
  <c r="AL61" i="3"/>
  <c r="BH61" i="3"/>
  <c r="M61" i="3"/>
  <c r="L61" i="3"/>
  <c r="K61" i="3"/>
  <c r="J61" i="3"/>
  <c r="I61" i="3"/>
  <c r="H61" i="3"/>
  <c r="G61" i="3"/>
  <c r="F61" i="3"/>
  <c r="AI61" i="3"/>
  <c r="E61" i="3"/>
  <c r="AH61" i="3"/>
  <c r="BD61" i="3"/>
  <c r="D61" i="3"/>
  <c r="AG61" i="3"/>
  <c r="BC61" i="3"/>
  <c r="C61" i="3"/>
  <c r="AF61" i="3"/>
  <c r="B61" i="3"/>
  <c r="A61" i="3"/>
  <c r="I44" i="2"/>
  <c r="BA60" i="3"/>
  <c r="BW60" i="3"/>
  <c r="AK60" i="3"/>
  <c r="BG60" i="3"/>
  <c r="AE60" i="3"/>
  <c r="BX60" i="3"/>
  <c r="E49" i="6"/>
  <c r="AB60" i="3"/>
  <c r="AZ60" i="3"/>
  <c r="BV60" i="3"/>
  <c r="AA60" i="3"/>
  <c r="Z60" i="3"/>
  <c r="AX60" i="3"/>
  <c r="BT60" i="3"/>
  <c r="Y60" i="3"/>
  <c r="AW60" i="3"/>
  <c r="BS60" i="3"/>
  <c r="X60" i="3"/>
  <c r="AV60" i="3"/>
  <c r="BR60" i="3"/>
  <c r="W60" i="3"/>
  <c r="AU60" i="3"/>
  <c r="BQ60" i="3"/>
  <c r="V60" i="3"/>
  <c r="AT60" i="3"/>
  <c r="BP60" i="3"/>
  <c r="T60" i="3"/>
  <c r="AS60" i="3"/>
  <c r="AP60" i="3"/>
  <c r="AQ60" i="3"/>
  <c r="Q60" i="3"/>
  <c r="AO60" i="3"/>
  <c r="BK60" i="3"/>
  <c r="P60" i="3"/>
  <c r="AN60" i="3"/>
  <c r="BJ60" i="3"/>
  <c r="O60" i="3"/>
  <c r="AM60" i="3"/>
  <c r="BI60" i="3"/>
  <c r="N60" i="3"/>
  <c r="AL60" i="3"/>
  <c r="BH60" i="3"/>
  <c r="M60" i="3"/>
  <c r="L60" i="3"/>
  <c r="AJ60" i="3"/>
  <c r="BF60" i="3"/>
  <c r="K60" i="3"/>
  <c r="J60" i="3"/>
  <c r="I60" i="3"/>
  <c r="H60" i="3"/>
  <c r="G60" i="3"/>
  <c r="F60" i="3"/>
  <c r="AI60" i="3"/>
  <c r="E60" i="3"/>
  <c r="AH60" i="3"/>
  <c r="BD60" i="3"/>
  <c r="D60" i="3"/>
  <c r="AG60" i="3"/>
  <c r="BC60" i="3"/>
  <c r="C60" i="3"/>
  <c r="AF60" i="3"/>
  <c r="B60" i="3"/>
  <c r="A60" i="3"/>
  <c r="BA59" i="3"/>
  <c r="BW59" i="3"/>
  <c r="AK59" i="3"/>
  <c r="BG59" i="3"/>
  <c r="AE59" i="3"/>
  <c r="BX59" i="3"/>
  <c r="E48" i="6"/>
  <c r="AB59" i="3"/>
  <c r="AZ59" i="3"/>
  <c r="BV59" i="3"/>
  <c r="AA59" i="3"/>
  <c r="AY59" i="3"/>
  <c r="BU59" i="3"/>
  <c r="Z59" i="3"/>
  <c r="AX59" i="3"/>
  <c r="BT59" i="3"/>
  <c r="Y59" i="3"/>
  <c r="AW59" i="3"/>
  <c r="BS59" i="3"/>
  <c r="X59" i="3"/>
  <c r="AV59" i="3"/>
  <c r="BR59" i="3"/>
  <c r="W59" i="3"/>
  <c r="AU59" i="3"/>
  <c r="BQ59" i="3"/>
  <c r="V59" i="3"/>
  <c r="AT59" i="3"/>
  <c r="BP59" i="3"/>
  <c r="BN59" i="3"/>
  <c r="T59" i="3"/>
  <c r="AS59" i="3"/>
  <c r="BO59" i="3"/>
  <c r="AQ59" i="3"/>
  <c r="Q59" i="3"/>
  <c r="AO59" i="3"/>
  <c r="BK59" i="3"/>
  <c r="P59" i="3"/>
  <c r="AN59" i="3"/>
  <c r="BJ59" i="3"/>
  <c r="O59" i="3"/>
  <c r="AM59" i="3"/>
  <c r="N59" i="3"/>
  <c r="AL59" i="3"/>
  <c r="BH59" i="3"/>
  <c r="M59" i="3"/>
  <c r="L59" i="3"/>
  <c r="AJ59" i="3"/>
  <c r="BF59" i="3"/>
  <c r="K59" i="3"/>
  <c r="J59" i="3"/>
  <c r="I59" i="3"/>
  <c r="H59" i="3"/>
  <c r="G59" i="3"/>
  <c r="F59" i="3"/>
  <c r="AI59" i="3"/>
  <c r="E59" i="3"/>
  <c r="AH59" i="3"/>
  <c r="BD59" i="3"/>
  <c r="D59" i="3"/>
  <c r="AG59" i="3"/>
  <c r="BC59" i="3"/>
  <c r="C59" i="3"/>
  <c r="AF59" i="3"/>
  <c r="B59" i="3"/>
  <c r="A59" i="3"/>
  <c r="BA58" i="3"/>
  <c r="BW58" i="3"/>
  <c r="AP58" i="3"/>
  <c r="BL58" i="3"/>
  <c r="AK58" i="3"/>
  <c r="BG58" i="3"/>
  <c r="AE58" i="3"/>
  <c r="BX58" i="3"/>
  <c r="E47" i="6"/>
  <c r="AB58" i="3"/>
  <c r="AZ58" i="3"/>
  <c r="BV58" i="3"/>
  <c r="AA58" i="3"/>
  <c r="AY58" i="3"/>
  <c r="BU58" i="3"/>
  <c r="Z58" i="3"/>
  <c r="AX58" i="3"/>
  <c r="BT58" i="3"/>
  <c r="Y58" i="3"/>
  <c r="AW58" i="3"/>
  <c r="BS58" i="3"/>
  <c r="X58" i="3"/>
  <c r="AV58" i="3"/>
  <c r="BR58" i="3"/>
  <c r="W58" i="3"/>
  <c r="AU58" i="3"/>
  <c r="BQ58" i="3"/>
  <c r="V58" i="3"/>
  <c r="AT58" i="3"/>
  <c r="BP58" i="3"/>
  <c r="T58" i="3"/>
  <c r="AS58" i="3"/>
  <c r="BO58" i="3"/>
  <c r="AQ58" i="3"/>
  <c r="BM58" i="3"/>
  <c r="Q58" i="3"/>
  <c r="AO58" i="3"/>
  <c r="BK58" i="3"/>
  <c r="P58" i="3"/>
  <c r="O58" i="3"/>
  <c r="AM58" i="3"/>
  <c r="BI58" i="3"/>
  <c r="N58" i="3"/>
  <c r="AL58" i="3"/>
  <c r="BH58" i="3"/>
  <c r="M58" i="3"/>
  <c r="L58" i="3"/>
  <c r="AJ58" i="3"/>
  <c r="BF58" i="3"/>
  <c r="K58" i="3"/>
  <c r="J58" i="3"/>
  <c r="I58" i="3"/>
  <c r="H58" i="3"/>
  <c r="G58" i="3"/>
  <c r="F58" i="3"/>
  <c r="AI58" i="3"/>
  <c r="E58" i="3"/>
  <c r="AH58" i="3"/>
  <c r="BD58" i="3"/>
  <c r="D58" i="3"/>
  <c r="AG58" i="3"/>
  <c r="BC58" i="3"/>
  <c r="C58" i="3"/>
  <c r="AF58" i="3"/>
  <c r="B58" i="3"/>
  <c r="A58" i="3"/>
  <c r="BX57" i="3"/>
  <c r="E46" i="6"/>
  <c r="BA57" i="3"/>
  <c r="BW57" i="3"/>
  <c r="AK57" i="3"/>
  <c r="BG57" i="3"/>
  <c r="AE57" i="3"/>
  <c r="AB57" i="3"/>
  <c r="AZ57" i="3"/>
  <c r="BV57" i="3"/>
  <c r="AA57" i="3"/>
  <c r="AY57" i="3"/>
  <c r="BU57" i="3"/>
  <c r="Z57" i="3"/>
  <c r="AX57" i="3"/>
  <c r="BT57" i="3"/>
  <c r="Y57" i="3"/>
  <c r="AW57" i="3"/>
  <c r="BS57" i="3"/>
  <c r="X57" i="3"/>
  <c r="AV57" i="3"/>
  <c r="BR57" i="3"/>
  <c r="W57" i="3"/>
  <c r="AU57" i="3"/>
  <c r="BQ57" i="3"/>
  <c r="V57" i="3"/>
  <c r="AT57" i="3"/>
  <c r="BP57" i="3"/>
  <c r="T57" i="3"/>
  <c r="AS57" i="3"/>
  <c r="AP57" i="3"/>
  <c r="AQ57" i="3"/>
  <c r="BM57" i="3"/>
  <c r="Q57" i="3"/>
  <c r="AO57" i="3"/>
  <c r="BK57" i="3"/>
  <c r="P57" i="3"/>
  <c r="AN57" i="3"/>
  <c r="BJ57" i="3"/>
  <c r="O57" i="3"/>
  <c r="AM57" i="3"/>
  <c r="N57" i="3"/>
  <c r="AL57" i="3"/>
  <c r="BH57" i="3"/>
  <c r="M57" i="3"/>
  <c r="L57" i="3"/>
  <c r="AJ57" i="3"/>
  <c r="BF57" i="3"/>
  <c r="K57" i="3"/>
  <c r="J57" i="3"/>
  <c r="I57" i="3"/>
  <c r="H57" i="3"/>
  <c r="G57" i="3"/>
  <c r="F57" i="3"/>
  <c r="AI57" i="3"/>
  <c r="J40" i="2"/>
  <c r="E57" i="3"/>
  <c r="AH57" i="3"/>
  <c r="BD57" i="3"/>
  <c r="D57" i="3"/>
  <c r="AG57" i="3"/>
  <c r="BC57" i="3"/>
  <c r="C57" i="3"/>
  <c r="AF57" i="3"/>
  <c r="B57" i="3"/>
  <c r="A57" i="3"/>
  <c r="BF56" i="3"/>
  <c r="BA56" i="3"/>
  <c r="BW56" i="3"/>
  <c r="AK56" i="3"/>
  <c r="BG56" i="3"/>
  <c r="AE56" i="3"/>
  <c r="BX56" i="3"/>
  <c r="E45" i="6"/>
  <c r="AB56" i="3"/>
  <c r="AZ56" i="3"/>
  <c r="BV56" i="3"/>
  <c r="AA56" i="3"/>
  <c r="AY56" i="3"/>
  <c r="BU56" i="3"/>
  <c r="Z56" i="3"/>
  <c r="AX56" i="3"/>
  <c r="BT56" i="3"/>
  <c r="Y56" i="3"/>
  <c r="AW56" i="3"/>
  <c r="BS56" i="3"/>
  <c r="X56" i="3"/>
  <c r="AV56" i="3"/>
  <c r="BR56" i="3"/>
  <c r="W56" i="3"/>
  <c r="AU56" i="3"/>
  <c r="BQ56" i="3"/>
  <c r="V56" i="3"/>
  <c r="AT56" i="3"/>
  <c r="BP56" i="3"/>
  <c r="BN56" i="3"/>
  <c r="T56" i="3"/>
  <c r="AS56" i="3"/>
  <c r="BO56" i="3"/>
  <c r="AP56" i="3"/>
  <c r="X39" i="2"/>
  <c r="AQ56" i="3"/>
  <c r="BM56" i="3"/>
  <c r="Q56" i="3"/>
  <c r="AO56" i="3"/>
  <c r="BK56" i="3"/>
  <c r="P56" i="3"/>
  <c r="AN56" i="3"/>
  <c r="BJ56" i="3"/>
  <c r="O56" i="3"/>
  <c r="AM56" i="3"/>
  <c r="BI56" i="3"/>
  <c r="N56" i="3"/>
  <c r="AL56" i="3"/>
  <c r="AE39" i="2"/>
  <c r="M56" i="3"/>
  <c r="L56" i="3"/>
  <c r="AJ56" i="3"/>
  <c r="K56" i="3"/>
  <c r="J56" i="3"/>
  <c r="I56" i="3"/>
  <c r="H56" i="3"/>
  <c r="G56" i="3"/>
  <c r="C39" i="2"/>
  <c r="F56" i="3"/>
  <c r="AI56" i="3"/>
  <c r="E56" i="3"/>
  <c r="AH56" i="3"/>
  <c r="BD56" i="3"/>
  <c r="D56" i="3"/>
  <c r="AG56" i="3"/>
  <c r="BC56" i="3"/>
  <c r="C56" i="3"/>
  <c r="AF56" i="3"/>
  <c r="E39" i="2"/>
  <c r="B56" i="3"/>
  <c r="A56" i="3"/>
  <c r="BA55" i="3"/>
  <c r="BW55" i="3"/>
  <c r="AK55" i="3"/>
  <c r="BG55" i="3"/>
  <c r="AE55" i="3"/>
  <c r="BX55" i="3"/>
  <c r="E44" i="6"/>
  <c r="AB55" i="3"/>
  <c r="AZ55" i="3"/>
  <c r="BV55" i="3"/>
  <c r="AA55" i="3"/>
  <c r="AY55" i="3"/>
  <c r="BU55" i="3"/>
  <c r="Z55" i="3"/>
  <c r="AX55" i="3"/>
  <c r="BT55" i="3"/>
  <c r="Y55" i="3"/>
  <c r="AW55" i="3"/>
  <c r="BS55" i="3"/>
  <c r="X55" i="3"/>
  <c r="AV55" i="3"/>
  <c r="BR55" i="3"/>
  <c r="W55" i="3"/>
  <c r="AU55" i="3"/>
  <c r="BQ55" i="3"/>
  <c r="V55" i="3"/>
  <c r="AT55" i="3"/>
  <c r="BP55" i="3"/>
  <c r="BN55" i="3"/>
  <c r="T55" i="3"/>
  <c r="AS55" i="3"/>
  <c r="BO55" i="3"/>
  <c r="AP55" i="3"/>
  <c r="BL55" i="3"/>
  <c r="AQ55" i="3"/>
  <c r="Q55" i="3"/>
  <c r="AO55" i="3"/>
  <c r="BK55" i="3"/>
  <c r="P55" i="3"/>
  <c r="AN55" i="3"/>
  <c r="BJ55" i="3"/>
  <c r="O55" i="3"/>
  <c r="AM55" i="3"/>
  <c r="BI55" i="3"/>
  <c r="N55" i="3"/>
  <c r="AL55" i="3"/>
  <c r="BH55" i="3"/>
  <c r="M55" i="3"/>
  <c r="L55" i="3"/>
  <c r="AJ55" i="3"/>
  <c r="BF55" i="3"/>
  <c r="K55" i="3"/>
  <c r="J55" i="3"/>
  <c r="I55" i="3"/>
  <c r="H55" i="3"/>
  <c r="G55" i="3"/>
  <c r="F55" i="3"/>
  <c r="AI55" i="3"/>
  <c r="E55" i="3"/>
  <c r="AH55" i="3"/>
  <c r="BD55" i="3"/>
  <c r="D55" i="3"/>
  <c r="AG55" i="3"/>
  <c r="BC55" i="3"/>
  <c r="C55" i="3"/>
  <c r="AF55" i="3"/>
  <c r="B55" i="3"/>
  <c r="A55" i="3"/>
  <c r="BA54" i="3"/>
  <c r="BW54" i="3"/>
  <c r="AK54" i="3"/>
  <c r="BG54" i="3"/>
  <c r="AE54" i="3"/>
  <c r="BX54" i="3"/>
  <c r="E43" i="6"/>
  <c r="AB54" i="3"/>
  <c r="AZ54" i="3"/>
  <c r="BV54" i="3"/>
  <c r="AA54" i="3"/>
  <c r="AY54" i="3"/>
  <c r="BU54" i="3"/>
  <c r="Z54" i="3"/>
  <c r="AX54" i="3"/>
  <c r="BT54" i="3"/>
  <c r="Y54" i="3"/>
  <c r="AW54" i="3"/>
  <c r="BS54" i="3"/>
  <c r="X54" i="3"/>
  <c r="AV54" i="3"/>
  <c r="BR54" i="3"/>
  <c r="W54" i="3"/>
  <c r="AU54" i="3"/>
  <c r="BQ54" i="3"/>
  <c r="V54" i="3"/>
  <c r="AT54" i="3"/>
  <c r="BP54" i="3"/>
  <c r="BN54" i="3"/>
  <c r="T54" i="3"/>
  <c r="AS54" i="3"/>
  <c r="BO54" i="3"/>
  <c r="AP54" i="3"/>
  <c r="BL54" i="3"/>
  <c r="AQ54" i="3"/>
  <c r="BM54" i="3"/>
  <c r="Q54" i="3"/>
  <c r="AO54" i="3"/>
  <c r="BK54" i="3"/>
  <c r="P54" i="3"/>
  <c r="AN54" i="3"/>
  <c r="BJ54" i="3"/>
  <c r="O54" i="3"/>
  <c r="AM54" i="3"/>
  <c r="N54" i="3"/>
  <c r="AL54" i="3"/>
  <c r="M54" i="3"/>
  <c r="L54" i="3"/>
  <c r="AJ54" i="3"/>
  <c r="BF54" i="3"/>
  <c r="K54" i="3"/>
  <c r="J54" i="3"/>
  <c r="I54" i="3"/>
  <c r="H54" i="3"/>
  <c r="G54" i="3"/>
  <c r="F54" i="3"/>
  <c r="AI54" i="3"/>
  <c r="E54" i="3"/>
  <c r="AH54" i="3"/>
  <c r="BD54" i="3"/>
  <c r="D54" i="3"/>
  <c r="AG54" i="3"/>
  <c r="BC54" i="3"/>
  <c r="C54" i="3"/>
  <c r="AF54" i="3"/>
  <c r="E37" i="2"/>
  <c r="B54" i="3"/>
  <c r="I37" i="2"/>
  <c r="BA53" i="3"/>
  <c r="BW53" i="3"/>
  <c r="AK53" i="3"/>
  <c r="BG53" i="3"/>
  <c r="AE53" i="3"/>
  <c r="BX53" i="3"/>
  <c r="E42" i="6"/>
  <c r="AB53" i="3"/>
  <c r="AZ53" i="3"/>
  <c r="BV53" i="3"/>
  <c r="AA53" i="3"/>
  <c r="AY53" i="3"/>
  <c r="BU53" i="3"/>
  <c r="Z53" i="3"/>
  <c r="AX53" i="3"/>
  <c r="BT53" i="3"/>
  <c r="Y53" i="3"/>
  <c r="AW53" i="3"/>
  <c r="BS53" i="3"/>
  <c r="X53" i="3"/>
  <c r="AV53" i="3"/>
  <c r="BR53" i="3"/>
  <c r="W53" i="3"/>
  <c r="AU53" i="3"/>
  <c r="BQ53" i="3"/>
  <c r="V53" i="3"/>
  <c r="AT53" i="3"/>
  <c r="BP53" i="3"/>
  <c r="BN53" i="3"/>
  <c r="T53" i="3"/>
  <c r="AS53" i="3"/>
  <c r="AP53" i="3"/>
  <c r="BL53" i="3"/>
  <c r="AQ53" i="3"/>
  <c r="BM53" i="3"/>
  <c r="Q53" i="3"/>
  <c r="AO53" i="3"/>
  <c r="BK53" i="3"/>
  <c r="P53" i="3"/>
  <c r="AN53" i="3"/>
  <c r="BJ53" i="3"/>
  <c r="O53" i="3"/>
  <c r="AM53" i="3"/>
  <c r="N53" i="3"/>
  <c r="AL53" i="3"/>
  <c r="BH53" i="3"/>
  <c r="M53" i="3"/>
  <c r="L53" i="3"/>
  <c r="AJ53" i="3"/>
  <c r="BF53" i="3"/>
  <c r="K53" i="3"/>
  <c r="J53" i="3"/>
  <c r="G36" i="2"/>
  <c r="I53" i="3"/>
  <c r="H53" i="3"/>
  <c r="G53" i="3"/>
  <c r="F53" i="3"/>
  <c r="AI53" i="3"/>
  <c r="J36" i="2"/>
  <c r="E53" i="3"/>
  <c r="AH53" i="3"/>
  <c r="BD53" i="3"/>
  <c r="D53" i="3"/>
  <c r="AG53" i="3"/>
  <c r="BC53" i="3"/>
  <c r="C53" i="3"/>
  <c r="AF53" i="3"/>
  <c r="E36" i="2"/>
  <c r="B53" i="3"/>
  <c r="A53" i="3"/>
  <c r="BA52" i="3"/>
  <c r="BW52" i="3"/>
  <c r="AK52" i="3"/>
  <c r="BG52" i="3"/>
  <c r="AE52" i="3"/>
  <c r="BX52" i="3"/>
  <c r="E41" i="6"/>
  <c r="AB52" i="3"/>
  <c r="AZ52" i="3"/>
  <c r="BV52" i="3"/>
  <c r="AA52" i="3"/>
  <c r="AY52" i="3"/>
  <c r="BU52" i="3"/>
  <c r="Z52" i="3"/>
  <c r="AX52" i="3"/>
  <c r="BT52" i="3"/>
  <c r="Y52" i="3"/>
  <c r="AW52" i="3"/>
  <c r="BS52" i="3"/>
  <c r="X52" i="3"/>
  <c r="AV52" i="3"/>
  <c r="BR52" i="3"/>
  <c r="W52" i="3"/>
  <c r="AU52" i="3"/>
  <c r="BQ52" i="3"/>
  <c r="V52" i="3"/>
  <c r="AT52" i="3"/>
  <c r="BP52" i="3"/>
  <c r="BN52" i="3"/>
  <c r="T52" i="3"/>
  <c r="AS52" i="3"/>
  <c r="BO52" i="3"/>
  <c r="AP52" i="3"/>
  <c r="AQ52" i="3"/>
  <c r="U35" i="2"/>
  <c r="Q52" i="3"/>
  <c r="AO52" i="3"/>
  <c r="BK52" i="3"/>
  <c r="P52" i="3"/>
  <c r="AN52" i="3"/>
  <c r="BJ52" i="3"/>
  <c r="O52" i="3"/>
  <c r="AM52" i="3"/>
  <c r="B35" i="2"/>
  <c r="N52" i="3"/>
  <c r="AL52" i="3"/>
  <c r="BH52" i="3"/>
  <c r="M52" i="3"/>
  <c r="L52" i="3"/>
  <c r="AJ52" i="3"/>
  <c r="BF52" i="3"/>
  <c r="K52" i="3"/>
  <c r="J52" i="3"/>
  <c r="G35" i="2"/>
  <c r="I52" i="3"/>
  <c r="H52" i="3"/>
  <c r="G52" i="3"/>
  <c r="F52" i="3"/>
  <c r="AI52" i="3"/>
  <c r="E52" i="3"/>
  <c r="AH52" i="3"/>
  <c r="BD52" i="3"/>
  <c r="D52" i="3"/>
  <c r="AG52" i="3"/>
  <c r="BC52" i="3"/>
  <c r="C52" i="3"/>
  <c r="AF52" i="3"/>
  <c r="B52" i="3"/>
  <c r="A52" i="3"/>
  <c r="BA51" i="3"/>
  <c r="BW51" i="3"/>
  <c r="AK51" i="3"/>
  <c r="BG51" i="3"/>
  <c r="AE51" i="3"/>
  <c r="BX51" i="3"/>
  <c r="E40" i="6"/>
  <c r="AB51" i="3"/>
  <c r="AZ51" i="3"/>
  <c r="BV51" i="3"/>
  <c r="AA51" i="3"/>
  <c r="AY51" i="3"/>
  <c r="BU51" i="3"/>
  <c r="Z51" i="3"/>
  <c r="AX51" i="3"/>
  <c r="BT51" i="3"/>
  <c r="Y51" i="3"/>
  <c r="AW51" i="3"/>
  <c r="BS51" i="3"/>
  <c r="X51" i="3"/>
  <c r="AV51" i="3"/>
  <c r="BR51" i="3"/>
  <c r="W51" i="3"/>
  <c r="AU51" i="3"/>
  <c r="BQ51" i="3"/>
  <c r="V51" i="3"/>
  <c r="AT51" i="3"/>
  <c r="BP51" i="3"/>
  <c r="BN51" i="3"/>
  <c r="T51" i="3"/>
  <c r="AS51" i="3"/>
  <c r="BO51" i="3"/>
  <c r="AQ51" i="3"/>
  <c r="BM51" i="3"/>
  <c r="Q51" i="3"/>
  <c r="AO51" i="3"/>
  <c r="BK51" i="3"/>
  <c r="P51" i="3"/>
  <c r="AN51" i="3"/>
  <c r="BJ51" i="3"/>
  <c r="O51" i="3"/>
  <c r="AM51" i="3"/>
  <c r="BI51" i="3"/>
  <c r="N51" i="3"/>
  <c r="AL51" i="3"/>
  <c r="BH51" i="3"/>
  <c r="M51" i="3"/>
  <c r="L51" i="3"/>
  <c r="AJ51" i="3"/>
  <c r="K51" i="3"/>
  <c r="J51" i="3"/>
  <c r="I51" i="3"/>
  <c r="H51" i="3"/>
  <c r="G51" i="3"/>
  <c r="F51" i="3"/>
  <c r="AI51" i="3"/>
  <c r="E51" i="3"/>
  <c r="AH51" i="3"/>
  <c r="BD51" i="3"/>
  <c r="D51" i="3"/>
  <c r="AG51" i="3"/>
  <c r="C51" i="3"/>
  <c r="AF51" i="3"/>
  <c r="E34" i="2"/>
  <c r="B51" i="3"/>
  <c r="A51" i="3"/>
  <c r="BA50" i="3"/>
  <c r="BW50" i="3"/>
  <c r="AK50" i="3"/>
  <c r="BG50" i="3"/>
  <c r="AE50" i="3"/>
  <c r="BX50" i="3"/>
  <c r="E39" i="6"/>
  <c r="AB50" i="3"/>
  <c r="AZ50" i="3"/>
  <c r="BV50" i="3"/>
  <c r="AA50" i="3"/>
  <c r="AY50" i="3"/>
  <c r="BU50" i="3"/>
  <c r="Z50" i="3"/>
  <c r="AX50" i="3"/>
  <c r="BT50" i="3"/>
  <c r="Y50" i="3"/>
  <c r="AW50" i="3"/>
  <c r="BS50" i="3"/>
  <c r="X50" i="3"/>
  <c r="AV50" i="3"/>
  <c r="BR50" i="3"/>
  <c r="W50" i="3"/>
  <c r="AU50" i="3"/>
  <c r="BQ50" i="3"/>
  <c r="V50" i="3"/>
  <c r="AT50" i="3"/>
  <c r="BP50" i="3"/>
  <c r="T50" i="3"/>
  <c r="AS50" i="3"/>
  <c r="AP50" i="3"/>
  <c r="BL50" i="3"/>
  <c r="AQ50" i="3"/>
  <c r="Q50" i="3"/>
  <c r="AO50" i="3"/>
  <c r="BK50" i="3"/>
  <c r="P50" i="3"/>
  <c r="AN50" i="3"/>
  <c r="BJ50" i="3"/>
  <c r="O50" i="3"/>
  <c r="AM50" i="3"/>
  <c r="N50" i="3"/>
  <c r="AL50" i="3"/>
  <c r="BH50" i="3"/>
  <c r="M50" i="3"/>
  <c r="L50" i="3"/>
  <c r="AJ50" i="3"/>
  <c r="K50" i="3"/>
  <c r="J50" i="3"/>
  <c r="I50" i="3"/>
  <c r="H50" i="3"/>
  <c r="G50" i="3"/>
  <c r="F50" i="3"/>
  <c r="AI50" i="3"/>
  <c r="E50" i="3"/>
  <c r="AH50" i="3"/>
  <c r="BD50" i="3"/>
  <c r="D50" i="3"/>
  <c r="AG50" i="3"/>
  <c r="C50" i="3"/>
  <c r="AF50" i="3"/>
  <c r="B50" i="3"/>
  <c r="A50" i="3"/>
  <c r="BA49" i="3"/>
  <c r="BW49" i="3"/>
  <c r="AK49" i="3"/>
  <c r="BG49" i="3"/>
  <c r="AE49" i="3"/>
  <c r="BX49" i="3"/>
  <c r="E38" i="6"/>
  <c r="AB49" i="3"/>
  <c r="AZ49" i="3"/>
  <c r="BV49" i="3"/>
  <c r="AA49" i="3"/>
  <c r="AY49" i="3"/>
  <c r="BU49" i="3"/>
  <c r="Z49" i="3"/>
  <c r="AX49" i="3"/>
  <c r="BT49" i="3"/>
  <c r="Y49" i="3"/>
  <c r="AW49" i="3"/>
  <c r="BS49" i="3"/>
  <c r="X49" i="3"/>
  <c r="AV49" i="3"/>
  <c r="BR49" i="3"/>
  <c r="W49" i="3"/>
  <c r="AU49" i="3"/>
  <c r="BQ49" i="3"/>
  <c r="V49" i="3"/>
  <c r="AT49" i="3"/>
  <c r="BP49" i="3"/>
  <c r="BN49" i="3"/>
  <c r="T49" i="3"/>
  <c r="AS49" i="3"/>
  <c r="AP49" i="3"/>
  <c r="BL49" i="3"/>
  <c r="AQ49" i="3"/>
  <c r="Q49" i="3"/>
  <c r="AO49" i="3"/>
  <c r="BK49" i="3"/>
  <c r="P49" i="3"/>
  <c r="AN49" i="3"/>
  <c r="BJ49" i="3"/>
  <c r="O49" i="3"/>
  <c r="AM49" i="3"/>
  <c r="BI49" i="3"/>
  <c r="N49" i="3"/>
  <c r="AL49" i="3"/>
  <c r="BH49" i="3"/>
  <c r="M49" i="3"/>
  <c r="L49" i="3"/>
  <c r="AJ49" i="3"/>
  <c r="BF49" i="3"/>
  <c r="K49" i="3"/>
  <c r="J49" i="3"/>
  <c r="I49" i="3"/>
  <c r="H49" i="3"/>
  <c r="G49" i="3"/>
  <c r="F49" i="3"/>
  <c r="AI49" i="3"/>
  <c r="E49" i="3"/>
  <c r="AH49" i="3"/>
  <c r="BD49" i="3"/>
  <c r="D49" i="3"/>
  <c r="AG49" i="3"/>
  <c r="BC49" i="3"/>
  <c r="C49" i="3"/>
  <c r="AF49" i="3"/>
  <c r="E32" i="2"/>
  <c r="B49" i="3"/>
  <c r="A49" i="3"/>
  <c r="BA48" i="3"/>
  <c r="BW48" i="3"/>
  <c r="AK48" i="3"/>
  <c r="BG48" i="3"/>
  <c r="AE48" i="3"/>
  <c r="BX48" i="3"/>
  <c r="E37" i="6"/>
  <c r="AB48" i="3"/>
  <c r="AZ48" i="3"/>
  <c r="BV48" i="3"/>
  <c r="AA48" i="3"/>
  <c r="AY48" i="3"/>
  <c r="BU48" i="3"/>
  <c r="Z48" i="3"/>
  <c r="Y48" i="3"/>
  <c r="AW48" i="3"/>
  <c r="BS48" i="3"/>
  <c r="X48" i="3"/>
  <c r="AV48" i="3"/>
  <c r="BR48" i="3"/>
  <c r="W48" i="3"/>
  <c r="AU48" i="3"/>
  <c r="BQ48" i="3"/>
  <c r="V48" i="3"/>
  <c r="AT48" i="3"/>
  <c r="BP48" i="3"/>
  <c r="T48" i="3"/>
  <c r="AS48" i="3"/>
  <c r="BO48" i="3"/>
  <c r="AP48" i="3"/>
  <c r="AQ48" i="3"/>
  <c r="Q48" i="3"/>
  <c r="AO48" i="3"/>
  <c r="BK48" i="3"/>
  <c r="P48" i="3"/>
  <c r="AN48" i="3"/>
  <c r="BJ48" i="3"/>
  <c r="O48" i="3"/>
  <c r="AM48" i="3"/>
  <c r="BI48" i="3"/>
  <c r="N48" i="3"/>
  <c r="AL48" i="3"/>
  <c r="M48" i="3"/>
  <c r="L48" i="3"/>
  <c r="AJ48" i="3"/>
  <c r="BF48" i="3"/>
  <c r="K48" i="3"/>
  <c r="J48" i="3"/>
  <c r="G31" i="2"/>
  <c r="I48" i="3"/>
  <c r="H48" i="3"/>
  <c r="G48" i="3"/>
  <c r="F48" i="3"/>
  <c r="AI48" i="3"/>
  <c r="E48" i="3"/>
  <c r="AH48" i="3"/>
  <c r="D48" i="3"/>
  <c r="AG48" i="3"/>
  <c r="BC48" i="3"/>
  <c r="C48" i="3"/>
  <c r="AF48" i="3"/>
  <c r="E31" i="2"/>
  <c r="B48" i="3"/>
  <c r="A48" i="3"/>
  <c r="BW47" i="3"/>
  <c r="BA47" i="3"/>
  <c r="AK47" i="3"/>
  <c r="BG47" i="3"/>
  <c r="AE47" i="3"/>
  <c r="BX47" i="3"/>
  <c r="E36" i="6"/>
  <c r="AB47" i="3"/>
  <c r="AZ47" i="3"/>
  <c r="BV47" i="3"/>
  <c r="AA47" i="3"/>
  <c r="AY47" i="3"/>
  <c r="BU47" i="3"/>
  <c r="Z47" i="3"/>
  <c r="Y47" i="3"/>
  <c r="AW47" i="3"/>
  <c r="BS47" i="3"/>
  <c r="X47" i="3"/>
  <c r="AV47" i="3"/>
  <c r="BR47" i="3"/>
  <c r="W47" i="3"/>
  <c r="AU47" i="3"/>
  <c r="BQ47" i="3"/>
  <c r="V47" i="3"/>
  <c r="AT47" i="3"/>
  <c r="BP47" i="3"/>
  <c r="BN47" i="3"/>
  <c r="T47" i="3"/>
  <c r="AS47" i="3"/>
  <c r="BO47" i="3"/>
  <c r="AQ47" i="3"/>
  <c r="Q47" i="3"/>
  <c r="AO47" i="3"/>
  <c r="BK47" i="3"/>
  <c r="P47" i="3"/>
  <c r="AN47" i="3"/>
  <c r="BJ47" i="3"/>
  <c r="O47" i="3"/>
  <c r="AM47" i="3"/>
  <c r="BI47" i="3"/>
  <c r="N47" i="3"/>
  <c r="AL47" i="3"/>
  <c r="M47" i="3"/>
  <c r="L47" i="3"/>
  <c r="AJ47" i="3"/>
  <c r="K47" i="3"/>
  <c r="J47" i="3"/>
  <c r="I47" i="3"/>
  <c r="H47" i="3"/>
  <c r="G47" i="3"/>
  <c r="F47" i="3"/>
  <c r="AI47" i="3"/>
  <c r="E47" i="3"/>
  <c r="AH47" i="3"/>
  <c r="BD47" i="3"/>
  <c r="D47" i="3"/>
  <c r="AG47" i="3"/>
  <c r="BC47" i="3"/>
  <c r="C47" i="3"/>
  <c r="AF47" i="3"/>
  <c r="B47" i="3"/>
  <c r="D30" i="2"/>
  <c r="A47" i="3"/>
  <c r="I30" i="2"/>
  <c r="BA46" i="3"/>
  <c r="BW46" i="3"/>
  <c r="AK46" i="3"/>
  <c r="AD29" i="2"/>
  <c r="AE46" i="3"/>
  <c r="BX46" i="3"/>
  <c r="E35" i="6"/>
  <c r="AB46" i="3"/>
  <c r="AZ46" i="3"/>
  <c r="BV46" i="3"/>
  <c r="AA46" i="3"/>
  <c r="AY46" i="3"/>
  <c r="BU46" i="3"/>
  <c r="Z46" i="3"/>
  <c r="AX46" i="3"/>
  <c r="BT46" i="3"/>
  <c r="Y46" i="3"/>
  <c r="X46" i="3"/>
  <c r="AV46" i="3"/>
  <c r="BR46" i="3"/>
  <c r="W46" i="3"/>
  <c r="AU46" i="3"/>
  <c r="BQ46" i="3"/>
  <c r="V46" i="3"/>
  <c r="AT46" i="3"/>
  <c r="BP46" i="3"/>
  <c r="T46" i="3"/>
  <c r="AS46" i="3"/>
  <c r="BO46" i="3"/>
  <c r="AP46" i="3"/>
  <c r="X29" i="2"/>
  <c r="AQ46" i="3"/>
  <c r="BM46" i="3"/>
  <c r="Q46" i="3"/>
  <c r="P46" i="3"/>
  <c r="AN46" i="3"/>
  <c r="BJ46" i="3"/>
  <c r="O46" i="3"/>
  <c r="AM46" i="3"/>
  <c r="BI46" i="3"/>
  <c r="N46" i="3"/>
  <c r="AL46" i="3"/>
  <c r="BH46" i="3"/>
  <c r="M46" i="3"/>
  <c r="L46" i="3"/>
  <c r="AJ46" i="3"/>
  <c r="K46" i="3"/>
  <c r="J46" i="3"/>
  <c r="I46" i="3"/>
  <c r="H46" i="3"/>
  <c r="G46" i="3"/>
  <c r="F46" i="3"/>
  <c r="AI46" i="3"/>
  <c r="E46" i="3"/>
  <c r="AH46" i="3"/>
  <c r="D46" i="3"/>
  <c r="AG46" i="3"/>
  <c r="BC46" i="3"/>
  <c r="C46" i="3"/>
  <c r="AF46" i="3"/>
  <c r="E29" i="2"/>
  <c r="B46" i="3"/>
  <c r="D29" i="2"/>
  <c r="A46" i="3"/>
  <c r="I29" i="2"/>
  <c r="BA45" i="3"/>
  <c r="BW45" i="3"/>
  <c r="AK45" i="3"/>
  <c r="BG45" i="3"/>
  <c r="AE45" i="3"/>
  <c r="BX45" i="3"/>
  <c r="E34" i="6"/>
  <c r="AB45" i="3"/>
  <c r="AZ45" i="3"/>
  <c r="BV45" i="3"/>
  <c r="AA45" i="3"/>
  <c r="AY45" i="3"/>
  <c r="BU45" i="3"/>
  <c r="Z45" i="3"/>
  <c r="AX45" i="3"/>
  <c r="BT45" i="3"/>
  <c r="Y45" i="3"/>
  <c r="AW45" i="3"/>
  <c r="BS45" i="3"/>
  <c r="X45" i="3"/>
  <c r="AV45" i="3"/>
  <c r="BR45" i="3"/>
  <c r="W45" i="3"/>
  <c r="AU45" i="3"/>
  <c r="BQ45" i="3"/>
  <c r="V45" i="3"/>
  <c r="AT45" i="3"/>
  <c r="BP45" i="3"/>
  <c r="T45" i="3"/>
  <c r="AS45" i="3"/>
  <c r="BO45" i="3"/>
  <c r="AP45" i="3"/>
  <c r="BL45" i="3"/>
  <c r="AQ45" i="3"/>
  <c r="Q45" i="3"/>
  <c r="AO45" i="3"/>
  <c r="BK45" i="3"/>
  <c r="P45" i="3"/>
  <c r="AN45" i="3"/>
  <c r="BJ45" i="3"/>
  <c r="O45" i="3"/>
  <c r="AM45" i="3"/>
  <c r="B28" i="2"/>
  <c r="N45" i="3"/>
  <c r="AL45" i="3"/>
  <c r="BH45" i="3"/>
  <c r="M45" i="3"/>
  <c r="L45" i="3"/>
  <c r="AJ45" i="3"/>
  <c r="BF45" i="3"/>
  <c r="K45" i="3"/>
  <c r="J45" i="3"/>
  <c r="I45" i="3"/>
  <c r="H45" i="3"/>
  <c r="G45" i="3"/>
  <c r="F45" i="3"/>
  <c r="AI45" i="3"/>
  <c r="E45" i="3"/>
  <c r="AH45" i="3"/>
  <c r="BD45" i="3"/>
  <c r="D45" i="3"/>
  <c r="AG45" i="3"/>
  <c r="BC45" i="3"/>
  <c r="C45" i="3"/>
  <c r="AF45" i="3"/>
  <c r="B45" i="3"/>
  <c r="A45" i="3"/>
  <c r="BA44" i="3"/>
  <c r="BW44" i="3"/>
  <c r="AK44" i="3"/>
  <c r="AC27" i="2"/>
  <c r="BG44" i="3"/>
  <c r="AE44" i="3"/>
  <c r="BX44" i="3"/>
  <c r="E33" i="6"/>
  <c r="AB44" i="3"/>
  <c r="AZ44" i="3"/>
  <c r="BV44" i="3"/>
  <c r="AA44" i="3"/>
  <c r="AY44" i="3"/>
  <c r="BU44" i="3"/>
  <c r="Z44" i="3"/>
  <c r="AX44" i="3"/>
  <c r="BT44" i="3"/>
  <c r="Y44" i="3"/>
  <c r="AW44" i="3"/>
  <c r="BS44" i="3"/>
  <c r="X44" i="3"/>
  <c r="AV44" i="3"/>
  <c r="BR44" i="3"/>
  <c r="W44" i="3"/>
  <c r="AU44" i="3"/>
  <c r="BQ44" i="3"/>
  <c r="V44" i="3"/>
  <c r="AT44" i="3"/>
  <c r="BP44" i="3"/>
  <c r="T44" i="3"/>
  <c r="AS44" i="3"/>
  <c r="BO44" i="3"/>
  <c r="AP44" i="3"/>
  <c r="BL44" i="3"/>
  <c r="AQ44" i="3"/>
  <c r="BM44" i="3"/>
  <c r="Q44" i="3"/>
  <c r="AO44" i="3"/>
  <c r="BK44" i="3"/>
  <c r="P44" i="3"/>
  <c r="AN44" i="3"/>
  <c r="BJ44" i="3"/>
  <c r="O44" i="3"/>
  <c r="AM44" i="3"/>
  <c r="N44" i="3"/>
  <c r="AL44" i="3"/>
  <c r="BH44" i="3"/>
  <c r="M44" i="3"/>
  <c r="L44" i="3"/>
  <c r="AJ44" i="3"/>
  <c r="K44" i="3"/>
  <c r="J44" i="3"/>
  <c r="I44" i="3"/>
  <c r="H44" i="3"/>
  <c r="G44" i="3"/>
  <c r="F44" i="3"/>
  <c r="AI44" i="3"/>
  <c r="E44" i="3"/>
  <c r="AH44" i="3"/>
  <c r="BD44" i="3"/>
  <c r="D44" i="3"/>
  <c r="AG44" i="3"/>
  <c r="BC44" i="3"/>
  <c r="C44" i="3"/>
  <c r="AF44" i="3"/>
  <c r="B44" i="3"/>
  <c r="A44" i="3"/>
  <c r="BA43" i="3"/>
  <c r="BW43" i="3"/>
  <c r="AK43" i="3"/>
  <c r="BG43" i="3"/>
  <c r="AJ43" i="3"/>
  <c r="BF43" i="3"/>
  <c r="AE43" i="3"/>
  <c r="BX43" i="3"/>
  <c r="E32" i="6"/>
  <c r="AB43" i="3"/>
  <c r="AZ43" i="3"/>
  <c r="BV43" i="3"/>
  <c r="AA43" i="3"/>
  <c r="AY43" i="3"/>
  <c r="BU43" i="3"/>
  <c r="Z43" i="3"/>
  <c r="AX43" i="3"/>
  <c r="BT43" i="3"/>
  <c r="Y43" i="3"/>
  <c r="AW43" i="3"/>
  <c r="BS43" i="3"/>
  <c r="X43" i="3"/>
  <c r="AV43" i="3"/>
  <c r="BR43" i="3"/>
  <c r="W43" i="3"/>
  <c r="AU43" i="3"/>
  <c r="BQ43" i="3"/>
  <c r="V43" i="3"/>
  <c r="AT43" i="3"/>
  <c r="BP43" i="3"/>
  <c r="BN43" i="3"/>
  <c r="T43" i="3"/>
  <c r="AS43" i="3"/>
  <c r="AP43" i="3"/>
  <c r="BL43" i="3"/>
  <c r="AQ43" i="3"/>
  <c r="Q43" i="3"/>
  <c r="AO43" i="3"/>
  <c r="BK43" i="3"/>
  <c r="P43" i="3"/>
  <c r="AN43" i="3"/>
  <c r="BJ43" i="3"/>
  <c r="O43" i="3"/>
  <c r="AM43" i="3"/>
  <c r="BI43" i="3"/>
  <c r="N43" i="3"/>
  <c r="AL43" i="3"/>
  <c r="BH43" i="3"/>
  <c r="M43" i="3"/>
  <c r="L43" i="3"/>
  <c r="K43" i="3"/>
  <c r="J43" i="3"/>
  <c r="I43" i="3"/>
  <c r="H43" i="3"/>
  <c r="G43" i="3"/>
  <c r="C26" i="2"/>
  <c r="F43" i="3"/>
  <c r="AI43" i="3"/>
  <c r="E43" i="3"/>
  <c r="AH43" i="3"/>
  <c r="BD43" i="3"/>
  <c r="D43" i="3"/>
  <c r="AG43" i="3"/>
  <c r="BC43" i="3"/>
  <c r="C43" i="3"/>
  <c r="AF43" i="3"/>
  <c r="B43" i="3"/>
  <c r="A43" i="3"/>
  <c r="BA42" i="3"/>
  <c r="BW42" i="3"/>
  <c r="AT42" i="3"/>
  <c r="BP42" i="3"/>
  <c r="AK42" i="3"/>
  <c r="BG42" i="3"/>
  <c r="AE42" i="3"/>
  <c r="BX42" i="3"/>
  <c r="E31" i="6"/>
  <c r="AB42" i="3"/>
  <c r="AZ42" i="3"/>
  <c r="BV42" i="3"/>
  <c r="AA42" i="3"/>
  <c r="AY42" i="3"/>
  <c r="BU42" i="3"/>
  <c r="Z42" i="3"/>
  <c r="AX42" i="3"/>
  <c r="BT42" i="3"/>
  <c r="Y42" i="3"/>
  <c r="AW42" i="3"/>
  <c r="BS42" i="3"/>
  <c r="X42" i="3"/>
  <c r="AV42" i="3"/>
  <c r="BR42" i="3"/>
  <c r="W42" i="3"/>
  <c r="AU42" i="3"/>
  <c r="BQ42" i="3"/>
  <c r="V42" i="3"/>
  <c r="T42" i="3"/>
  <c r="AS42" i="3"/>
  <c r="AP42" i="3"/>
  <c r="BL42" i="3"/>
  <c r="AQ42" i="3"/>
  <c r="Q42" i="3"/>
  <c r="AO42" i="3"/>
  <c r="BK42" i="3"/>
  <c r="P42" i="3"/>
  <c r="AN42" i="3"/>
  <c r="BJ42" i="3"/>
  <c r="O42" i="3"/>
  <c r="AM42" i="3"/>
  <c r="BI42" i="3"/>
  <c r="N42" i="3"/>
  <c r="AL42" i="3"/>
  <c r="BH42" i="3"/>
  <c r="M42" i="3"/>
  <c r="L42" i="3"/>
  <c r="AJ42" i="3"/>
  <c r="BF42" i="3"/>
  <c r="K42" i="3"/>
  <c r="J42" i="3"/>
  <c r="I42" i="3"/>
  <c r="H42" i="3"/>
  <c r="G42" i="3"/>
  <c r="C25" i="2"/>
  <c r="F42" i="3"/>
  <c r="AI42" i="3"/>
  <c r="E42" i="3"/>
  <c r="AH42" i="3"/>
  <c r="BD42" i="3"/>
  <c r="D42" i="3"/>
  <c r="AG42" i="3"/>
  <c r="BC42" i="3"/>
  <c r="C42" i="3"/>
  <c r="AF42" i="3"/>
  <c r="B42" i="3"/>
  <c r="A42" i="3"/>
  <c r="BA41" i="3"/>
  <c r="AF24" i="2"/>
  <c r="AG24" i="2"/>
  <c r="AZ41" i="3"/>
  <c r="BV41" i="3"/>
  <c r="AK41" i="3"/>
  <c r="BG41" i="3"/>
  <c r="AE41" i="3"/>
  <c r="BX41" i="3"/>
  <c r="E30" i="6"/>
  <c r="AB41" i="3"/>
  <c r="AA41" i="3"/>
  <c r="AY41" i="3"/>
  <c r="BU41" i="3"/>
  <c r="Z41" i="3"/>
  <c r="AX41" i="3"/>
  <c r="BT41" i="3"/>
  <c r="Y41" i="3"/>
  <c r="AW41" i="3"/>
  <c r="BS41" i="3"/>
  <c r="X41" i="3"/>
  <c r="AV41" i="3"/>
  <c r="BR41" i="3"/>
  <c r="W41" i="3"/>
  <c r="AU41" i="3"/>
  <c r="BQ41" i="3"/>
  <c r="V41" i="3"/>
  <c r="AT41" i="3"/>
  <c r="BP41" i="3"/>
  <c r="BN41" i="3"/>
  <c r="T41" i="3"/>
  <c r="AS41" i="3"/>
  <c r="AP41" i="3"/>
  <c r="BL41" i="3"/>
  <c r="AQ41" i="3"/>
  <c r="Q41" i="3"/>
  <c r="AO41" i="3"/>
  <c r="BK41" i="3"/>
  <c r="P41" i="3"/>
  <c r="AN41" i="3"/>
  <c r="BJ41" i="3"/>
  <c r="O41" i="3"/>
  <c r="AM41" i="3"/>
  <c r="BI41" i="3"/>
  <c r="N41" i="3"/>
  <c r="AL41" i="3"/>
  <c r="M41" i="3"/>
  <c r="L41" i="3"/>
  <c r="AJ41" i="3"/>
  <c r="BF41" i="3"/>
  <c r="K41" i="3"/>
  <c r="J41" i="3"/>
  <c r="G24" i="2"/>
  <c r="I41" i="3"/>
  <c r="H41" i="3"/>
  <c r="G41" i="3"/>
  <c r="F41" i="3"/>
  <c r="AI41" i="3"/>
  <c r="E41" i="3"/>
  <c r="AH41" i="3"/>
  <c r="BD41" i="3"/>
  <c r="D41" i="3"/>
  <c r="AG41" i="3"/>
  <c r="BC41" i="3"/>
  <c r="C41" i="3"/>
  <c r="AF41" i="3"/>
  <c r="E24" i="2"/>
  <c r="B41" i="3"/>
  <c r="D24" i="2"/>
  <c r="A41" i="3"/>
  <c r="BA40" i="3"/>
  <c r="BW40" i="3"/>
  <c r="AK40" i="3"/>
  <c r="BG40" i="3"/>
  <c r="AE40" i="3"/>
  <c r="BX40" i="3"/>
  <c r="E29" i="6"/>
  <c r="AB40" i="3"/>
  <c r="AZ40" i="3"/>
  <c r="BV40" i="3"/>
  <c r="AA40" i="3"/>
  <c r="AY40" i="3"/>
  <c r="BU40" i="3"/>
  <c r="Z40" i="3"/>
  <c r="Y40" i="3"/>
  <c r="AW40" i="3"/>
  <c r="BS40" i="3"/>
  <c r="X40" i="3"/>
  <c r="AV40" i="3"/>
  <c r="BR40" i="3"/>
  <c r="W40" i="3"/>
  <c r="AU40" i="3"/>
  <c r="BQ40" i="3"/>
  <c r="V40" i="3"/>
  <c r="AT40" i="3"/>
  <c r="BP40" i="3"/>
  <c r="BN40" i="3"/>
  <c r="T40" i="3"/>
  <c r="AS40" i="3"/>
  <c r="BO40" i="3"/>
  <c r="AP40" i="3"/>
  <c r="X23" i="2"/>
  <c r="AQ40" i="3"/>
  <c r="Q40" i="3"/>
  <c r="AO40" i="3"/>
  <c r="BK40" i="3"/>
  <c r="P40" i="3"/>
  <c r="AN40" i="3"/>
  <c r="BJ40" i="3"/>
  <c r="O40" i="3"/>
  <c r="AM40" i="3"/>
  <c r="BI40" i="3"/>
  <c r="N40" i="3"/>
  <c r="AL40" i="3"/>
  <c r="BH40" i="3"/>
  <c r="M40" i="3"/>
  <c r="L40" i="3"/>
  <c r="AJ40" i="3"/>
  <c r="K40" i="3"/>
  <c r="J40" i="3"/>
  <c r="G23" i="2"/>
  <c r="I40" i="3"/>
  <c r="H40" i="3"/>
  <c r="G40" i="3"/>
  <c r="F40" i="3"/>
  <c r="AI40" i="3"/>
  <c r="E40" i="3"/>
  <c r="AH40" i="3"/>
  <c r="J23" i="2"/>
  <c r="BD40" i="3"/>
  <c r="D40" i="3"/>
  <c r="AG40" i="3"/>
  <c r="BC40" i="3"/>
  <c r="C40" i="3"/>
  <c r="AF40" i="3"/>
  <c r="B40" i="3"/>
  <c r="A40" i="3"/>
  <c r="BQ39" i="3"/>
  <c r="BA39" i="3"/>
  <c r="BW39" i="3"/>
  <c r="AK39" i="3"/>
  <c r="BG39" i="3"/>
  <c r="AE39" i="3"/>
  <c r="BX39" i="3"/>
  <c r="E28" i="6"/>
  <c r="AB39" i="3"/>
  <c r="AA39" i="3"/>
  <c r="AY39" i="3"/>
  <c r="BU39" i="3"/>
  <c r="Z39" i="3"/>
  <c r="AX39" i="3"/>
  <c r="BT39" i="3"/>
  <c r="Y39" i="3"/>
  <c r="AW39" i="3"/>
  <c r="BS39" i="3"/>
  <c r="X39" i="3"/>
  <c r="AV39" i="3"/>
  <c r="BR39" i="3"/>
  <c r="W39" i="3"/>
  <c r="AU39" i="3"/>
  <c r="V39" i="3"/>
  <c r="AT39" i="3"/>
  <c r="BP39" i="3"/>
  <c r="T39" i="3"/>
  <c r="AS39" i="3"/>
  <c r="BO39" i="3"/>
  <c r="AP39" i="3"/>
  <c r="BL39" i="3"/>
  <c r="AQ39" i="3"/>
  <c r="Q39" i="3"/>
  <c r="AO39" i="3"/>
  <c r="BK39" i="3"/>
  <c r="P39" i="3"/>
  <c r="AN39" i="3"/>
  <c r="BJ39" i="3"/>
  <c r="O39" i="3"/>
  <c r="AM39" i="3"/>
  <c r="Y22" i="2"/>
  <c r="BI39" i="3"/>
  <c r="N39" i="3"/>
  <c r="AL39" i="3"/>
  <c r="BH39" i="3"/>
  <c r="M39" i="3"/>
  <c r="L39" i="3"/>
  <c r="AJ39" i="3"/>
  <c r="K39" i="3"/>
  <c r="J39" i="3"/>
  <c r="I39" i="3"/>
  <c r="H39" i="3"/>
  <c r="G39" i="3"/>
  <c r="C22" i="2"/>
  <c r="F39" i="3"/>
  <c r="AI39" i="3"/>
  <c r="E39" i="3"/>
  <c r="AH39" i="3"/>
  <c r="BD39" i="3"/>
  <c r="D39" i="3"/>
  <c r="AG39" i="3"/>
  <c r="C39" i="3"/>
  <c r="AF39" i="3"/>
  <c r="E22" i="2"/>
  <c r="B39" i="3"/>
  <c r="D22" i="2"/>
  <c r="A39" i="3"/>
  <c r="BA38" i="3"/>
  <c r="BW38" i="3"/>
  <c r="AK38" i="3"/>
  <c r="BG38" i="3"/>
  <c r="AE38" i="3"/>
  <c r="BX38" i="3"/>
  <c r="E27" i="6"/>
  <c r="AB38" i="3"/>
  <c r="AZ38" i="3"/>
  <c r="BV38" i="3"/>
  <c r="AA38" i="3"/>
  <c r="AY38" i="3"/>
  <c r="BU38" i="3"/>
  <c r="Z38" i="3"/>
  <c r="AX38" i="3"/>
  <c r="BT38" i="3"/>
  <c r="Y38" i="3"/>
  <c r="AW38" i="3"/>
  <c r="BS38" i="3"/>
  <c r="X38" i="3"/>
  <c r="AV38" i="3"/>
  <c r="BR38" i="3"/>
  <c r="W38" i="3"/>
  <c r="AU38" i="3"/>
  <c r="BQ38" i="3"/>
  <c r="V38" i="3"/>
  <c r="AT38" i="3"/>
  <c r="BP38" i="3"/>
  <c r="T38" i="3"/>
  <c r="AS38" i="3"/>
  <c r="BO38" i="3"/>
  <c r="AP38" i="3"/>
  <c r="BL38" i="3"/>
  <c r="AQ38" i="3"/>
  <c r="BM38" i="3"/>
  <c r="Q38" i="3"/>
  <c r="AO38" i="3"/>
  <c r="BK38" i="3"/>
  <c r="P38" i="3"/>
  <c r="AN38" i="3"/>
  <c r="BJ38" i="3"/>
  <c r="O38" i="3"/>
  <c r="AM38" i="3"/>
  <c r="BI38" i="3"/>
  <c r="N38" i="3"/>
  <c r="AL38" i="3"/>
  <c r="BH38" i="3"/>
  <c r="M38" i="3"/>
  <c r="L38" i="3"/>
  <c r="AJ38" i="3"/>
  <c r="K38" i="3"/>
  <c r="J38" i="3"/>
  <c r="I38" i="3"/>
  <c r="H38" i="3"/>
  <c r="G38" i="3"/>
  <c r="C21" i="2"/>
  <c r="F38" i="3"/>
  <c r="AI38" i="3"/>
  <c r="E38" i="3"/>
  <c r="AH38" i="3"/>
  <c r="BD38" i="3"/>
  <c r="D38" i="3"/>
  <c r="AG38" i="3"/>
  <c r="C38" i="3"/>
  <c r="AF38" i="3"/>
  <c r="B38" i="3"/>
  <c r="A38" i="3"/>
  <c r="BA37" i="3"/>
  <c r="BW37" i="3"/>
  <c r="AK37" i="3"/>
  <c r="BG37" i="3"/>
  <c r="AE37" i="3"/>
  <c r="BX37" i="3"/>
  <c r="E26" i="6"/>
  <c r="AB37" i="3"/>
  <c r="AZ37" i="3"/>
  <c r="BV37" i="3"/>
  <c r="AA37" i="3"/>
  <c r="AY37" i="3"/>
  <c r="BU37" i="3"/>
  <c r="Z37" i="3"/>
  <c r="AX37" i="3"/>
  <c r="BT37" i="3"/>
  <c r="Y37" i="3"/>
  <c r="AW37" i="3"/>
  <c r="BS37" i="3"/>
  <c r="X37" i="3"/>
  <c r="AV37" i="3"/>
  <c r="BR37" i="3"/>
  <c r="W37" i="3"/>
  <c r="AU37" i="3"/>
  <c r="BQ37" i="3"/>
  <c r="V37" i="3"/>
  <c r="L20" i="2"/>
  <c r="BN37" i="3"/>
  <c r="T37" i="3"/>
  <c r="AS37" i="3"/>
  <c r="BO37" i="3"/>
  <c r="AP37" i="3"/>
  <c r="X20" i="2"/>
  <c r="AQ37" i="3"/>
  <c r="Q37" i="3"/>
  <c r="AO37" i="3"/>
  <c r="BK37" i="3"/>
  <c r="P37" i="3"/>
  <c r="AN37" i="3"/>
  <c r="BJ37" i="3"/>
  <c r="O37" i="3"/>
  <c r="AM37" i="3"/>
  <c r="B20" i="2"/>
  <c r="N37" i="3"/>
  <c r="AL37" i="3"/>
  <c r="BH37" i="3"/>
  <c r="M37" i="3"/>
  <c r="L37" i="3"/>
  <c r="AJ37" i="3"/>
  <c r="BF37" i="3"/>
  <c r="K37" i="3"/>
  <c r="J37" i="3"/>
  <c r="I37" i="3"/>
  <c r="H37" i="3"/>
  <c r="G37" i="3"/>
  <c r="F37" i="3"/>
  <c r="AI37" i="3"/>
  <c r="E37" i="3"/>
  <c r="AH37" i="3"/>
  <c r="BD37" i="3"/>
  <c r="D37" i="3"/>
  <c r="AG37" i="3"/>
  <c r="BC37" i="3"/>
  <c r="C37" i="3"/>
  <c r="AF37" i="3"/>
  <c r="B37" i="3"/>
  <c r="A37" i="3"/>
  <c r="BA36" i="3"/>
  <c r="AK36" i="3"/>
  <c r="BG36" i="3"/>
  <c r="AE36" i="3"/>
  <c r="BX36" i="3"/>
  <c r="E25" i="6"/>
  <c r="AB36" i="3"/>
  <c r="AZ36" i="3"/>
  <c r="BV36" i="3"/>
  <c r="AA36" i="3"/>
  <c r="AY36" i="3"/>
  <c r="BU36" i="3"/>
  <c r="Z36" i="3"/>
  <c r="AX36" i="3"/>
  <c r="BT36" i="3"/>
  <c r="Y36" i="3"/>
  <c r="AW36" i="3"/>
  <c r="BS36" i="3"/>
  <c r="X36" i="3"/>
  <c r="AV36" i="3"/>
  <c r="BR36" i="3"/>
  <c r="W36" i="3"/>
  <c r="AU36" i="3"/>
  <c r="BQ36" i="3"/>
  <c r="V36" i="3"/>
  <c r="AT36" i="3"/>
  <c r="BP36" i="3"/>
  <c r="T36" i="3"/>
  <c r="AS36" i="3"/>
  <c r="BO36" i="3"/>
  <c r="AP36" i="3"/>
  <c r="AQ36" i="3"/>
  <c r="Q36" i="3"/>
  <c r="AO36" i="3"/>
  <c r="BK36" i="3"/>
  <c r="P36" i="3"/>
  <c r="AN36" i="3"/>
  <c r="BJ36" i="3"/>
  <c r="O36" i="3"/>
  <c r="AM36" i="3"/>
  <c r="BI36" i="3"/>
  <c r="N36" i="3"/>
  <c r="AL36" i="3"/>
  <c r="BH36" i="3"/>
  <c r="M36" i="3"/>
  <c r="L36" i="3"/>
  <c r="AJ36" i="3"/>
  <c r="BF36" i="3"/>
  <c r="K36" i="3"/>
  <c r="J36" i="3"/>
  <c r="I36" i="3"/>
  <c r="H36" i="3"/>
  <c r="G36" i="3"/>
  <c r="C19" i="2"/>
  <c r="F36" i="3"/>
  <c r="AI36" i="3"/>
  <c r="J19" i="2"/>
  <c r="E36" i="3"/>
  <c r="AH36" i="3"/>
  <c r="BD36" i="3"/>
  <c r="D36" i="3"/>
  <c r="AG36" i="3"/>
  <c r="BC36" i="3"/>
  <c r="C36" i="3"/>
  <c r="AF36" i="3"/>
  <c r="B36" i="3"/>
  <c r="A36" i="3"/>
  <c r="I19" i="2"/>
  <c r="BX35" i="3"/>
  <c r="E24" i="6"/>
  <c r="BA35" i="3"/>
  <c r="BW35" i="3"/>
  <c r="AK35" i="3"/>
  <c r="BG35" i="3"/>
  <c r="AE35" i="3"/>
  <c r="AB35" i="3"/>
  <c r="AZ35" i="3"/>
  <c r="BV35" i="3"/>
  <c r="AA35" i="3"/>
  <c r="AY35" i="3"/>
  <c r="BU35" i="3"/>
  <c r="Z35" i="3"/>
  <c r="AX35" i="3"/>
  <c r="BT35" i="3"/>
  <c r="Y35" i="3"/>
  <c r="AW35" i="3"/>
  <c r="BS35" i="3"/>
  <c r="X35" i="3"/>
  <c r="AV35" i="3"/>
  <c r="BR35" i="3"/>
  <c r="W35" i="3"/>
  <c r="AU35" i="3"/>
  <c r="BQ35" i="3"/>
  <c r="V35" i="3"/>
  <c r="AT35" i="3"/>
  <c r="BP35" i="3"/>
  <c r="T35" i="3"/>
  <c r="AS35" i="3"/>
  <c r="BO35" i="3"/>
  <c r="AP35" i="3"/>
  <c r="BL35" i="3"/>
  <c r="AQ35" i="3"/>
  <c r="Q35" i="3"/>
  <c r="AO35" i="3"/>
  <c r="BK35" i="3"/>
  <c r="P35" i="3"/>
  <c r="AN35" i="3"/>
  <c r="BJ35" i="3"/>
  <c r="O35" i="3"/>
  <c r="AM35" i="3"/>
  <c r="BI35" i="3"/>
  <c r="N35" i="3"/>
  <c r="AL35" i="3"/>
  <c r="BH35" i="3"/>
  <c r="M35" i="3"/>
  <c r="L35" i="3"/>
  <c r="AJ35" i="3"/>
  <c r="BF35" i="3"/>
  <c r="K35" i="3"/>
  <c r="J35" i="3"/>
  <c r="I35" i="3"/>
  <c r="H35" i="3"/>
  <c r="G35" i="3"/>
  <c r="F35" i="3"/>
  <c r="AI35" i="3"/>
  <c r="E35" i="3"/>
  <c r="AH35" i="3"/>
  <c r="BD35" i="3"/>
  <c r="D35" i="3"/>
  <c r="AG35" i="3"/>
  <c r="C35" i="3"/>
  <c r="AF35" i="3"/>
  <c r="E18" i="2"/>
  <c r="B35" i="3"/>
  <c r="A35" i="3"/>
  <c r="BA34" i="3"/>
  <c r="BW34" i="3"/>
  <c r="AK34" i="3"/>
  <c r="BG34" i="3"/>
  <c r="AE34" i="3"/>
  <c r="BX34" i="3"/>
  <c r="E23" i="6"/>
  <c r="AB34" i="3"/>
  <c r="AZ34" i="3"/>
  <c r="BV34" i="3"/>
  <c r="AA34" i="3"/>
  <c r="AY34" i="3"/>
  <c r="BU34" i="3"/>
  <c r="Z34" i="3"/>
  <c r="AX34" i="3"/>
  <c r="BT34" i="3"/>
  <c r="Y34" i="3"/>
  <c r="X34" i="3"/>
  <c r="AV34" i="3"/>
  <c r="BR34" i="3"/>
  <c r="W34" i="3"/>
  <c r="AU34" i="3"/>
  <c r="BQ34" i="3"/>
  <c r="V34" i="3"/>
  <c r="T34" i="3"/>
  <c r="AS34" i="3"/>
  <c r="BO34" i="3"/>
  <c r="AP34" i="3"/>
  <c r="BL34" i="3"/>
  <c r="AQ34" i="3"/>
  <c r="Q34" i="3"/>
  <c r="AO34" i="3"/>
  <c r="BK34" i="3"/>
  <c r="P34" i="3"/>
  <c r="AN34" i="3"/>
  <c r="BJ34" i="3"/>
  <c r="O34" i="3"/>
  <c r="AM34" i="3"/>
  <c r="BI34" i="3"/>
  <c r="N34" i="3"/>
  <c r="AL34" i="3"/>
  <c r="M34" i="3"/>
  <c r="L34" i="3"/>
  <c r="AJ34" i="3"/>
  <c r="BF34" i="3"/>
  <c r="K34" i="3"/>
  <c r="J34" i="3"/>
  <c r="G17" i="2"/>
  <c r="I34" i="3"/>
  <c r="H34" i="3"/>
  <c r="G34" i="3"/>
  <c r="F34" i="3"/>
  <c r="AI34" i="3"/>
  <c r="E34" i="3"/>
  <c r="AH34" i="3"/>
  <c r="BD34" i="3"/>
  <c r="D34" i="3"/>
  <c r="AG34" i="3"/>
  <c r="BC34" i="3"/>
  <c r="C34" i="3"/>
  <c r="AF34" i="3"/>
  <c r="B34" i="3"/>
  <c r="A34" i="3"/>
  <c r="I17" i="2"/>
  <c r="BA33" i="3"/>
  <c r="BW33" i="3"/>
  <c r="AK33" i="3"/>
  <c r="AC16" i="2"/>
  <c r="AE33" i="3"/>
  <c r="BX33" i="3"/>
  <c r="E22" i="6"/>
  <c r="AB33" i="3"/>
  <c r="AZ33" i="3"/>
  <c r="BV33" i="3"/>
  <c r="AA33" i="3"/>
  <c r="AY33" i="3"/>
  <c r="BU33" i="3"/>
  <c r="Z33" i="3"/>
  <c r="AX33" i="3"/>
  <c r="BT33" i="3"/>
  <c r="Y33" i="3"/>
  <c r="AW33" i="3"/>
  <c r="BS33" i="3"/>
  <c r="X33" i="3"/>
  <c r="AV33" i="3"/>
  <c r="BR33" i="3"/>
  <c r="W33" i="3"/>
  <c r="AU33" i="3"/>
  <c r="BQ33" i="3"/>
  <c r="V33" i="3"/>
  <c r="AT33" i="3"/>
  <c r="BP33" i="3"/>
  <c r="T33" i="3"/>
  <c r="AS33" i="3"/>
  <c r="BO33" i="3"/>
  <c r="AP33" i="3"/>
  <c r="X16" i="2"/>
  <c r="BL33" i="3"/>
  <c r="AQ33" i="3"/>
  <c r="Q33" i="3"/>
  <c r="AO33" i="3"/>
  <c r="BK33" i="3"/>
  <c r="P33" i="3"/>
  <c r="AN33" i="3"/>
  <c r="BJ33" i="3"/>
  <c r="O33" i="3"/>
  <c r="AM33" i="3"/>
  <c r="N33" i="3"/>
  <c r="AL33" i="3"/>
  <c r="BH33" i="3"/>
  <c r="M33" i="3"/>
  <c r="L33" i="3"/>
  <c r="AJ33" i="3"/>
  <c r="BF33" i="3"/>
  <c r="K33" i="3"/>
  <c r="J33" i="3"/>
  <c r="I33" i="3"/>
  <c r="H33" i="3"/>
  <c r="G33" i="3"/>
  <c r="C16" i="2"/>
  <c r="F33" i="3"/>
  <c r="AI33" i="3"/>
  <c r="E33" i="3"/>
  <c r="AH33" i="3"/>
  <c r="BD33" i="3"/>
  <c r="D33" i="3"/>
  <c r="AG33" i="3"/>
  <c r="C33" i="3"/>
  <c r="AF33" i="3"/>
  <c r="B33" i="3"/>
  <c r="A33" i="3"/>
  <c r="BA32" i="3"/>
  <c r="BW32" i="3"/>
  <c r="AK32" i="3"/>
  <c r="BG32" i="3"/>
  <c r="AE32" i="3"/>
  <c r="BX32" i="3"/>
  <c r="E21" i="6"/>
  <c r="AB32" i="3"/>
  <c r="AZ32" i="3"/>
  <c r="BV32" i="3"/>
  <c r="AA32" i="3"/>
  <c r="AY32" i="3"/>
  <c r="BU32" i="3"/>
  <c r="Z32" i="3"/>
  <c r="AX32" i="3"/>
  <c r="BT32" i="3"/>
  <c r="Y32" i="3"/>
  <c r="AW32" i="3"/>
  <c r="BS32" i="3"/>
  <c r="X32" i="3"/>
  <c r="AV32" i="3"/>
  <c r="BR32" i="3"/>
  <c r="W32" i="3"/>
  <c r="AU32" i="3"/>
  <c r="BQ32" i="3"/>
  <c r="V32" i="3"/>
  <c r="AT32" i="3"/>
  <c r="BP32" i="3"/>
  <c r="BN32" i="3"/>
  <c r="T32" i="3"/>
  <c r="AS32" i="3"/>
  <c r="BO32" i="3"/>
  <c r="AP32" i="3"/>
  <c r="AQ32" i="3"/>
  <c r="BM32" i="3"/>
  <c r="Q32" i="3"/>
  <c r="AO32" i="3"/>
  <c r="BK32" i="3"/>
  <c r="P32" i="3"/>
  <c r="AN32" i="3"/>
  <c r="BJ32" i="3"/>
  <c r="O32" i="3"/>
  <c r="AM32" i="3"/>
  <c r="BI32" i="3"/>
  <c r="N32" i="3"/>
  <c r="AL32" i="3"/>
  <c r="BH32" i="3"/>
  <c r="M32" i="3"/>
  <c r="L32" i="3"/>
  <c r="AJ32" i="3"/>
  <c r="BF32" i="3"/>
  <c r="K32" i="3"/>
  <c r="J32" i="3"/>
  <c r="I32" i="3"/>
  <c r="H32" i="3"/>
  <c r="G32" i="3"/>
  <c r="F32" i="3"/>
  <c r="AI32" i="3"/>
  <c r="E32" i="3"/>
  <c r="AH32" i="3"/>
  <c r="BD32" i="3"/>
  <c r="D32" i="3"/>
  <c r="AG32" i="3"/>
  <c r="BC32" i="3"/>
  <c r="C32" i="3"/>
  <c r="AF32" i="3"/>
  <c r="E15" i="2"/>
  <c r="B32" i="3"/>
  <c r="D15" i="2"/>
  <c r="A32" i="3"/>
  <c r="BA31" i="3"/>
  <c r="BW31" i="3"/>
  <c r="AK31" i="3"/>
  <c r="AC14" i="2"/>
  <c r="AE31" i="3"/>
  <c r="BX31" i="3"/>
  <c r="E20" i="6"/>
  <c r="AB31" i="3"/>
  <c r="AZ31" i="3"/>
  <c r="BV31" i="3"/>
  <c r="AA31" i="3"/>
  <c r="AY31" i="3"/>
  <c r="BU31" i="3"/>
  <c r="Z31" i="3"/>
  <c r="AX31" i="3"/>
  <c r="BT31" i="3"/>
  <c r="Y31" i="3"/>
  <c r="AW31" i="3"/>
  <c r="BS31" i="3"/>
  <c r="X31" i="3"/>
  <c r="AV31" i="3"/>
  <c r="BR31" i="3"/>
  <c r="W31" i="3"/>
  <c r="AU31" i="3"/>
  <c r="BQ31" i="3"/>
  <c r="V31" i="3"/>
  <c r="AT31" i="3"/>
  <c r="BP31" i="3"/>
  <c r="T31" i="3"/>
  <c r="AS31" i="3"/>
  <c r="BO31" i="3"/>
  <c r="AP31" i="3"/>
  <c r="BL31" i="3"/>
  <c r="AQ31" i="3"/>
  <c r="BM31" i="3"/>
  <c r="Q31" i="3"/>
  <c r="AO31" i="3"/>
  <c r="BK31" i="3"/>
  <c r="P31" i="3"/>
  <c r="AN31" i="3"/>
  <c r="BJ31" i="3"/>
  <c r="O31" i="3"/>
  <c r="AM31" i="3"/>
  <c r="N31" i="3"/>
  <c r="AL31" i="3"/>
  <c r="BH31" i="3"/>
  <c r="M31" i="3"/>
  <c r="L31" i="3"/>
  <c r="AJ31" i="3"/>
  <c r="BF31" i="3"/>
  <c r="K31" i="3"/>
  <c r="J31" i="3"/>
  <c r="I31" i="3"/>
  <c r="H31" i="3"/>
  <c r="G31" i="3"/>
  <c r="C14" i="2"/>
  <c r="F31" i="3"/>
  <c r="AI31" i="3"/>
  <c r="E31" i="3"/>
  <c r="AH31" i="3"/>
  <c r="BD31" i="3"/>
  <c r="D31" i="3"/>
  <c r="AG31" i="3"/>
  <c r="BC31" i="3"/>
  <c r="C31" i="3"/>
  <c r="AF31" i="3"/>
  <c r="B31" i="3"/>
  <c r="A31" i="3"/>
  <c r="BA30" i="3"/>
  <c r="BW30" i="3"/>
  <c r="AZ30" i="3"/>
  <c r="BV30" i="3"/>
  <c r="AK30" i="3"/>
  <c r="BG30" i="3"/>
  <c r="AE30" i="3"/>
  <c r="BX30" i="3"/>
  <c r="E19" i="6"/>
  <c r="AB30" i="3"/>
  <c r="AA30" i="3"/>
  <c r="AY30" i="3"/>
  <c r="BU30" i="3"/>
  <c r="Z30" i="3"/>
  <c r="AX30" i="3"/>
  <c r="BT30" i="3"/>
  <c r="Y30" i="3"/>
  <c r="AW30" i="3"/>
  <c r="BS30" i="3"/>
  <c r="X30" i="3"/>
  <c r="AV30" i="3"/>
  <c r="BR30" i="3"/>
  <c r="W30" i="3"/>
  <c r="AU30" i="3"/>
  <c r="BQ30" i="3"/>
  <c r="V30" i="3"/>
  <c r="AT30" i="3"/>
  <c r="BP30" i="3"/>
  <c r="BN30" i="3"/>
  <c r="T30" i="3"/>
  <c r="AS30" i="3"/>
  <c r="BO30" i="3"/>
  <c r="AP30" i="3"/>
  <c r="AQ30" i="3"/>
  <c r="BM30" i="3"/>
  <c r="Q30" i="3"/>
  <c r="AO30" i="3"/>
  <c r="BK30" i="3"/>
  <c r="P30" i="3"/>
  <c r="AN30" i="3"/>
  <c r="BJ30" i="3"/>
  <c r="O30" i="3"/>
  <c r="AM30" i="3"/>
  <c r="BI30" i="3"/>
  <c r="N30" i="3"/>
  <c r="AL30" i="3"/>
  <c r="BH30" i="3"/>
  <c r="M30" i="3"/>
  <c r="L30" i="3"/>
  <c r="AJ30" i="3"/>
  <c r="BF30" i="3"/>
  <c r="K30" i="3"/>
  <c r="J30" i="3"/>
  <c r="I30" i="3"/>
  <c r="H30" i="3"/>
  <c r="G30" i="3"/>
  <c r="C13" i="2"/>
  <c r="F30" i="3"/>
  <c r="AI30" i="3"/>
  <c r="E30" i="3"/>
  <c r="AH30" i="3"/>
  <c r="BD30" i="3"/>
  <c r="D30" i="3"/>
  <c r="AG30" i="3"/>
  <c r="C30" i="3"/>
  <c r="AF30" i="3"/>
  <c r="B30" i="3"/>
  <c r="A30" i="3"/>
  <c r="BA29" i="3"/>
  <c r="BW29" i="3"/>
  <c r="AK29" i="3"/>
  <c r="BG29" i="3"/>
  <c r="AE29" i="3"/>
  <c r="BX29" i="3"/>
  <c r="E18" i="6"/>
  <c r="AB29" i="3"/>
  <c r="AZ29" i="3"/>
  <c r="BV29" i="3"/>
  <c r="AA29" i="3"/>
  <c r="AY29" i="3"/>
  <c r="BU29" i="3"/>
  <c r="Z29" i="3"/>
  <c r="AX29" i="3"/>
  <c r="BT29" i="3"/>
  <c r="Y29" i="3"/>
  <c r="AW29" i="3"/>
  <c r="BS29" i="3"/>
  <c r="X29" i="3"/>
  <c r="AV29" i="3"/>
  <c r="BR29" i="3"/>
  <c r="W29" i="3"/>
  <c r="AU29" i="3"/>
  <c r="BQ29" i="3"/>
  <c r="V29" i="3"/>
  <c r="AT29" i="3"/>
  <c r="BP29" i="3"/>
  <c r="BN29" i="3"/>
  <c r="T29" i="3"/>
  <c r="AS29" i="3"/>
  <c r="BO29" i="3"/>
  <c r="AP29" i="3"/>
  <c r="BL29" i="3"/>
  <c r="AQ29" i="3"/>
  <c r="BM29" i="3"/>
  <c r="Q29" i="3"/>
  <c r="AO29" i="3"/>
  <c r="BK29" i="3"/>
  <c r="P29" i="3"/>
  <c r="AN29" i="3"/>
  <c r="BJ29" i="3"/>
  <c r="O29" i="3"/>
  <c r="AM29" i="3"/>
  <c r="BI29" i="3"/>
  <c r="N29" i="3"/>
  <c r="AL29" i="3"/>
  <c r="BH29" i="3"/>
  <c r="M29" i="3"/>
  <c r="L29" i="3"/>
  <c r="AJ29" i="3"/>
  <c r="K29" i="3"/>
  <c r="J29" i="3"/>
  <c r="I29" i="3"/>
  <c r="H29" i="3"/>
  <c r="G29" i="3"/>
  <c r="F29" i="3"/>
  <c r="AI29" i="3"/>
  <c r="E29" i="3"/>
  <c r="AH29" i="3"/>
  <c r="BD29" i="3"/>
  <c r="D29" i="3"/>
  <c r="AG29" i="3"/>
  <c r="BC29" i="3"/>
  <c r="C29" i="3"/>
  <c r="AF29" i="3"/>
  <c r="B29" i="3"/>
  <c r="A29" i="3"/>
  <c r="BA28" i="3"/>
  <c r="BW28" i="3"/>
  <c r="AK28" i="3"/>
  <c r="BG28" i="3"/>
  <c r="AE28" i="3"/>
  <c r="BX28" i="3"/>
  <c r="E17" i="6"/>
  <c r="AB28" i="3"/>
  <c r="AZ28" i="3"/>
  <c r="BV28" i="3"/>
  <c r="AA28" i="3"/>
  <c r="AY28" i="3"/>
  <c r="BU28" i="3"/>
  <c r="Z28" i="3"/>
  <c r="AX28" i="3"/>
  <c r="BT28" i="3"/>
  <c r="Y28" i="3"/>
  <c r="AW28" i="3"/>
  <c r="BS28" i="3"/>
  <c r="X28" i="3"/>
  <c r="AV28" i="3"/>
  <c r="BR28" i="3"/>
  <c r="W28" i="3"/>
  <c r="AU28" i="3"/>
  <c r="BQ28" i="3"/>
  <c r="V28" i="3"/>
  <c r="AT28" i="3"/>
  <c r="BP28" i="3"/>
  <c r="BN28" i="3"/>
  <c r="T28" i="3"/>
  <c r="AS28" i="3"/>
  <c r="BO28" i="3"/>
  <c r="AP28" i="3"/>
  <c r="BL28" i="3"/>
  <c r="AQ28" i="3"/>
  <c r="U11" i="2"/>
  <c r="BM28" i="3"/>
  <c r="Q28" i="3"/>
  <c r="AO28" i="3"/>
  <c r="BK28" i="3"/>
  <c r="P28" i="3"/>
  <c r="AN28" i="3"/>
  <c r="BJ28" i="3"/>
  <c r="O28" i="3"/>
  <c r="AM28" i="3"/>
  <c r="BI28" i="3"/>
  <c r="N28" i="3"/>
  <c r="AL28" i="3"/>
  <c r="BH28" i="3"/>
  <c r="M28" i="3"/>
  <c r="L28" i="3"/>
  <c r="AJ28" i="3"/>
  <c r="BF28" i="3"/>
  <c r="K28" i="3"/>
  <c r="J28" i="3"/>
  <c r="I28" i="3"/>
  <c r="H28" i="3"/>
  <c r="G28" i="3"/>
  <c r="F28" i="3"/>
  <c r="AI28" i="3"/>
  <c r="E28" i="3"/>
  <c r="AH28" i="3"/>
  <c r="BD28" i="3"/>
  <c r="D28" i="3"/>
  <c r="AG28" i="3"/>
  <c r="BC28" i="3"/>
  <c r="C28" i="3"/>
  <c r="AF28" i="3"/>
  <c r="B28" i="3"/>
  <c r="A28" i="3"/>
  <c r="I11" i="2"/>
  <c r="BA27" i="3"/>
  <c r="BW27" i="3"/>
  <c r="AK27" i="3"/>
  <c r="AE27" i="3"/>
  <c r="BX27" i="3"/>
  <c r="E16" i="6"/>
  <c r="AB27" i="3"/>
  <c r="AZ27" i="3"/>
  <c r="BV27" i="3"/>
  <c r="AA27" i="3"/>
  <c r="AY27" i="3"/>
  <c r="BU27" i="3"/>
  <c r="Z27" i="3"/>
  <c r="Q10" i="2"/>
  <c r="Y27" i="3"/>
  <c r="AW27" i="3"/>
  <c r="BS27" i="3"/>
  <c r="X27" i="3"/>
  <c r="AV27" i="3"/>
  <c r="BR27" i="3"/>
  <c r="W27" i="3"/>
  <c r="AU27" i="3"/>
  <c r="BQ27" i="3"/>
  <c r="V27" i="3"/>
  <c r="AT27" i="3"/>
  <c r="BP27" i="3"/>
  <c r="BN27" i="3"/>
  <c r="T27" i="3"/>
  <c r="AS27" i="3"/>
  <c r="BO27" i="3"/>
  <c r="AQ27" i="3"/>
  <c r="BM27" i="3"/>
  <c r="Q27" i="3"/>
  <c r="AO27" i="3"/>
  <c r="BK27" i="3"/>
  <c r="P27" i="3"/>
  <c r="AN27" i="3"/>
  <c r="BJ27" i="3"/>
  <c r="O27" i="3"/>
  <c r="AM27" i="3"/>
  <c r="BI27" i="3"/>
  <c r="N27" i="3"/>
  <c r="AL27" i="3"/>
  <c r="M27" i="3"/>
  <c r="L27" i="3"/>
  <c r="AJ27" i="3"/>
  <c r="BF27" i="3"/>
  <c r="K27" i="3"/>
  <c r="J27" i="3"/>
  <c r="I27" i="3"/>
  <c r="H27" i="3"/>
  <c r="G27" i="3"/>
  <c r="F27" i="3"/>
  <c r="AI27" i="3"/>
  <c r="E27" i="3"/>
  <c r="AH27" i="3"/>
  <c r="BD27" i="3"/>
  <c r="D27" i="3"/>
  <c r="AG27" i="3"/>
  <c r="BC27" i="3"/>
  <c r="C27" i="3"/>
  <c r="AF27" i="3"/>
  <c r="E10" i="2"/>
  <c r="B27" i="3"/>
  <c r="A27" i="3"/>
  <c r="BI26" i="3"/>
  <c r="BA26" i="3"/>
  <c r="AK26" i="3"/>
  <c r="BG26" i="3"/>
  <c r="AE26" i="3"/>
  <c r="BX26" i="3"/>
  <c r="E15" i="6"/>
  <c r="AB26" i="3"/>
  <c r="AZ26" i="3"/>
  <c r="BV26" i="3"/>
  <c r="AA26" i="3"/>
  <c r="AY26" i="3"/>
  <c r="BU26" i="3"/>
  <c r="Z26" i="3"/>
  <c r="AX26" i="3"/>
  <c r="BT26" i="3"/>
  <c r="Y26" i="3"/>
  <c r="AW26" i="3"/>
  <c r="BS26" i="3"/>
  <c r="X26" i="3"/>
  <c r="AV26" i="3"/>
  <c r="BR26" i="3"/>
  <c r="W26" i="3"/>
  <c r="AU26" i="3"/>
  <c r="BQ26" i="3"/>
  <c r="V26" i="3"/>
  <c r="AT26" i="3"/>
  <c r="BP26" i="3"/>
  <c r="T26" i="3"/>
  <c r="AS26" i="3"/>
  <c r="BO26" i="3"/>
  <c r="AP26" i="3"/>
  <c r="BL26" i="3"/>
  <c r="AQ26" i="3"/>
  <c r="BM26" i="3"/>
  <c r="Q26" i="3"/>
  <c r="AO26" i="3"/>
  <c r="BK26" i="3"/>
  <c r="P26" i="3"/>
  <c r="AN26" i="3"/>
  <c r="BJ26" i="3"/>
  <c r="O26" i="3"/>
  <c r="AM26" i="3"/>
  <c r="N26" i="3"/>
  <c r="AL26" i="3"/>
  <c r="BH26" i="3"/>
  <c r="M26" i="3"/>
  <c r="L26" i="3"/>
  <c r="AJ26" i="3"/>
  <c r="BF26" i="3"/>
  <c r="K26" i="3"/>
  <c r="J26" i="3"/>
  <c r="G9" i="2"/>
  <c r="I26" i="3"/>
  <c r="H26" i="3"/>
  <c r="G26" i="3"/>
  <c r="F26" i="3"/>
  <c r="AI26" i="3"/>
  <c r="E26" i="3"/>
  <c r="AH26" i="3"/>
  <c r="BD26" i="3"/>
  <c r="D26" i="3"/>
  <c r="AG26" i="3"/>
  <c r="BC26" i="3"/>
  <c r="C26" i="3"/>
  <c r="AF26" i="3"/>
  <c r="B26" i="3"/>
  <c r="D9" i="2"/>
  <c r="A26" i="3"/>
  <c r="BA25" i="3"/>
  <c r="BW25" i="3"/>
  <c r="AK25" i="3"/>
  <c r="BG25" i="3"/>
  <c r="AE25" i="3"/>
  <c r="BX25" i="3"/>
  <c r="E14" i="6"/>
  <c r="AB25" i="3"/>
  <c r="AZ25" i="3"/>
  <c r="BV25" i="3"/>
  <c r="AA25" i="3"/>
  <c r="AY25" i="3"/>
  <c r="BU25" i="3"/>
  <c r="Z25" i="3"/>
  <c r="AX25" i="3"/>
  <c r="BT25" i="3"/>
  <c r="Y25" i="3"/>
  <c r="AW25" i="3"/>
  <c r="BS25" i="3"/>
  <c r="X25" i="3"/>
  <c r="AV25" i="3"/>
  <c r="BR25" i="3"/>
  <c r="W25" i="3"/>
  <c r="AU25" i="3"/>
  <c r="BQ25" i="3"/>
  <c r="V25" i="3"/>
  <c r="AT25" i="3"/>
  <c r="BP25" i="3"/>
  <c r="BN25" i="3"/>
  <c r="T25" i="3"/>
  <c r="AS25" i="3"/>
  <c r="BO25" i="3"/>
  <c r="AP25" i="3"/>
  <c r="BL25" i="3"/>
  <c r="AQ25" i="3"/>
  <c r="BM25" i="3"/>
  <c r="Q25" i="3"/>
  <c r="AO25" i="3"/>
  <c r="BK25" i="3"/>
  <c r="P25" i="3"/>
  <c r="AN25" i="3"/>
  <c r="BJ25" i="3"/>
  <c r="O25" i="3"/>
  <c r="AM25" i="3"/>
  <c r="BI25" i="3"/>
  <c r="N25" i="3"/>
  <c r="AL25" i="3"/>
  <c r="BH25" i="3"/>
  <c r="M25" i="3"/>
  <c r="L25" i="3"/>
  <c r="AJ25" i="3"/>
  <c r="K25" i="3"/>
  <c r="J25" i="3"/>
  <c r="I25" i="3"/>
  <c r="H25" i="3"/>
  <c r="G25" i="3"/>
  <c r="F25" i="3"/>
  <c r="AI25" i="3"/>
  <c r="E25" i="3"/>
  <c r="AH25" i="3"/>
  <c r="BD25" i="3"/>
  <c r="D25" i="3"/>
  <c r="AG25" i="3"/>
  <c r="C25" i="3"/>
  <c r="AF25" i="3"/>
  <c r="B25" i="3"/>
  <c r="A25" i="3"/>
  <c r="I8" i="2"/>
  <c r="BA24" i="3"/>
  <c r="BW24" i="3"/>
  <c r="AK24" i="3"/>
  <c r="BG24" i="3"/>
  <c r="AE24" i="3"/>
  <c r="BX24" i="3"/>
  <c r="E13" i="6"/>
  <c r="AB24" i="3"/>
  <c r="AZ24" i="3"/>
  <c r="BV24" i="3"/>
  <c r="AA24" i="3"/>
  <c r="AY24" i="3"/>
  <c r="BU24" i="3"/>
  <c r="Z24" i="3"/>
  <c r="AX24" i="3"/>
  <c r="BT24" i="3"/>
  <c r="Y24" i="3"/>
  <c r="AW24" i="3"/>
  <c r="BS24" i="3"/>
  <c r="X24" i="3"/>
  <c r="AV24" i="3"/>
  <c r="BR24" i="3"/>
  <c r="W24" i="3"/>
  <c r="AU24" i="3"/>
  <c r="BQ24" i="3"/>
  <c r="V24" i="3"/>
  <c r="AT24" i="3"/>
  <c r="BP24" i="3"/>
  <c r="BN24" i="3"/>
  <c r="T24" i="3"/>
  <c r="AS24" i="3"/>
  <c r="BO24" i="3"/>
  <c r="AP24" i="3"/>
  <c r="BL24" i="3"/>
  <c r="AQ24" i="3"/>
  <c r="BM24" i="3"/>
  <c r="Q24" i="3"/>
  <c r="AO24" i="3"/>
  <c r="BK24" i="3"/>
  <c r="P24" i="3"/>
  <c r="AN24" i="3"/>
  <c r="BJ24" i="3"/>
  <c r="O24" i="3"/>
  <c r="AM24" i="3"/>
  <c r="N24" i="3"/>
  <c r="AL24" i="3"/>
  <c r="M24" i="3"/>
  <c r="L24" i="3"/>
  <c r="AJ24" i="3"/>
  <c r="K24" i="3"/>
  <c r="J24" i="3"/>
  <c r="G7" i="2"/>
  <c r="I24" i="3"/>
  <c r="H24" i="3"/>
  <c r="G24" i="3"/>
  <c r="F24" i="3"/>
  <c r="AI24" i="3"/>
  <c r="E24" i="3"/>
  <c r="AH24" i="3"/>
  <c r="BD24" i="3"/>
  <c r="D24" i="3"/>
  <c r="AG24" i="3"/>
  <c r="BC24" i="3"/>
  <c r="C24" i="3"/>
  <c r="AF24" i="3"/>
  <c r="B24" i="3"/>
  <c r="D7" i="2"/>
  <c r="A24" i="3"/>
  <c r="BA23" i="3"/>
  <c r="BW23" i="3"/>
  <c r="AK23" i="3"/>
  <c r="BG23" i="3"/>
  <c r="AE23" i="3"/>
  <c r="BX23" i="3"/>
  <c r="E12" i="6"/>
  <c r="AB23" i="3"/>
  <c r="AZ23" i="3"/>
  <c r="BV23" i="3"/>
  <c r="AA23" i="3"/>
  <c r="AY23" i="3"/>
  <c r="BU23" i="3"/>
  <c r="Z23" i="3"/>
  <c r="AX23" i="3"/>
  <c r="BT23" i="3"/>
  <c r="Y23" i="3"/>
  <c r="AW23" i="3"/>
  <c r="BS23" i="3"/>
  <c r="X23" i="3"/>
  <c r="AV23" i="3"/>
  <c r="BR23" i="3"/>
  <c r="W23" i="3"/>
  <c r="AU23" i="3"/>
  <c r="BQ23" i="3"/>
  <c r="V23" i="3"/>
  <c r="AT23" i="3"/>
  <c r="BP23" i="3"/>
  <c r="T23" i="3"/>
  <c r="AS23" i="3"/>
  <c r="W6" i="2"/>
  <c r="BO23" i="3"/>
  <c r="AQ23" i="3"/>
  <c r="BM23" i="3"/>
  <c r="Q23" i="3"/>
  <c r="AO23" i="3"/>
  <c r="BK23" i="3"/>
  <c r="P23" i="3"/>
  <c r="AN23" i="3"/>
  <c r="BJ23" i="3"/>
  <c r="O23" i="3"/>
  <c r="AM23" i="3"/>
  <c r="BI23" i="3"/>
  <c r="N23" i="3"/>
  <c r="AL23" i="3"/>
  <c r="BH23" i="3"/>
  <c r="M23" i="3"/>
  <c r="L23" i="3"/>
  <c r="AJ23" i="3"/>
  <c r="BF23" i="3"/>
  <c r="K23" i="3"/>
  <c r="J23" i="3"/>
  <c r="G6" i="2"/>
  <c r="I23" i="3"/>
  <c r="H23" i="3"/>
  <c r="G23" i="3"/>
  <c r="F23" i="3"/>
  <c r="AI23" i="3"/>
  <c r="E23" i="3"/>
  <c r="AH23" i="3"/>
  <c r="D23" i="3"/>
  <c r="AG23" i="3"/>
  <c r="BC23" i="3"/>
  <c r="C23" i="3"/>
  <c r="AF23" i="3"/>
  <c r="B23" i="3"/>
  <c r="A23" i="3"/>
  <c r="BA22" i="3"/>
  <c r="BW22" i="3"/>
  <c r="AK22" i="3"/>
  <c r="BG22" i="3"/>
  <c r="AE22" i="3"/>
  <c r="BX22" i="3"/>
  <c r="E11" i="6"/>
  <c r="AB22" i="3"/>
  <c r="AZ22" i="3"/>
  <c r="BV22" i="3"/>
  <c r="AA22" i="3"/>
  <c r="AY22" i="3"/>
  <c r="BU22" i="3"/>
  <c r="Z22" i="3"/>
  <c r="AX22" i="3"/>
  <c r="BT22" i="3"/>
  <c r="Y22" i="3"/>
  <c r="AW22" i="3"/>
  <c r="BS22" i="3"/>
  <c r="X22" i="3"/>
  <c r="AV22" i="3"/>
  <c r="BR22" i="3"/>
  <c r="W22" i="3"/>
  <c r="AU22" i="3"/>
  <c r="BQ22" i="3"/>
  <c r="V22" i="3"/>
  <c r="AT22" i="3"/>
  <c r="BP22" i="3"/>
  <c r="T22" i="3"/>
  <c r="AS22" i="3"/>
  <c r="BO22" i="3"/>
  <c r="AP22" i="3"/>
  <c r="BL22" i="3"/>
  <c r="AQ22" i="3"/>
  <c r="BM22" i="3"/>
  <c r="Q22" i="3"/>
  <c r="AO22" i="3"/>
  <c r="BK22" i="3"/>
  <c r="P22" i="3"/>
  <c r="AN22" i="3"/>
  <c r="BJ22" i="3"/>
  <c r="O22" i="3"/>
  <c r="AM22" i="3"/>
  <c r="N22" i="3"/>
  <c r="AL22" i="3"/>
  <c r="M22" i="3"/>
  <c r="L22" i="3"/>
  <c r="AJ22" i="3"/>
  <c r="BF22" i="3"/>
  <c r="K22" i="3"/>
  <c r="J22" i="3"/>
  <c r="I22" i="3"/>
  <c r="H22" i="3"/>
  <c r="G22" i="3"/>
  <c r="F22" i="3"/>
  <c r="AI22" i="3"/>
  <c r="E22" i="3"/>
  <c r="AH22" i="3"/>
  <c r="BD22" i="3"/>
  <c r="D22" i="3"/>
  <c r="AG22" i="3"/>
  <c r="J5" i="2"/>
  <c r="C22" i="3"/>
  <c r="AF22" i="3"/>
  <c r="E5" i="2"/>
  <c r="B22" i="3"/>
  <c r="A22" i="3"/>
  <c r="BA21" i="3"/>
  <c r="BW21" i="3"/>
  <c r="AK21" i="3"/>
  <c r="BG21" i="3"/>
  <c r="AE21" i="3"/>
  <c r="AB21" i="3"/>
  <c r="AZ21" i="3"/>
  <c r="BV21" i="3"/>
  <c r="AA21" i="3"/>
  <c r="AY21" i="3"/>
  <c r="BU21" i="3"/>
  <c r="Z21" i="3"/>
  <c r="AX21" i="3"/>
  <c r="BT21" i="3"/>
  <c r="Y21" i="3"/>
  <c r="AW21" i="3"/>
  <c r="BS21" i="3"/>
  <c r="X21" i="3"/>
  <c r="AV21" i="3"/>
  <c r="BR21" i="3"/>
  <c r="W21" i="3"/>
  <c r="AU21" i="3"/>
  <c r="BQ21" i="3"/>
  <c r="V21" i="3"/>
  <c r="AT21" i="3"/>
  <c r="BP21" i="3"/>
  <c r="T21" i="3"/>
  <c r="AS21" i="3"/>
  <c r="AP21" i="3"/>
  <c r="AQ21" i="3"/>
  <c r="BM21" i="3"/>
  <c r="Q21" i="3"/>
  <c r="AO21" i="3"/>
  <c r="BK21" i="3"/>
  <c r="P21" i="3"/>
  <c r="AN21" i="3"/>
  <c r="BJ21" i="3"/>
  <c r="O21" i="3"/>
  <c r="AM21" i="3"/>
  <c r="N21" i="3"/>
  <c r="AL21" i="3"/>
  <c r="M21" i="3"/>
  <c r="L21" i="3"/>
  <c r="AJ21" i="3"/>
  <c r="BF21" i="3"/>
  <c r="K21" i="3"/>
  <c r="J21" i="3"/>
  <c r="G4" i="2"/>
  <c r="I21" i="3"/>
  <c r="H21" i="3"/>
  <c r="G21" i="3"/>
  <c r="F21" i="3"/>
  <c r="AI21" i="3"/>
  <c r="E21" i="3"/>
  <c r="AH21" i="3"/>
  <c r="BD21" i="3"/>
  <c r="D21" i="3"/>
  <c r="AG21" i="3"/>
  <c r="BC21" i="3"/>
  <c r="C21" i="3"/>
  <c r="AF21" i="3"/>
  <c r="B21" i="3"/>
  <c r="D4" i="2"/>
  <c r="A21" i="3"/>
  <c r="BA20" i="3"/>
  <c r="BW20" i="3"/>
  <c r="AK20" i="3"/>
  <c r="BG20" i="3"/>
  <c r="AE20" i="3"/>
  <c r="AB20" i="3"/>
  <c r="AZ20" i="3"/>
  <c r="BV20" i="3"/>
  <c r="AA20" i="3"/>
  <c r="AY20" i="3"/>
  <c r="BU20" i="3"/>
  <c r="Z20" i="3"/>
  <c r="AX20" i="3"/>
  <c r="BT20" i="3"/>
  <c r="Y20" i="3"/>
  <c r="AW20" i="3"/>
  <c r="BS20" i="3"/>
  <c r="X20" i="3"/>
  <c r="AV20" i="3"/>
  <c r="W20" i="3"/>
  <c r="AU20" i="3"/>
  <c r="BQ20" i="3"/>
  <c r="V20" i="3"/>
  <c r="AT20" i="3"/>
  <c r="BP20" i="3"/>
  <c r="BN20" i="3"/>
  <c r="T20" i="3"/>
  <c r="AS20" i="3"/>
  <c r="AP20" i="3"/>
  <c r="AQ20" i="3"/>
  <c r="BM20" i="3"/>
  <c r="Q20" i="3"/>
  <c r="AO20" i="3"/>
  <c r="BK20" i="3"/>
  <c r="P20" i="3"/>
  <c r="AN20" i="3"/>
  <c r="BJ20" i="3"/>
  <c r="O20" i="3"/>
  <c r="AM20" i="3"/>
  <c r="BI20" i="3"/>
  <c r="N20" i="3"/>
  <c r="AL20" i="3"/>
  <c r="BH20" i="3"/>
  <c r="M20" i="3"/>
  <c r="L20" i="3"/>
  <c r="AJ20" i="3"/>
  <c r="BF20" i="3"/>
  <c r="K20" i="3"/>
  <c r="J20" i="3"/>
  <c r="I20" i="3"/>
  <c r="H20" i="3"/>
  <c r="G20" i="3"/>
  <c r="C3" i="2"/>
  <c r="F20" i="3"/>
  <c r="AI20" i="3"/>
  <c r="E20" i="3"/>
  <c r="AH20" i="3"/>
  <c r="BD20" i="3"/>
  <c r="D20" i="3"/>
  <c r="AG20" i="3"/>
  <c r="BC20" i="3"/>
  <c r="C20" i="3"/>
  <c r="AF20" i="3"/>
  <c r="B20" i="3"/>
  <c r="D3" i="2"/>
  <c r="A20" i="3"/>
  <c r="I3" i="2"/>
  <c r="BA19" i="3"/>
  <c r="BW19" i="3"/>
  <c r="AK19" i="3"/>
  <c r="BG19" i="3"/>
  <c r="AE19" i="3"/>
  <c r="Q33" i="5"/>
  <c r="N10" i="4"/>
  <c r="AB19" i="3"/>
  <c r="AZ19" i="3"/>
  <c r="BV19" i="3"/>
  <c r="AA19" i="3"/>
  <c r="AY19" i="3"/>
  <c r="BU19" i="3"/>
  <c r="Z19" i="3"/>
  <c r="AX19" i="3"/>
  <c r="BT19" i="3"/>
  <c r="Y19" i="3"/>
  <c r="AW19" i="3"/>
  <c r="BS19" i="3"/>
  <c r="X19" i="3"/>
  <c r="AV19" i="3"/>
  <c r="BR19" i="3"/>
  <c r="W19" i="3"/>
  <c r="AU19" i="3"/>
  <c r="BQ19" i="3"/>
  <c r="V19" i="3"/>
  <c r="AT19" i="3"/>
  <c r="BP19" i="3"/>
  <c r="T19" i="3"/>
  <c r="AS19" i="3"/>
  <c r="BO19" i="3"/>
  <c r="AP19" i="3"/>
  <c r="AO19" i="3"/>
  <c r="BK19" i="3"/>
  <c r="P19" i="3"/>
  <c r="AN19" i="3"/>
  <c r="BJ19" i="3"/>
  <c r="O19" i="3"/>
  <c r="AM19" i="3"/>
  <c r="Y2" i="2"/>
  <c r="N19" i="3"/>
  <c r="AL19" i="3"/>
  <c r="M19" i="3"/>
  <c r="L19" i="3"/>
  <c r="AJ19" i="3"/>
  <c r="I19" i="3"/>
  <c r="H19" i="3"/>
  <c r="G19" i="3"/>
  <c r="C2" i="2"/>
  <c r="F19" i="3"/>
  <c r="AI19" i="3"/>
  <c r="E19" i="3"/>
  <c r="AH19" i="3"/>
  <c r="BD19" i="3"/>
  <c r="D19" i="3"/>
  <c r="AG19" i="3"/>
  <c r="BC19" i="3"/>
  <c r="C19" i="3"/>
  <c r="AF19" i="3"/>
  <c r="E2" i="2"/>
  <c r="B19" i="3"/>
  <c r="D2" i="2"/>
  <c r="A19" i="3"/>
  <c r="I2" i="2"/>
  <c r="C10" i="3"/>
  <c r="M9" i="3"/>
  <c r="C9" i="3"/>
  <c r="AF363" i="2"/>
  <c r="AG363" i="2"/>
  <c r="AE363" i="2"/>
  <c r="AB363" i="2"/>
  <c r="Y363" i="2"/>
  <c r="X363" i="2"/>
  <c r="W363" i="2"/>
  <c r="V363" i="2"/>
  <c r="U363" i="2"/>
  <c r="T363" i="2"/>
  <c r="S363" i="2"/>
  <c r="R363" i="2"/>
  <c r="Q363" i="2"/>
  <c r="P363" i="2"/>
  <c r="O363" i="2"/>
  <c r="N363" i="2"/>
  <c r="M363" i="2"/>
  <c r="L363" i="2"/>
  <c r="J363" i="2"/>
  <c r="I363" i="2"/>
  <c r="H363" i="2"/>
  <c r="G363" i="2"/>
  <c r="F363" i="2"/>
  <c r="E363" i="2"/>
  <c r="D363" i="2"/>
  <c r="C363" i="2"/>
  <c r="B363" i="2"/>
  <c r="A363" i="2"/>
  <c r="AF362" i="2"/>
  <c r="AG362" i="2"/>
  <c r="AE362" i="2"/>
  <c r="AB362" i="2"/>
  <c r="Y362" i="2"/>
  <c r="X362" i="2"/>
  <c r="W362" i="2"/>
  <c r="V362" i="2"/>
  <c r="U362" i="2"/>
  <c r="T362" i="2"/>
  <c r="S362" i="2"/>
  <c r="R362" i="2"/>
  <c r="Q362" i="2"/>
  <c r="P362" i="2"/>
  <c r="O362" i="2"/>
  <c r="N362" i="2"/>
  <c r="M362" i="2"/>
  <c r="L362" i="2"/>
  <c r="J362" i="2"/>
  <c r="I362" i="2"/>
  <c r="H362" i="2"/>
  <c r="G362" i="2"/>
  <c r="F362" i="2"/>
  <c r="E362" i="2"/>
  <c r="D362" i="2"/>
  <c r="C362" i="2"/>
  <c r="B362" i="2"/>
  <c r="A362" i="2"/>
  <c r="AF361" i="2"/>
  <c r="AG361" i="2"/>
  <c r="AE361" i="2"/>
  <c r="AD361" i="2"/>
  <c r="AC361" i="2"/>
  <c r="AB361" i="2"/>
  <c r="Y361" i="2"/>
  <c r="X361" i="2"/>
  <c r="W361" i="2"/>
  <c r="V361" i="2"/>
  <c r="U361" i="2"/>
  <c r="T361" i="2"/>
  <c r="S361" i="2"/>
  <c r="R361" i="2"/>
  <c r="Q361" i="2"/>
  <c r="P361" i="2"/>
  <c r="O361" i="2"/>
  <c r="N361" i="2"/>
  <c r="M361" i="2"/>
  <c r="L361" i="2"/>
  <c r="J361" i="2"/>
  <c r="I361" i="2"/>
  <c r="H361" i="2"/>
  <c r="G361" i="2"/>
  <c r="F361" i="2"/>
  <c r="E361" i="2"/>
  <c r="D361" i="2"/>
  <c r="C361" i="2"/>
  <c r="B361" i="2"/>
  <c r="A361" i="2"/>
  <c r="AF360" i="2"/>
  <c r="AG360" i="2"/>
  <c r="AE360" i="2"/>
  <c r="AB360" i="2"/>
  <c r="Y360" i="2"/>
  <c r="W360" i="2"/>
  <c r="U360" i="2"/>
  <c r="T360" i="2"/>
  <c r="S360" i="2"/>
  <c r="R360" i="2"/>
  <c r="Q360" i="2"/>
  <c r="P360" i="2"/>
  <c r="O360" i="2"/>
  <c r="M360" i="2"/>
  <c r="L360" i="2"/>
  <c r="I360" i="2"/>
  <c r="H360" i="2"/>
  <c r="G360" i="2"/>
  <c r="F360" i="2"/>
  <c r="E360" i="2"/>
  <c r="D360" i="2"/>
  <c r="C360" i="2"/>
  <c r="B360" i="2"/>
  <c r="A360" i="2"/>
  <c r="AF359" i="2"/>
  <c r="AG359" i="2"/>
  <c r="AE359" i="2"/>
  <c r="AD359" i="2"/>
  <c r="AC359" i="2"/>
  <c r="AB359" i="2"/>
  <c r="Y359" i="2"/>
  <c r="X359" i="2"/>
  <c r="W359" i="2"/>
  <c r="V359" i="2"/>
  <c r="U359" i="2"/>
  <c r="T359" i="2"/>
  <c r="S359" i="2"/>
  <c r="R359" i="2"/>
  <c r="Q359" i="2"/>
  <c r="P359" i="2"/>
  <c r="O359" i="2"/>
  <c r="N359" i="2"/>
  <c r="M359" i="2"/>
  <c r="L359" i="2"/>
  <c r="J359" i="2"/>
  <c r="I359" i="2"/>
  <c r="H359" i="2"/>
  <c r="G359" i="2"/>
  <c r="F359" i="2"/>
  <c r="E359" i="2"/>
  <c r="D359" i="2"/>
  <c r="C359" i="2"/>
  <c r="B359" i="2"/>
  <c r="A359" i="2"/>
  <c r="AG358" i="2"/>
  <c r="AF358" i="2"/>
  <c r="AE358" i="2"/>
  <c r="AD358" i="2"/>
  <c r="AC358" i="2"/>
  <c r="AB358" i="2"/>
  <c r="Y358" i="2"/>
  <c r="X358" i="2"/>
  <c r="W358" i="2"/>
  <c r="V358" i="2"/>
  <c r="U358" i="2"/>
  <c r="T358" i="2"/>
  <c r="S358" i="2"/>
  <c r="R358" i="2"/>
  <c r="Q358" i="2"/>
  <c r="P358" i="2"/>
  <c r="O358" i="2"/>
  <c r="N358" i="2"/>
  <c r="M358" i="2"/>
  <c r="L358" i="2"/>
  <c r="J358" i="2"/>
  <c r="I358" i="2"/>
  <c r="H358" i="2"/>
  <c r="G358" i="2"/>
  <c r="F358" i="2"/>
  <c r="E358" i="2"/>
  <c r="D358" i="2"/>
  <c r="C358" i="2"/>
  <c r="B358" i="2"/>
  <c r="A358" i="2"/>
  <c r="AF357" i="2"/>
  <c r="AG357" i="2"/>
  <c r="AE357" i="2"/>
  <c r="AD357" i="2"/>
  <c r="AC357" i="2"/>
  <c r="Y357" i="2"/>
  <c r="X357" i="2"/>
  <c r="W357" i="2"/>
  <c r="V357" i="2"/>
  <c r="U357" i="2"/>
  <c r="T357" i="2"/>
  <c r="S357" i="2"/>
  <c r="R357" i="2"/>
  <c r="Q357" i="2"/>
  <c r="P357" i="2"/>
  <c r="O357" i="2"/>
  <c r="N357" i="2"/>
  <c r="M357" i="2"/>
  <c r="L357" i="2"/>
  <c r="J357" i="2"/>
  <c r="I357" i="2"/>
  <c r="H357" i="2"/>
  <c r="G357" i="2"/>
  <c r="F357" i="2"/>
  <c r="E357" i="2"/>
  <c r="D357" i="2"/>
  <c r="C357" i="2"/>
  <c r="B357" i="2"/>
  <c r="A357" i="2"/>
  <c r="AF356" i="2"/>
  <c r="AG356" i="2"/>
  <c r="AE356" i="2"/>
  <c r="AD356" i="2"/>
  <c r="AC356" i="2"/>
  <c r="AB356" i="2"/>
  <c r="Y356" i="2"/>
  <c r="X356" i="2"/>
  <c r="W356" i="2"/>
  <c r="V356" i="2"/>
  <c r="U356" i="2"/>
  <c r="T356" i="2"/>
  <c r="S356" i="2"/>
  <c r="R356" i="2"/>
  <c r="Q356" i="2"/>
  <c r="P356" i="2"/>
  <c r="O356" i="2"/>
  <c r="N356" i="2"/>
  <c r="M356" i="2"/>
  <c r="L356" i="2"/>
  <c r="I356" i="2"/>
  <c r="H356" i="2"/>
  <c r="G356" i="2"/>
  <c r="F356" i="2"/>
  <c r="E356" i="2"/>
  <c r="D356" i="2"/>
  <c r="C356" i="2"/>
  <c r="B356" i="2"/>
  <c r="A356" i="2"/>
  <c r="AF355" i="2"/>
  <c r="AG355" i="2"/>
  <c r="AE355" i="2"/>
  <c r="AD355" i="2"/>
  <c r="AC355" i="2"/>
  <c r="AB355" i="2"/>
  <c r="Y355" i="2"/>
  <c r="W355" i="2"/>
  <c r="V355" i="2"/>
  <c r="U355" i="2"/>
  <c r="T355" i="2"/>
  <c r="R355" i="2"/>
  <c r="Q355" i="2"/>
  <c r="P355" i="2"/>
  <c r="O355" i="2"/>
  <c r="N355" i="2"/>
  <c r="M355" i="2"/>
  <c r="L355" i="2"/>
  <c r="J355" i="2"/>
  <c r="I355" i="2"/>
  <c r="H355" i="2"/>
  <c r="G355" i="2"/>
  <c r="F355" i="2"/>
  <c r="E355" i="2"/>
  <c r="D355" i="2"/>
  <c r="C355" i="2"/>
  <c r="B355" i="2"/>
  <c r="A355" i="2"/>
  <c r="AF354" i="2"/>
  <c r="AG354" i="2"/>
  <c r="AE354" i="2"/>
  <c r="AB354" i="2"/>
  <c r="Y354" i="2"/>
  <c r="W354" i="2"/>
  <c r="V354" i="2"/>
  <c r="U354" i="2"/>
  <c r="T354" i="2"/>
  <c r="R354" i="2"/>
  <c r="Q354" i="2"/>
  <c r="P354" i="2"/>
  <c r="O354" i="2"/>
  <c r="N354" i="2"/>
  <c r="M354" i="2"/>
  <c r="L354" i="2"/>
  <c r="J354" i="2"/>
  <c r="I354" i="2"/>
  <c r="H354" i="2"/>
  <c r="G354" i="2"/>
  <c r="F354" i="2"/>
  <c r="E354" i="2"/>
  <c r="D354" i="2"/>
  <c r="C354" i="2"/>
  <c r="B354" i="2"/>
  <c r="A354" i="2"/>
  <c r="AF353" i="2"/>
  <c r="AG353" i="2"/>
  <c r="AE353" i="2"/>
  <c r="AB353" i="2"/>
  <c r="Y353" i="2"/>
  <c r="W353" i="2"/>
  <c r="V353" i="2"/>
  <c r="U353" i="2"/>
  <c r="T353" i="2"/>
  <c r="R353" i="2"/>
  <c r="Q353" i="2"/>
  <c r="P353" i="2"/>
  <c r="O353" i="2"/>
  <c r="N353" i="2"/>
  <c r="M353" i="2"/>
  <c r="L353" i="2"/>
  <c r="J353" i="2"/>
  <c r="I353" i="2"/>
  <c r="H353" i="2"/>
  <c r="G353" i="2"/>
  <c r="F353" i="2"/>
  <c r="E353" i="2"/>
  <c r="D353" i="2"/>
  <c r="C353" i="2"/>
  <c r="B353" i="2"/>
  <c r="A353" i="2"/>
  <c r="AF352" i="2"/>
  <c r="AG352" i="2"/>
  <c r="AE352" i="2"/>
  <c r="AD352" i="2"/>
  <c r="AC352" i="2"/>
  <c r="AB352" i="2"/>
  <c r="Y352" i="2"/>
  <c r="W352" i="2"/>
  <c r="V352" i="2"/>
  <c r="T352" i="2"/>
  <c r="S352" i="2"/>
  <c r="R352" i="2"/>
  <c r="P352" i="2"/>
  <c r="O352" i="2"/>
  <c r="N352" i="2"/>
  <c r="M352" i="2"/>
  <c r="L352" i="2"/>
  <c r="J352" i="2"/>
  <c r="I352" i="2"/>
  <c r="H352" i="2"/>
  <c r="F352" i="2"/>
  <c r="E352" i="2"/>
  <c r="C352" i="2"/>
  <c r="B352" i="2"/>
  <c r="A352" i="2"/>
  <c r="AF351" i="2"/>
  <c r="AG351" i="2"/>
  <c r="AE351" i="2"/>
  <c r="AD351" i="2"/>
  <c r="AC351" i="2"/>
  <c r="AB351" i="2"/>
  <c r="Y351" i="2"/>
  <c r="X351" i="2"/>
  <c r="W351" i="2"/>
  <c r="V351" i="2"/>
  <c r="U351" i="2"/>
  <c r="T351" i="2"/>
  <c r="S351" i="2"/>
  <c r="R351" i="2"/>
  <c r="Q351" i="2"/>
  <c r="P351" i="2"/>
  <c r="O351" i="2"/>
  <c r="N351" i="2"/>
  <c r="M351" i="2"/>
  <c r="L351" i="2"/>
  <c r="J351" i="2"/>
  <c r="I351" i="2"/>
  <c r="H351" i="2"/>
  <c r="G351" i="2"/>
  <c r="F351" i="2"/>
  <c r="E351" i="2"/>
  <c r="D351" i="2"/>
  <c r="C351" i="2"/>
  <c r="B351" i="2"/>
  <c r="A351" i="2"/>
  <c r="AF350" i="2"/>
  <c r="AG350" i="2"/>
  <c r="AE350" i="2"/>
  <c r="AD350" i="2"/>
  <c r="AC350" i="2"/>
  <c r="AB350" i="2"/>
  <c r="Y350" i="2"/>
  <c r="X350" i="2"/>
  <c r="W350" i="2"/>
  <c r="V350" i="2"/>
  <c r="U350" i="2"/>
  <c r="T350" i="2"/>
  <c r="S350" i="2"/>
  <c r="R350" i="2"/>
  <c r="Q350" i="2"/>
  <c r="P350" i="2"/>
  <c r="O350" i="2"/>
  <c r="N350" i="2"/>
  <c r="M350" i="2"/>
  <c r="L350" i="2"/>
  <c r="J350" i="2"/>
  <c r="I350" i="2"/>
  <c r="H350" i="2"/>
  <c r="G350" i="2"/>
  <c r="F350" i="2"/>
  <c r="E350" i="2"/>
  <c r="D350" i="2"/>
  <c r="C350" i="2"/>
  <c r="B350" i="2"/>
  <c r="A350" i="2"/>
  <c r="AF349" i="2"/>
  <c r="AG349" i="2"/>
  <c r="AE349" i="2"/>
  <c r="AD349" i="2"/>
  <c r="AC349" i="2"/>
  <c r="AB349" i="2"/>
  <c r="Y349" i="2"/>
  <c r="W349" i="2"/>
  <c r="V349" i="2"/>
  <c r="U349" i="2"/>
  <c r="T349" i="2"/>
  <c r="S349" i="2"/>
  <c r="R349" i="2"/>
  <c r="Q349" i="2"/>
  <c r="O349" i="2"/>
  <c r="N349" i="2"/>
  <c r="M349" i="2"/>
  <c r="L349" i="2"/>
  <c r="J349" i="2"/>
  <c r="I349" i="2"/>
  <c r="H349" i="2"/>
  <c r="G349" i="2"/>
  <c r="F349" i="2"/>
  <c r="D349" i="2"/>
  <c r="C349" i="2"/>
  <c r="B349" i="2"/>
  <c r="A349" i="2"/>
  <c r="AF348" i="2"/>
  <c r="AG348" i="2"/>
  <c r="AE348" i="2"/>
  <c r="AD348" i="2"/>
  <c r="AC348" i="2"/>
  <c r="AB348" i="2"/>
  <c r="Y348" i="2"/>
  <c r="X348" i="2"/>
  <c r="W348" i="2"/>
  <c r="V348" i="2"/>
  <c r="U348" i="2"/>
  <c r="T348" i="2"/>
  <c r="S348" i="2"/>
  <c r="R348" i="2"/>
  <c r="Q348" i="2"/>
  <c r="P348" i="2"/>
  <c r="O348" i="2"/>
  <c r="N348" i="2"/>
  <c r="M348" i="2"/>
  <c r="L348" i="2"/>
  <c r="J348" i="2"/>
  <c r="I348" i="2"/>
  <c r="H348" i="2"/>
  <c r="G348" i="2"/>
  <c r="F348" i="2"/>
  <c r="E348" i="2"/>
  <c r="D348" i="2"/>
  <c r="C348" i="2"/>
  <c r="B348" i="2"/>
  <c r="A348" i="2"/>
  <c r="AF347" i="2"/>
  <c r="AG347" i="2"/>
  <c r="AE347" i="2"/>
  <c r="AD347" i="2"/>
  <c r="AC347" i="2"/>
  <c r="AB347" i="2"/>
  <c r="Y347" i="2"/>
  <c r="W347" i="2"/>
  <c r="V347" i="2"/>
  <c r="U347" i="2"/>
  <c r="T347" i="2"/>
  <c r="S347" i="2"/>
  <c r="R347" i="2"/>
  <c r="Q347" i="2"/>
  <c r="P347" i="2"/>
  <c r="O347" i="2"/>
  <c r="N347" i="2"/>
  <c r="M347" i="2"/>
  <c r="L347" i="2"/>
  <c r="I347" i="2"/>
  <c r="H347" i="2"/>
  <c r="G347" i="2"/>
  <c r="F347" i="2"/>
  <c r="E347" i="2"/>
  <c r="D347" i="2"/>
  <c r="C347" i="2"/>
  <c r="B347" i="2"/>
  <c r="A347" i="2"/>
  <c r="AF346" i="2"/>
  <c r="AG346" i="2"/>
  <c r="AE346" i="2"/>
  <c r="AB346" i="2"/>
  <c r="Y346" i="2"/>
  <c r="X346" i="2"/>
  <c r="W346" i="2"/>
  <c r="V346" i="2"/>
  <c r="U346" i="2"/>
  <c r="T346" i="2"/>
  <c r="S346" i="2"/>
  <c r="R346" i="2"/>
  <c r="Q346" i="2"/>
  <c r="P346" i="2"/>
  <c r="O346" i="2"/>
  <c r="N346" i="2"/>
  <c r="M346" i="2"/>
  <c r="L346" i="2"/>
  <c r="J346" i="2"/>
  <c r="I346" i="2"/>
  <c r="H346" i="2"/>
  <c r="G346" i="2"/>
  <c r="F346" i="2"/>
  <c r="E346" i="2"/>
  <c r="D346" i="2"/>
  <c r="C346" i="2"/>
  <c r="B346" i="2"/>
  <c r="A346" i="2"/>
  <c r="AF345" i="2"/>
  <c r="AG345" i="2"/>
  <c r="AE345" i="2"/>
  <c r="AC345" i="2"/>
  <c r="AB345" i="2"/>
  <c r="Y345" i="2"/>
  <c r="X345" i="2"/>
  <c r="W345" i="2"/>
  <c r="V345" i="2"/>
  <c r="U345" i="2"/>
  <c r="T345" i="2"/>
  <c r="S345" i="2"/>
  <c r="R345" i="2"/>
  <c r="Q345" i="2"/>
  <c r="P345" i="2"/>
  <c r="O345" i="2"/>
  <c r="N345" i="2"/>
  <c r="M345" i="2"/>
  <c r="L345" i="2"/>
  <c r="J345" i="2"/>
  <c r="I345" i="2"/>
  <c r="H345" i="2"/>
  <c r="G345" i="2"/>
  <c r="F345" i="2"/>
  <c r="E345" i="2"/>
  <c r="D345" i="2"/>
  <c r="C345" i="2"/>
  <c r="B345" i="2"/>
  <c r="A345" i="2"/>
  <c r="AF344" i="2"/>
  <c r="AG344" i="2"/>
  <c r="AE344" i="2"/>
  <c r="AD344" i="2"/>
  <c r="AC344" i="2"/>
  <c r="AB344" i="2"/>
  <c r="Y344" i="2"/>
  <c r="X344" i="2"/>
  <c r="V344" i="2"/>
  <c r="U344" i="2"/>
  <c r="T344" i="2"/>
  <c r="S344" i="2"/>
  <c r="R344" i="2"/>
  <c r="Q344" i="2"/>
  <c r="P344" i="2"/>
  <c r="O344" i="2"/>
  <c r="N344" i="2"/>
  <c r="M344" i="2"/>
  <c r="L344" i="2"/>
  <c r="J344" i="2"/>
  <c r="I344" i="2"/>
  <c r="H344" i="2"/>
  <c r="G344" i="2"/>
  <c r="F344" i="2"/>
  <c r="E344" i="2"/>
  <c r="D344" i="2"/>
  <c r="C344" i="2"/>
  <c r="B344" i="2"/>
  <c r="A344" i="2"/>
  <c r="AF343" i="2"/>
  <c r="AG343" i="2"/>
  <c r="AE343" i="2"/>
  <c r="AB343" i="2"/>
  <c r="Y343" i="2"/>
  <c r="W343" i="2"/>
  <c r="V343" i="2"/>
  <c r="U343" i="2"/>
  <c r="T343" i="2"/>
  <c r="R343" i="2"/>
  <c r="Q343" i="2"/>
  <c r="P343" i="2"/>
  <c r="O343" i="2"/>
  <c r="N343" i="2"/>
  <c r="M343" i="2"/>
  <c r="L343" i="2"/>
  <c r="J343" i="2"/>
  <c r="I343" i="2"/>
  <c r="H343" i="2"/>
  <c r="G343" i="2"/>
  <c r="F343" i="2"/>
  <c r="E343" i="2"/>
  <c r="D343" i="2"/>
  <c r="C343" i="2"/>
  <c r="B343" i="2"/>
  <c r="A343" i="2"/>
  <c r="AF342" i="2"/>
  <c r="AG342" i="2"/>
  <c r="AE342" i="2"/>
  <c r="AC342" i="2"/>
  <c r="AB342" i="2"/>
  <c r="Y342" i="2"/>
  <c r="W342" i="2"/>
  <c r="V342" i="2"/>
  <c r="U342" i="2"/>
  <c r="T342" i="2"/>
  <c r="R342" i="2"/>
  <c r="Q342" i="2"/>
  <c r="P342" i="2"/>
  <c r="O342" i="2"/>
  <c r="N342" i="2"/>
  <c r="M342" i="2"/>
  <c r="L342" i="2"/>
  <c r="J342" i="2"/>
  <c r="I342" i="2"/>
  <c r="H342" i="2"/>
  <c r="G342" i="2"/>
  <c r="F342" i="2"/>
  <c r="E342" i="2"/>
  <c r="D342" i="2"/>
  <c r="C342" i="2"/>
  <c r="B342" i="2"/>
  <c r="A342" i="2"/>
  <c r="AF341" i="2"/>
  <c r="AG341" i="2"/>
  <c r="AE341" i="2"/>
  <c r="AB341" i="2"/>
  <c r="X341" i="2"/>
  <c r="W341" i="2"/>
  <c r="V341" i="2"/>
  <c r="U341" i="2"/>
  <c r="T341" i="2"/>
  <c r="R341" i="2"/>
  <c r="Q341" i="2"/>
  <c r="P341" i="2"/>
  <c r="O341" i="2"/>
  <c r="N341" i="2"/>
  <c r="L341" i="2"/>
  <c r="J341" i="2"/>
  <c r="I341" i="2"/>
  <c r="H341" i="2"/>
  <c r="G341" i="2"/>
  <c r="F341" i="2"/>
  <c r="E341" i="2"/>
  <c r="D341" i="2"/>
  <c r="A341" i="2"/>
  <c r="AF340" i="2"/>
  <c r="AG340" i="2"/>
  <c r="AE340" i="2"/>
  <c r="AB340" i="2"/>
  <c r="Y340" i="2"/>
  <c r="X340" i="2"/>
  <c r="W340" i="2"/>
  <c r="V340" i="2"/>
  <c r="U340" i="2"/>
  <c r="T340" i="2"/>
  <c r="R340" i="2"/>
  <c r="Q340" i="2"/>
  <c r="P340" i="2"/>
  <c r="O340" i="2"/>
  <c r="N340" i="2"/>
  <c r="M340" i="2"/>
  <c r="L340" i="2"/>
  <c r="J340" i="2"/>
  <c r="I340" i="2"/>
  <c r="H340" i="2"/>
  <c r="G340" i="2"/>
  <c r="F340" i="2"/>
  <c r="E340" i="2"/>
  <c r="D340" i="2"/>
  <c r="C340" i="2"/>
  <c r="B340" i="2"/>
  <c r="A340" i="2"/>
  <c r="AF339" i="2"/>
  <c r="AG339" i="2"/>
  <c r="AE339" i="2"/>
  <c r="AD339" i="2"/>
  <c r="AC339" i="2"/>
  <c r="AB339" i="2"/>
  <c r="Y339" i="2"/>
  <c r="X339" i="2"/>
  <c r="W339" i="2"/>
  <c r="V339" i="2"/>
  <c r="U339" i="2"/>
  <c r="T339" i="2"/>
  <c r="S339" i="2"/>
  <c r="R339" i="2"/>
  <c r="Q339" i="2"/>
  <c r="P339" i="2"/>
  <c r="O339" i="2"/>
  <c r="N339" i="2"/>
  <c r="M339" i="2"/>
  <c r="L339" i="2"/>
  <c r="J339" i="2"/>
  <c r="I339" i="2"/>
  <c r="H339" i="2"/>
  <c r="G339" i="2"/>
  <c r="F339" i="2"/>
  <c r="E339" i="2"/>
  <c r="D339" i="2"/>
  <c r="C339" i="2"/>
  <c r="B339" i="2"/>
  <c r="A339" i="2"/>
  <c r="AF338" i="2"/>
  <c r="AG338" i="2"/>
  <c r="AE338" i="2"/>
  <c r="AB338" i="2"/>
  <c r="Y338" i="2"/>
  <c r="W338" i="2"/>
  <c r="V338" i="2"/>
  <c r="U338" i="2"/>
  <c r="T338" i="2"/>
  <c r="S338" i="2"/>
  <c r="R338" i="2"/>
  <c r="Q338" i="2"/>
  <c r="P338" i="2"/>
  <c r="O338" i="2"/>
  <c r="N338" i="2"/>
  <c r="M338" i="2"/>
  <c r="L338" i="2"/>
  <c r="J338" i="2"/>
  <c r="I338" i="2"/>
  <c r="H338" i="2"/>
  <c r="G338" i="2"/>
  <c r="F338" i="2"/>
  <c r="E338" i="2"/>
  <c r="D338" i="2"/>
  <c r="C338" i="2"/>
  <c r="B338" i="2"/>
  <c r="A338" i="2"/>
  <c r="AF337" i="2"/>
  <c r="AG337" i="2"/>
  <c r="AE337" i="2"/>
  <c r="AD337" i="2"/>
  <c r="AC337" i="2"/>
  <c r="AB337" i="2"/>
  <c r="Y337" i="2"/>
  <c r="W337" i="2"/>
  <c r="V337" i="2"/>
  <c r="U337" i="2"/>
  <c r="T337" i="2"/>
  <c r="S337" i="2"/>
  <c r="R337" i="2"/>
  <c r="Q337" i="2"/>
  <c r="P337" i="2"/>
  <c r="O337" i="2"/>
  <c r="N337" i="2"/>
  <c r="M337" i="2"/>
  <c r="L337" i="2"/>
  <c r="J337" i="2"/>
  <c r="I337" i="2"/>
  <c r="H337" i="2"/>
  <c r="G337" i="2"/>
  <c r="F337" i="2"/>
  <c r="E337" i="2"/>
  <c r="D337" i="2"/>
  <c r="C337" i="2"/>
  <c r="B337" i="2"/>
  <c r="A337" i="2"/>
  <c r="AF336" i="2"/>
  <c r="AG336" i="2"/>
  <c r="AE336" i="2"/>
  <c r="AD336" i="2"/>
  <c r="AC336" i="2"/>
  <c r="AB336" i="2"/>
  <c r="Y336" i="2"/>
  <c r="X336" i="2"/>
  <c r="W336" i="2"/>
  <c r="V336" i="2"/>
  <c r="U336" i="2"/>
  <c r="T336" i="2"/>
  <c r="S336" i="2"/>
  <c r="R336" i="2"/>
  <c r="Q336" i="2"/>
  <c r="P336" i="2"/>
  <c r="O336" i="2"/>
  <c r="N336" i="2"/>
  <c r="M336" i="2"/>
  <c r="L336" i="2"/>
  <c r="J336" i="2"/>
  <c r="I336" i="2"/>
  <c r="H336" i="2"/>
  <c r="G336" i="2"/>
  <c r="F336" i="2"/>
  <c r="E336" i="2"/>
  <c r="D336" i="2"/>
  <c r="C336" i="2"/>
  <c r="B336" i="2"/>
  <c r="A336" i="2"/>
  <c r="AF335" i="2"/>
  <c r="AG335" i="2"/>
  <c r="AE335" i="2"/>
  <c r="AD335" i="2"/>
  <c r="AB335" i="2"/>
  <c r="Y335" i="2"/>
  <c r="X335" i="2"/>
  <c r="W335" i="2"/>
  <c r="V335" i="2"/>
  <c r="U335" i="2"/>
  <c r="T335" i="2"/>
  <c r="S335" i="2"/>
  <c r="R335" i="2"/>
  <c r="Q335" i="2"/>
  <c r="P335" i="2"/>
  <c r="O335" i="2"/>
  <c r="N335" i="2"/>
  <c r="M335" i="2"/>
  <c r="L335" i="2"/>
  <c r="J335" i="2"/>
  <c r="I335" i="2"/>
  <c r="H335" i="2"/>
  <c r="G335" i="2"/>
  <c r="F335" i="2"/>
  <c r="E335" i="2"/>
  <c r="D335" i="2"/>
  <c r="C335" i="2"/>
  <c r="B335" i="2"/>
  <c r="A335" i="2"/>
  <c r="AF334" i="2"/>
  <c r="AG334" i="2"/>
  <c r="AE334" i="2"/>
  <c r="AD334" i="2"/>
  <c r="AC334" i="2"/>
  <c r="AB334" i="2"/>
  <c r="Y334" i="2"/>
  <c r="X334" i="2"/>
  <c r="W334" i="2"/>
  <c r="V334" i="2"/>
  <c r="U334" i="2"/>
  <c r="T334" i="2"/>
  <c r="S334" i="2"/>
  <c r="R334" i="2"/>
  <c r="Q334" i="2"/>
  <c r="P334" i="2"/>
  <c r="O334" i="2"/>
  <c r="N334" i="2"/>
  <c r="M334" i="2"/>
  <c r="L334" i="2"/>
  <c r="J334" i="2"/>
  <c r="I334" i="2"/>
  <c r="H334" i="2"/>
  <c r="G334" i="2"/>
  <c r="F334" i="2"/>
  <c r="E334" i="2"/>
  <c r="D334" i="2"/>
  <c r="C334" i="2"/>
  <c r="B334" i="2"/>
  <c r="A334" i="2"/>
  <c r="AF333" i="2"/>
  <c r="AG333" i="2"/>
  <c r="AE333" i="2"/>
  <c r="AD333" i="2"/>
  <c r="AC333" i="2"/>
  <c r="AB333" i="2"/>
  <c r="Y333" i="2"/>
  <c r="W333" i="2"/>
  <c r="V333" i="2"/>
  <c r="U333" i="2"/>
  <c r="T333" i="2"/>
  <c r="S333" i="2"/>
  <c r="R333" i="2"/>
  <c r="Q333" i="2"/>
  <c r="P333" i="2"/>
  <c r="O333" i="2"/>
  <c r="N333" i="2"/>
  <c r="M333" i="2"/>
  <c r="I333" i="2"/>
  <c r="H333" i="2"/>
  <c r="G333" i="2"/>
  <c r="F333" i="2"/>
  <c r="E333" i="2"/>
  <c r="D333" i="2"/>
  <c r="C333" i="2"/>
  <c r="B333" i="2"/>
  <c r="A333" i="2"/>
  <c r="AF332" i="2"/>
  <c r="AG332" i="2"/>
  <c r="AE332" i="2"/>
  <c r="AD332" i="2"/>
  <c r="AB332" i="2"/>
  <c r="Y332" i="2"/>
  <c r="X332" i="2"/>
  <c r="W332" i="2"/>
  <c r="V332" i="2"/>
  <c r="U332" i="2"/>
  <c r="T332" i="2"/>
  <c r="S332" i="2"/>
  <c r="R332" i="2"/>
  <c r="Q332" i="2"/>
  <c r="P332" i="2"/>
  <c r="O332" i="2"/>
  <c r="N332" i="2"/>
  <c r="M332" i="2"/>
  <c r="L332" i="2"/>
  <c r="J332" i="2"/>
  <c r="I332" i="2"/>
  <c r="H332" i="2"/>
  <c r="G332" i="2"/>
  <c r="F332" i="2"/>
  <c r="E332" i="2"/>
  <c r="D332" i="2"/>
  <c r="C332" i="2"/>
  <c r="B332" i="2"/>
  <c r="A332" i="2"/>
  <c r="AF331" i="2"/>
  <c r="AG331" i="2"/>
  <c r="AE331" i="2"/>
  <c r="AB331" i="2"/>
  <c r="Y331" i="2"/>
  <c r="X331" i="2"/>
  <c r="W331" i="2"/>
  <c r="V331" i="2"/>
  <c r="U331" i="2"/>
  <c r="T331" i="2"/>
  <c r="S331" i="2"/>
  <c r="R331" i="2"/>
  <c r="Q331" i="2"/>
  <c r="P331" i="2"/>
  <c r="O331" i="2"/>
  <c r="N331" i="2"/>
  <c r="M331" i="2"/>
  <c r="L331" i="2"/>
  <c r="J331" i="2"/>
  <c r="I331" i="2"/>
  <c r="H331" i="2"/>
  <c r="G331" i="2"/>
  <c r="F331" i="2"/>
  <c r="E331" i="2"/>
  <c r="D331" i="2"/>
  <c r="C331" i="2"/>
  <c r="B331" i="2"/>
  <c r="A331" i="2"/>
  <c r="AF330" i="2"/>
  <c r="AG330" i="2"/>
  <c r="AE330" i="2"/>
  <c r="AB330" i="2"/>
  <c r="Y330" i="2"/>
  <c r="W330" i="2"/>
  <c r="V330" i="2"/>
  <c r="U330" i="2"/>
  <c r="T330" i="2"/>
  <c r="R330" i="2"/>
  <c r="Q330" i="2"/>
  <c r="P330" i="2"/>
  <c r="O330" i="2"/>
  <c r="N330" i="2"/>
  <c r="M330" i="2"/>
  <c r="L330" i="2"/>
  <c r="J330" i="2"/>
  <c r="I330" i="2"/>
  <c r="H330" i="2"/>
  <c r="G330" i="2"/>
  <c r="F330" i="2"/>
  <c r="E330" i="2"/>
  <c r="D330" i="2"/>
  <c r="C330" i="2"/>
  <c r="B330" i="2"/>
  <c r="A330" i="2"/>
  <c r="AF329" i="2"/>
  <c r="AG329" i="2"/>
  <c r="AE329" i="2"/>
  <c r="AB329" i="2"/>
  <c r="Y329" i="2"/>
  <c r="W329" i="2"/>
  <c r="V329" i="2"/>
  <c r="U329" i="2"/>
  <c r="T329" i="2"/>
  <c r="R329" i="2"/>
  <c r="Q329" i="2"/>
  <c r="P329" i="2"/>
  <c r="O329" i="2"/>
  <c r="N329" i="2"/>
  <c r="M329" i="2"/>
  <c r="L329" i="2"/>
  <c r="J329" i="2"/>
  <c r="I329" i="2"/>
  <c r="H329" i="2"/>
  <c r="G329" i="2"/>
  <c r="F329" i="2"/>
  <c r="E329" i="2"/>
  <c r="D329" i="2"/>
  <c r="C329" i="2"/>
  <c r="B329" i="2"/>
  <c r="A329" i="2"/>
  <c r="AF328" i="2"/>
  <c r="AG328" i="2"/>
  <c r="AE328" i="2"/>
  <c r="AD328" i="2"/>
  <c r="AC328" i="2"/>
  <c r="AB328" i="2"/>
  <c r="Y328" i="2"/>
  <c r="W328" i="2"/>
  <c r="V328" i="2"/>
  <c r="U328" i="2"/>
  <c r="T328" i="2"/>
  <c r="S328" i="2"/>
  <c r="R328" i="2"/>
  <c r="Q328" i="2"/>
  <c r="P328" i="2"/>
  <c r="O328" i="2"/>
  <c r="N328" i="2"/>
  <c r="M328" i="2"/>
  <c r="L328" i="2"/>
  <c r="J328" i="2"/>
  <c r="I328" i="2"/>
  <c r="H328" i="2"/>
  <c r="G328" i="2"/>
  <c r="F328" i="2"/>
  <c r="E328" i="2"/>
  <c r="D328" i="2"/>
  <c r="C328" i="2"/>
  <c r="B328" i="2"/>
  <c r="A328" i="2"/>
  <c r="AF327" i="2"/>
  <c r="AG327" i="2"/>
  <c r="AE327" i="2"/>
  <c r="AB327" i="2"/>
  <c r="Y327" i="2"/>
  <c r="X327" i="2"/>
  <c r="W327" i="2"/>
  <c r="V327" i="2"/>
  <c r="U327" i="2"/>
  <c r="T327" i="2"/>
  <c r="S327" i="2"/>
  <c r="R327" i="2"/>
  <c r="Q327" i="2"/>
  <c r="P327" i="2"/>
  <c r="O327" i="2"/>
  <c r="N327" i="2"/>
  <c r="M327" i="2"/>
  <c r="L327" i="2"/>
  <c r="J327" i="2"/>
  <c r="I327" i="2"/>
  <c r="H327" i="2"/>
  <c r="G327" i="2"/>
  <c r="F327" i="2"/>
  <c r="E327" i="2"/>
  <c r="D327" i="2"/>
  <c r="C327" i="2"/>
  <c r="B327" i="2"/>
  <c r="A327" i="2"/>
  <c r="AF326" i="2"/>
  <c r="AG326" i="2"/>
  <c r="AE326" i="2"/>
  <c r="AB326" i="2"/>
  <c r="Y326" i="2"/>
  <c r="X326" i="2"/>
  <c r="W326" i="2"/>
  <c r="V326" i="2"/>
  <c r="U326" i="2"/>
  <c r="T326" i="2"/>
  <c r="S326" i="2"/>
  <c r="R326" i="2"/>
  <c r="Q326" i="2"/>
  <c r="P326" i="2"/>
  <c r="O326" i="2"/>
  <c r="N326" i="2"/>
  <c r="M326" i="2"/>
  <c r="L326" i="2"/>
  <c r="J326" i="2"/>
  <c r="I326" i="2"/>
  <c r="H326" i="2"/>
  <c r="G326" i="2"/>
  <c r="F326" i="2"/>
  <c r="E326" i="2"/>
  <c r="D326" i="2"/>
  <c r="C326" i="2"/>
  <c r="B326" i="2"/>
  <c r="A326" i="2"/>
  <c r="AF325" i="2"/>
  <c r="AG325" i="2"/>
  <c r="AE325" i="2"/>
  <c r="AB325" i="2"/>
  <c r="Y325" i="2"/>
  <c r="X325" i="2"/>
  <c r="W325" i="2"/>
  <c r="V325" i="2"/>
  <c r="U325" i="2"/>
  <c r="T325" i="2"/>
  <c r="S325" i="2"/>
  <c r="R325" i="2"/>
  <c r="Q325" i="2"/>
  <c r="P325" i="2"/>
  <c r="O325" i="2"/>
  <c r="N325" i="2"/>
  <c r="M325" i="2"/>
  <c r="L325" i="2"/>
  <c r="J325" i="2"/>
  <c r="I325" i="2"/>
  <c r="H325" i="2"/>
  <c r="G325" i="2"/>
  <c r="F325" i="2"/>
  <c r="D325" i="2"/>
  <c r="C325" i="2"/>
  <c r="B325" i="2"/>
  <c r="A325" i="2"/>
  <c r="AF324" i="2"/>
  <c r="AG324" i="2"/>
  <c r="AE324" i="2"/>
  <c r="AD324" i="2"/>
  <c r="AC324" i="2"/>
  <c r="AB324" i="2"/>
  <c r="Y324" i="2"/>
  <c r="X324" i="2"/>
  <c r="W324" i="2"/>
  <c r="V324" i="2"/>
  <c r="U324" i="2"/>
  <c r="T324" i="2"/>
  <c r="S324" i="2"/>
  <c r="R324" i="2"/>
  <c r="Q324" i="2"/>
  <c r="P324" i="2"/>
  <c r="O324" i="2"/>
  <c r="N324" i="2"/>
  <c r="M324" i="2"/>
  <c r="L324" i="2"/>
  <c r="J324" i="2"/>
  <c r="I324" i="2"/>
  <c r="H324" i="2"/>
  <c r="G324" i="2"/>
  <c r="F324" i="2"/>
  <c r="D324" i="2"/>
  <c r="C324" i="2"/>
  <c r="B324" i="2"/>
  <c r="A324" i="2"/>
  <c r="AF323" i="2"/>
  <c r="AG323" i="2"/>
  <c r="AE323" i="2"/>
  <c r="AD323" i="2"/>
  <c r="AC323" i="2"/>
  <c r="AB323" i="2"/>
  <c r="Y323" i="2"/>
  <c r="W323" i="2"/>
  <c r="V323" i="2"/>
  <c r="U323" i="2"/>
  <c r="T323" i="2"/>
  <c r="S323" i="2"/>
  <c r="R323" i="2"/>
  <c r="Q323" i="2"/>
  <c r="O323" i="2"/>
  <c r="N323" i="2"/>
  <c r="M323" i="2"/>
  <c r="L323" i="2"/>
  <c r="J323" i="2"/>
  <c r="I323" i="2"/>
  <c r="H323" i="2"/>
  <c r="G323" i="2"/>
  <c r="F323" i="2"/>
  <c r="D323" i="2"/>
  <c r="C323" i="2"/>
  <c r="B323" i="2"/>
  <c r="A323" i="2"/>
  <c r="AF322" i="2"/>
  <c r="AG322" i="2"/>
  <c r="AE322" i="2"/>
  <c r="AB322" i="2"/>
  <c r="Y322" i="2"/>
  <c r="X322" i="2"/>
  <c r="W322" i="2"/>
  <c r="V322" i="2"/>
  <c r="U322" i="2"/>
  <c r="T322" i="2"/>
  <c r="S322" i="2"/>
  <c r="R322" i="2"/>
  <c r="Q322" i="2"/>
  <c r="P322" i="2"/>
  <c r="O322" i="2"/>
  <c r="N322" i="2"/>
  <c r="M322" i="2"/>
  <c r="L322" i="2"/>
  <c r="J322" i="2"/>
  <c r="I322" i="2"/>
  <c r="H322" i="2"/>
  <c r="G322" i="2"/>
  <c r="F322" i="2"/>
  <c r="D322" i="2"/>
  <c r="C322" i="2"/>
  <c r="B322" i="2"/>
  <c r="A322" i="2"/>
  <c r="AF321" i="2"/>
  <c r="AG321" i="2"/>
  <c r="AE321" i="2"/>
  <c r="AD321" i="2"/>
  <c r="AC321" i="2"/>
  <c r="AB321" i="2"/>
  <c r="Y321" i="2"/>
  <c r="X321" i="2"/>
  <c r="W321" i="2"/>
  <c r="V321" i="2"/>
  <c r="U321" i="2"/>
  <c r="T321" i="2"/>
  <c r="S321" i="2"/>
  <c r="R321" i="2"/>
  <c r="Q321" i="2"/>
  <c r="P321" i="2"/>
  <c r="O321" i="2"/>
  <c r="N321" i="2"/>
  <c r="M321" i="2"/>
  <c r="L321" i="2"/>
  <c r="J321" i="2"/>
  <c r="I321" i="2"/>
  <c r="H321" i="2"/>
  <c r="F321" i="2"/>
  <c r="E321" i="2"/>
  <c r="D321" i="2"/>
  <c r="C321" i="2"/>
  <c r="B321" i="2"/>
  <c r="A321" i="2"/>
  <c r="AF320" i="2"/>
  <c r="AG320" i="2"/>
  <c r="AE320" i="2"/>
  <c r="AD320" i="2"/>
  <c r="AC320" i="2"/>
  <c r="AB320" i="2"/>
  <c r="Y320" i="2"/>
  <c r="W320" i="2"/>
  <c r="V320" i="2"/>
  <c r="U320" i="2"/>
  <c r="T320" i="2"/>
  <c r="S320" i="2"/>
  <c r="R320" i="2"/>
  <c r="Q320" i="2"/>
  <c r="O320" i="2"/>
  <c r="N320" i="2"/>
  <c r="M320" i="2"/>
  <c r="L320" i="2"/>
  <c r="J320" i="2"/>
  <c r="I320" i="2"/>
  <c r="H320" i="2"/>
  <c r="G320" i="2"/>
  <c r="F320" i="2"/>
  <c r="E320" i="2"/>
  <c r="D320" i="2"/>
  <c r="C320" i="2"/>
  <c r="B320" i="2"/>
  <c r="A320" i="2"/>
  <c r="AF319" i="2"/>
  <c r="AG319" i="2"/>
  <c r="AE319" i="2"/>
  <c r="AD319" i="2"/>
  <c r="AC319" i="2"/>
  <c r="AB319" i="2"/>
  <c r="Y319" i="2"/>
  <c r="W319" i="2"/>
  <c r="V319" i="2"/>
  <c r="U319" i="2"/>
  <c r="T319" i="2"/>
  <c r="R319" i="2"/>
  <c r="Q319" i="2"/>
  <c r="O319" i="2"/>
  <c r="N319" i="2"/>
  <c r="M319" i="2"/>
  <c r="L319" i="2"/>
  <c r="J319" i="2"/>
  <c r="I319" i="2"/>
  <c r="H319" i="2"/>
  <c r="G319" i="2"/>
  <c r="F319" i="2"/>
  <c r="D319" i="2"/>
  <c r="C319" i="2"/>
  <c r="B319" i="2"/>
  <c r="A319" i="2"/>
  <c r="AF318" i="2"/>
  <c r="AG318" i="2"/>
  <c r="AB318" i="2"/>
  <c r="Y318" i="2"/>
  <c r="W318" i="2"/>
  <c r="V318" i="2"/>
  <c r="U318" i="2"/>
  <c r="T318" i="2"/>
  <c r="R318" i="2"/>
  <c r="Q318" i="2"/>
  <c r="P318" i="2"/>
  <c r="O318" i="2"/>
  <c r="N318" i="2"/>
  <c r="M318" i="2"/>
  <c r="L318" i="2"/>
  <c r="J318" i="2"/>
  <c r="I318" i="2"/>
  <c r="H318" i="2"/>
  <c r="G318" i="2"/>
  <c r="F318" i="2"/>
  <c r="E318" i="2"/>
  <c r="D318" i="2"/>
  <c r="C318" i="2"/>
  <c r="B318" i="2"/>
  <c r="A318" i="2"/>
  <c r="AF317" i="2"/>
  <c r="AG317" i="2"/>
  <c r="AE317" i="2"/>
  <c r="AD317" i="2"/>
  <c r="AC317" i="2"/>
  <c r="Y317" i="2"/>
  <c r="V317" i="2"/>
  <c r="U317" i="2"/>
  <c r="T317" i="2"/>
  <c r="S317" i="2"/>
  <c r="Q317" i="2"/>
  <c r="P317" i="2"/>
  <c r="O317" i="2"/>
  <c r="N317" i="2"/>
  <c r="M317" i="2"/>
  <c r="L317" i="2"/>
  <c r="J317" i="2"/>
  <c r="I317" i="2"/>
  <c r="H317" i="2"/>
  <c r="G317" i="2"/>
  <c r="F317" i="2"/>
  <c r="E317" i="2"/>
  <c r="D317" i="2"/>
  <c r="C317" i="2"/>
  <c r="B317" i="2"/>
  <c r="A317" i="2"/>
  <c r="AF316" i="2"/>
  <c r="AG316" i="2"/>
  <c r="AE316" i="2"/>
  <c r="AD316" i="2"/>
  <c r="AC316" i="2"/>
  <c r="AB316" i="2"/>
  <c r="Y316" i="2"/>
  <c r="W316" i="2"/>
  <c r="V316" i="2"/>
  <c r="U316" i="2"/>
  <c r="T316" i="2"/>
  <c r="R316" i="2"/>
  <c r="Q316" i="2"/>
  <c r="P316" i="2"/>
  <c r="O316" i="2"/>
  <c r="N316" i="2"/>
  <c r="M316" i="2"/>
  <c r="L316" i="2"/>
  <c r="J316" i="2"/>
  <c r="I316" i="2"/>
  <c r="H316" i="2"/>
  <c r="G316" i="2"/>
  <c r="F316" i="2"/>
  <c r="E316" i="2"/>
  <c r="D316" i="2"/>
  <c r="C316" i="2"/>
  <c r="B316" i="2"/>
  <c r="A316" i="2"/>
  <c r="AF315" i="2"/>
  <c r="AG315" i="2"/>
  <c r="AE315" i="2"/>
  <c r="AB315" i="2"/>
  <c r="Y315" i="2"/>
  <c r="X315" i="2"/>
  <c r="W315" i="2"/>
  <c r="V315" i="2"/>
  <c r="U315" i="2"/>
  <c r="T315" i="2"/>
  <c r="S315" i="2"/>
  <c r="R315" i="2"/>
  <c r="P315" i="2"/>
  <c r="O315" i="2"/>
  <c r="N315" i="2"/>
  <c r="M315" i="2"/>
  <c r="L315" i="2"/>
  <c r="J315" i="2"/>
  <c r="I315" i="2"/>
  <c r="H315" i="2"/>
  <c r="G315" i="2"/>
  <c r="F315" i="2"/>
  <c r="E315" i="2"/>
  <c r="D315" i="2"/>
  <c r="C315" i="2"/>
  <c r="B315" i="2"/>
  <c r="A315" i="2"/>
  <c r="AF314" i="2"/>
  <c r="AG314" i="2"/>
  <c r="AE314" i="2"/>
  <c r="AB314" i="2"/>
  <c r="Y314" i="2"/>
  <c r="W314" i="2"/>
  <c r="V314" i="2"/>
  <c r="T314" i="2"/>
  <c r="S314" i="2"/>
  <c r="R314" i="2"/>
  <c r="P314" i="2"/>
  <c r="O314" i="2"/>
  <c r="N314" i="2"/>
  <c r="M314" i="2"/>
  <c r="L314" i="2"/>
  <c r="J314" i="2"/>
  <c r="I314" i="2"/>
  <c r="H314" i="2"/>
  <c r="G314" i="2"/>
  <c r="F314" i="2"/>
  <c r="E314" i="2"/>
  <c r="C314" i="2"/>
  <c r="B314" i="2"/>
  <c r="A314" i="2"/>
  <c r="AF313" i="2"/>
  <c r="AG313" i="2"/>
  <c r="AE313" i="2"/>
  <c r="AD313" i="2"/>
  <c r="AC313" i="2"/>
  <c r="AB313" i="2"/>
  <c r="Y313" i="2"/>
  <c r="X313" i="2"/>
  <c r="W313" i="2"/>
  <c r="V313" i="2"/>
  <c r="U313" i="2"/>
  <c r="S313" i="2"/>
  <c r="R313" i="2"/>
  <c r="Q313" i="2"/>
  <c r="P313" i="2"/>
  <c r="O313" i="2"/>
  <c r="N313" i="2"/>
  <c r="M313" i="2"/>
  <c r="L313" i="2"/>
  <c r="J313" i="2"/>
  <c r="H313" i="2"/>
  <c r="G313" i="2"/>
  <c r="F313" i="2"/>
  <c r="E313" i="2"/>
  <c r="D313" i="2"/>
  <c r="C313" i="2"/>
  <c r="B313" i="2"/>
  <c r="A313" i="2"/>
  <c r="AF312" i="2"/>
  <c r="AG312" i="2"/>
  <c r="AE312" i="2"/>
  <c r="AD312" i="2"/>
  <c r="AC312" i="2"/>
  <c r="AB312" i="2"/>
  <c r="Y312" i="2"/>
  <c r="W312" i="2"/>
  <c r="U312" i="2"/>
  <c r="T312" i="2"/>
  <c r="S312" i="2"/>
  <c r="R312" i="2"/>
  <c r="Q312" i="2"/>
  <c r="P312" i="2"/>
  <c r="O312" i="2"/>
  <c r="M312" i="2"/>
  <c r="L312" i="2"/>
  <c r="J312" i="2"/>
  <c r="I312" i="2"/>
  <c r="H312" i="2"/>
  <c r="G312" i="2"/>
  <c r="F312" i="2"/>
  <c r="E312" i="2"/>
  <c r="D312" i="2"/>
  <c r="C312" i="2"/>
  <c r="B312" i="2"/>
  <c r="A312" i="2"/>
  <c r="AF311" i="2"/>
  <c r="AG311" i="2"/>
  <c r="AE311" i="2"/>
  <c r="AD311" i="2"/>
  <c r="AC311" i="2"/>
  <c r="AB311" i="2"/>
  <c r="Y311" i="2"/>
  <c r="W311" i="2"/>
  <c r="V311" i="2"/>
  <c r="U311" i="2"/>
  <c r="T311" i="2"/>
  <c r="S311" i="2"/>
  <c r="R311" i="2"/>
  <c r="Q311" i="2"/>
  <c r="P311" i="2"/>
  <c r="O311" i="2"/>
  <c r="N311" i="2"/>
  <c r="M311" i="2"/>
  <c r="L311" i="2"/>
  <c r="J311" i="2"/>
  <c r="I311" i="2"/>
  <c r="H311" i="2"/>
  <c r="G311" i="2"/>
  <c r="F311" i="2"/>
  <c r="E311" i="2"/>
  <c r="D311" i="2"/>
  <c r="C311" i="2"/>
  <c r="B311" i="2"/>
  <c r="A311" i="2"/>
  <c r="AE310" i="2"/>
  <c r="AB310" i="2"/>
  <c r="Y310" i="2"/>
  <c r="X310" i="2"/>
  <c r="W310" i="2"/>
  <c r="V310" i="2"/>
  <c r="U310" i="2"/>
  <c r="T310" i="2"/>
  <c r="S310" i="2"/>
  <c r="R310" i="2"/>
  <c r="Q310" i="2"/>
  <c r="P310" i="2"/>
  <c r="O310" i="2"/>
  <c r="N310" i="2"/>
  <c r="M310" i="2"/>
  <c r="L310" i="2"/>
  <c r="J310" i="2"/>
  <c r="I310" i="2"/>
  <c r="H310" i="2"/>
  <c r="G310" i="2"/>
  <c r="F310" i="2"/>
  <c r="E310" i="2"/>
  <c r="D310" i="2"/>
  <c r="C310" i="2"/>
  <c r="B310" i="2"/>
  <c r="A310" i="2"/>
  <c r="AF309" i="2"/>
  <c r="AG309" i="2"/>
  <c r="AD309" i="2"/>
  <c r="AB309" i="2"/>
  <c r="Y309" i="2"/>
  <c r="X309" i="2"/>
  <c r="W309" i="2"/>
  <c r="U309" i="2"/>
  <c r="T309" i="2"/>
  <c r="S309" i="2"/>
  <c r="R309" i="2"/>
  <c r="Q309" i="2"/>
  <c r="P309" i="2"/>
  <c r="O309" i="2"/>
  <c r="M309" i="2"/>
  <c r="L309" i="2"/>
  <c r="J309" i="2"/>
  <c r="I309" i="2"/>
  <c r="H309" i="2"/>
  <c r="G309" i="2"/>
  <c r="F309" i="2"/>
  <c r="E309" i="2"/>
  <c r="D309" i="2"/>
  <c r="C309" i="2"/>
  <c r="B309" i="2"/>
  <c r="A309" i="2"/>
  <c r="AF308" i="2"/>
  <c r="AG308" i="2"/>
  <c r="AE308" i="2"/>
  <c r="AB308" i="2"/>
  <c r="X308" i="2"/>
  <c r="W308" i="2"/>
  <c r="V308" i="2"/>
  <c r="U308" i="2"/>
  <c r="T308" i="2"/>
  <c r="S308" i="2"/>
  <c r="R308" i="2"/>
  <c r="Q308" i="2"/>
  <c r="P308" i="2"/>
  <c r="N308" i="2"/>
  <c r="L308" i="2"/>
  <c r="J308" i="2"/>
  <c r="H308" i="2"/>
  <c r="G308" i="2"/>
  <c r="F308" i="2"/>
  <c r="E308" i="2"/>
  <c r="D308" i="2"/>
  <c r="B308" i="2"/>
  <c r="A308" i="2"/>
  <c r="AF307" i="2"/>
  <c r="AG307" i="2"/>
  <c r="AD307" i="2"/>
  <c r="AB307" i="2"/>
  <c r="Y307" i="2"/>
  <c r="X307" i="2"/>
  <c r="W307" i="2"/>
  <c r="V307" i="2"/>
  <c r="U307" i="2"/>
  <c r="T307" i="2"/>
  <c r="R307" i="2"/>
  <c r="Q307" i="2"/>
  <c r="P307" i="2"/>
  <c r="O307" i="2"/>
  <c r="N307" i="2"/>
  <c r="M307" i="2"/>
  <c r="L307" i="2"/>
  <c r="I307" i="2"/>
  <c r="H307" i="2"/>
  <c r="G307" i="2"/>
  <c r="F307" i="2"/>
  <c r="E307" i="2"/>
  <c r="D307" i="2"/>
  <c r="C307" i="2"/>
  <c r="B307" i="2"/>
  <c r="A307" i="2"/>
  <c r="AF306" i="2"/>
  <c r="AG306" i="2"/>
  <c r="AE306" i="2"/>
  <c r="AC306" i="2"/>
  <c r="AB306" i="2"/>
  <c r="Y306" i="2"/>
  <c r="X306" i="2"/>
  <c r="W306" i="2"/>
  <c r="V306" i="2"/>
  <c r="U306" i="2"/>
  <c r="T306" i="2"/>
  <c r="S306" i="2"/>
  <c r="R306" i="2"/>
  <c r="Q306" i="2"/>
  <c r="P306" i="2"/>
  <c r="O306" i="2"/>
  <c r="N306" i="2"/>
  <c r="M306" i="2"/>
  <c r="J306" i="2"/>
  <c r="I306" i="2"/>
  <c r="H306" i="2"/>
  <c r="G306" i="2"/>
  <c r="F306" i="2"/>
  <c r="E306" i="2"/>
  <c r="D306" i="2"/>
  <c r="C306" i="2"/>
  <c r="B306" i="2"/>
  <c r="A306" i="2"/>
  <c r="AF305" i="2"/>
  <c r="AG305" i="2"/>
  <c r="AB305" i="2"/>
  <c r="Y305" i="2"/>
  <c r="X305" i="2"/>
  <c r="W305" i="2"/>
  <c r="V305" i="2"/>
  <c r="U305" i="2"/>
  <c r="T305" i="2"/>
  <c r="R305" i="2"/>
  <c r="Q305" i="2"/>
  <c r="P305" i="2"/>
  <c r="O305" i="2"/>
  <c r="N305" i="2"/>
  <c r="M305" i="2"/>
  <c r="I305" i="2"/>
  <c r="H305" i="2"/>
  <c r="G305" i="2"/>
  <c r="F305" i="2"/>
  <c r="E305" i="2"/>
  <c r="D305" i="2"/>
  <c r="C305" i="2"/>
  <c r="B305" i="2"/>
  <c r="A305" i="2"/>
  <c r="AF304" i="2"/>
  <c r="AG304" i="2"/>
  <c r="AE304" i="2"/>
  <c r="AD304" i="2"/>
  <c r="AC304" i="2"/>
  <c r="AB304" i="2"/>
  <c r="Y304" i="2"/>
  <c r="X304" i="2"/>
  <c r="W304" i="2"/>
  <c r="V304" i="2"/>
  <c r="U304" i="2"/>
  <c r="T304" i="2"/>
  <c r="R304" i="2"/>
  <c r="Q304" i="2"/>
  <c r="P304" i="2"/>
  <c r="O304" i="2"/>
  <c r="N304" i="2"/>
  <c r="M304" i="2"/>
  <c r="L304" i="2"/>
  <c r="J304" i="2"/>
  <c r="I304" i="2"/>
  <c r="H304" i="2"/>
  <c r="G304" i="2"/>
  <c r="F304" i="2"/>
  <c r="E304" i="2"/>
  <c r="D304" i="2"/>
  <c r="C304" i="2"/>
  <c r="B304" i="2"/>
  <c r="AF303" i="2"/>
  <c r="AG303" i="2"/>
  <c r="AE303" i="2"/>
  <c r="X303" i="2"/>
  <c r="V303" i="2"/>
  <c r="U303" i="2"/>
  <c r="T303" i="2"/>
  <c r="S303" i="2"/>
  <c r="Q303" i="2"/>
  <c r="P303" i="2"/>
  <c r="O303" i="2"/>
  <c r="N303" i="2"/>
  <c r="M303" i="2"/>
  <c r="L303" i="2"/>
  <c r="I303" i="2"/>
  <c r="H303" i="2"/>
  <c r="G303" i="2"/>
  <c r="F303" i="2"/>
  <c r="E303" i="2"/>
  <c r="D303" i="2"/>
  <c r="C303" i="2"/>
  <c r="A303" i="2"/>
  <c r="AF302" i="2"/>
  <c r="AG302" i="2"/>
  <c r="AE302" i="2"/>
  <c r="Y302" i="2"/>
  <c r="X302" i="2"/>
  <c r="W302" i="2"/>
  <c r="V302" i="2"/>
  <c r="U302" i="2"/>
  <c r="T302" i="2"/>
  <c r="S302" i="2"/>
  <c r="Q302" i="2"/>
  <c r="P302" i="2"/>
  <c r="O302" i="2"/>
  <c r="N302" i="2"/>
  <c r="M302" i="2"/>
  <c r="L302" i="2"/>
  <c r="J302" i="2"/>
  <c r="I302" i="2"/>
  <c r="H302" i="2"/>
  <c r="G302" i="2"/>
  <c r="F302" i="2"/>
  <c r="E302" i="2"/>
  <c r="D302" i="2"/>
  <c r="C302" i="2"/>
  <c r="B302" i="2"/>
  <c r="A302" i="2"/>
  <c r="AF301" i="2"/>
  <c r="AG301" i="2"/>
  <c r="AE301" i="2"/>
  <c r="AD301" i="2"/>
  <c r="AC301" i="2"/>
  <c r="AB301" i="2"/>
  <c r="Y301" i="2"/>
  <c r="X301" i="2"/>
  <c r="W301" i="2"/>
  <c r="V301" i="2"/>
  <c r="U301" i="2"/>
  <c r="T301" i="2"/>
  <c r="R301" i="2"/>
  <c r="Q301" i="2"/>
  <c r="P301" i="2"/>
  <c r="O301" i="2"/>
  <c r="N301" i="2"/>
  <c r="M301" i="2"/>
  <c r="L301" i="2"/>
  <c r="I301" i="2"/>
  <c r="H301" i="2"/>
  <c r="G301" i="2"/>
  <c r="F301" i="2"/>
  <c r="E301" i="2"/>
  <c r="D301" i="2"/>
  <c r="C301" i="2"/>
  <c r="B301" i="2"/>
  <c r="AF300" i="2"/>
  <c r="AG300" i="2"/>
  <c r="AE300" i="2"/>
  <c r="AD300" i="2"/>
  <c r="AC300" i="2"/>
  <c r="Y300" i="2"/>
  <c r="X300" i="2"/>
  <c r="V300" i="2"/>
  <c r="U300" i="2"/>
  <c r="T300" i="2"/>
  <c r="S300" i="2"/>
  <c r="Q300" i="2"/>
  <c r="P300" i="2"/>
  <c r="O300" i="2"/>
  <c r="N300" i="2"/>
  <c r="M300" i="2"/>
  <c r="L300" i="2"/>
  <c r="J300" i="2"/>
  <c r="I300" i="2"/>
  <c r="H300" i="2"/>
  <c r="G300" i="2"/>
  <c r="F300" i="2"/>
  <c r="E300" i="2"/>
  <c r="D300" i="2"/>
  <c r="C300" i="2"/>
  <c r="B300" i="2"/>
  <c r="A300" i="2"/>
  <c r="AF299" i="2"/>
  <c r="AG299" i="2"/>
  <c r="AE299" i="2"/>
  <c r="AB299" i="2"/>
  <c r="X299" i="2"/>
  <c r="W299" i="2"/>
  <c r="V299" i="2"/>
  <c r="U299" i="2"/>
  <c r="T299" i="2"/>
  <c r="S299" i="2"/>
  <c r="R299" i="2"/>
  <c r="Q299" i="2"/>
  <c r="P299" i="2"/>
  <c r="O299" i="2"/>
  <c r="N299" i="2"/>
  <c r="M299" i="2"/>
  <c r="L299" i="2"/>
  <c r="J299" i="2"/>
  <c r="I299" i="2"/>
  <c r="H299" i="2"/>
  <c r="G299" i="2"/>
  <c r="F299" i="2"/>
  <c r="E299" i="2"/>
  <c r="D299" i="2"/>
  <c r="C299" i="2"/>
  <c r="B299" i="2"/>
  <c r="A299" i="2"/>
  <c r="AF298" i="2"/>
  <c r="AG298" i="2"/>
  <c r="AE298" i="2"/>
  <c r="AD298" i="2"/>
  <c r="AC298" i="2"/>
  <c r="Y298" i="2"/>
  <c r="X298" i="2"/>
  <c r="W298" i="2"/>
  <c r="V298" i="2"/>
  <c r="U298" i="2"/>
  <c r="T298" i="2"/>
  <c r="S298" i="2"/>
  <c r="Q298" i="2"/>
  <c r="P298" i="2"/>
  <c r="O298" i="2"/>
  <c r="N298" i="2"/>
  <c r="M298" i="2"/>
  <c r="L298" i="2"/>
  <c r="J298" i="2"/>
  <c r="I298" i="2"/>
  <c r="H298" i="2"/>
  <c r="G298" i="2"/>
  <c r="F298" i="2"/>
  <c r="E298" i="2"/>
  <c r="D298" i="2"/>
  <c r="C298" i="2"/>
  <c r="B298" i="2"/>
  <c r="A298" i="2"/>
  <c r="AF297" i="2"/>
  <c r="AG297" i="2"/>
  <c r="AE297" i="2"/>
  <c r="AB297" i="2"/>
  <c r="Y297" i="2"/>
  <c r="X297" i="2"/>
  <c r="V297" i="2"/>
  <c r="U297" i="2"/>
  <c r="T297" i="2"/>
  <c r="S297" i="2"/>
  <c r="R297" i="2"/>
  <c r="Q297" i="2"/>
  <c r="P297" i="2"/>
  <c r="O297" i="2"/>
  <c r="N297" i="2"/>
  <c r="L297" i="2"/>
  <c r="I297" i="2"/>
  <c r="H297" i="2"/>
  <c r="G297" i="2"/>
  <c r="F297" i="2"/>
  <c r="E297" i="2"/>
  <c r="D297" i="2"/>
  <c r="B297" i="2"/>
  <c r="A297" i="2"/>
  <c r="AF296" i="2"/>
  <c r="AG296" i="2"/>
  <c r="AE296" i="2"/>
  <c r="AB296" i="2"/>
  <c r="Y296" i="2"/>
  <c r="W296" i="2"/>
  <c r="V296" i="2"/>
  <c r="U296" i="2"/>
  <c r="T296" i="2"/>
  <c r="S296" i="2"/>
  <c r="R296" i="2"/>
  <c r="Q296" i="2"/>
  <c r="O296" i="2"/>
  <c r="N296" i="2"/>
  <c r="M296" i="2"/>
  <c r="L296" i="2"/>
  <c r="I296" i="2"/>
  <c r="H296" i="2"/>
  <c r="G296" i="2"/>
  <c r="F296" i="2"/>
  <c r="E296" i="2"/>
  <c r="D296" i="2"/>
  <c r="C296" i="2"/>
  <c r="B296" i="2"/>
  <c r="A296" i="2"/>
  <c r="AF295" i="2"/>
  <c r="AG295" i="2"/>
  <c r="AB295" i="2"/>
  <c r="Y295" i="2"/>
  <c r="X295" i="2"/>
  <c r="W295" i="2"/>
  <c r="V295" i="2"/>
  <c r="U295" i="2"/>
  <c r="T295" i="2"/>
  <c r="R295" i="2"/>
  <c r="Q295" i="2"/>
  <c r="P295" i="2"/>
  <c r="O295" i="2"/>
  <c r="N295" i="2"/>
  <c r="M295" i="2"/>
  <c r="I295" i="2"/>
  <c r="H295" i="2"/>
  <c r="G295" i="2"/>
  <c r="F295" i="2"/>
  <c r="E295" i="2"/>
  <c r="D295" i="2"/>
  <c r="C295" i="2"/>
  <c r="B295" i="2"/>
  <c r="A295" i="2"/>
  <c r="AF294" i="2"/>
  <c r="AG294" i="2"/>
  <c r="AE294" i="2"/>
  <c r="AB294" i="2"/>
  <c r="Y294" i="2"/>
  <c r="W294" i="2"/>
  <c r="V294" i="2"/>
  <c r="U294" i="2"/>
  <c r="T294" i="2"/>
  <c r="R294" i="2"/>
  <c r="Q294" i="2"/>
  <c r="O294" i="2"/>
  <c r="N294" i="2"/>
  <c r="M294" i="2"/>
  <c r="L294" i="2"/>
  <c r="J294" i="2"/>
  <c r="I294" i="2"/>
  <c r="H294" i="2"/>
  <c r="G294" i="2"/>
  <c r="F294" i="2"/>
  <c r="E294" i="2"/>
  <c r="D294" i="2"/>
  <c r="C294" i="2"/>
  <c r="B294" i="2"/>
  <c r="A294" i="2"/>
  <c r="AF293" i="2"/>
  <c r="AG293" i="2"/>
  <c r="AE293" i="2"/>
  <c r="AD293" i="2"/>
  <c r="AC293" i="2"/>
  <c r="AB293" i="2"/>
  <c r="Y293" i="2"/>
  <c r="W293" i="2"/>
  <c r="V293" i="2"/>
  <c r="T293" i="2"/>
  <c r="S293" i="2"/>
  <c r="R293" i="2"/>
  <c r="Q293" i="2"/>
  <c r="P293" i="2"/>
  <c r="O293" i="2"/>
  <c r="N293" i="2"/>
  <c r="M293" i="2"/>
  <c r="L293" i="2"/>
  <c r="J293" i="2"/>
  <c r="I293" i="2"/>
  <c r="H293" i="2"/>
  <c r="F293" i="2"/>
  <c r="E293" i="2"/>
  <c r="C293" i="2"/>
  <c r="B293" i="2"/>
  <c r="A293" i="2"/>
  <c r="AF292" i="2"/>
  <c r="AG292" i="2"/>
  <c r="AE292" i="2"/>
  <c r="AB292" i="2"/>
  <c r="Y292" i="2"/>
  <c r="W292" i="2"/>
  <c r="V292" i="2"/>
  <c r="T292" i="2"/>
  <c r="S292" i="2"/>
  <c r="R292" i="2"/>
  <c r="P292" i="2"/>
  <c r="O292" i="2"/>
  <c r="N292" i="2"/>
  <c r="M292" i="2"/>
  <c r="L292" i="2"/>
  <c r="J292" i="2"/>
  <c r="I292" i="2"/>
  <c r="H292" i="2"/>
  <c r="F292" i="2"/>
  <c r="E292" i="2"/>
  <c r="C292" i="2"/>
  <c r="B292" i="2"/>
  <c r="A292" i="2"/>
  <c r="AF291" i="2"/>
  <c r="AG291" i="2"/>
  <c r="AE291" i="2"/>
  <c r="AB291" i="2"/>
  <c r="Y291" i="2"/>
  <c r="W291" i="2"/>
  <c r="V291" i="2"/>
  <c r="U291" i="2"/>
  <c r="T291" i="2"/>
  <c r="S291" i="2"/>
  <c r="R291" i="2"/>
  <c r="Q291" i="2"/>
  <c r="P291" i="2"/>
  <c r="O291" i="2"/>
  <c r="N291" i="2"/>
  <c r="M291" i="2"/>
  <c r="L291" i="2"/>
  <c r="J291" i="2"/>
  <c r="I291" i="2"/>
  <c r="H291" i="2"/>
  <c r="F291" i="2"/>
  <c r="E291" i="2"/>
  <c r="D291" i="2"/>
  <c r="C291" i="2"/>
  <c r="B291" i="2"/>
  <c r="A291" i="2"/>
  <c r="AF290" i="2"/>
  <c r="AG290" i="2"/>
  <c r="AE290" i="2"/>
  <c r="AD290" i="2"/>
  <c r="AC290" i="2"/>
  <c r="AB290" i="2"/>
  <c r="Y290" i="2"/>
  <c r="W290" i="2"/>
  <c r="V290" i="2"/>
  <c r="U290" i="2"/>
  <c r="T290" i="2"/>
  <c r="S290" i="2"/>
  <c r="R290" i="2"/>
  <c r="Q290" i="2"/>
  <c r="P290" i="2"/>
  <c r="O290" i="2"/>
  <c r="N290" i="2"/>
  <c r="M290" i="2"/>
  <c r="L290" i="2"/>
  <c r="J290" i="2"/>
  <c r="I290" i="2"/>
  <c r="H290" i="2"/>
  <c r="G290" i="2"/>
  <c r="F290" i="2"/>
  <c r="E290" i="2"/>
  <c r="D290" i="2"/>
  <c r="C290" i="2"/>
  <c r="B290" i="2"/>
  <c r="A290" i="2"/>
  <c r="AF289" i="2"/>
  <c r="AG289" i="2"/>
  <c r="AE289" i="2"/>
  <c r="AD289" i="2"/>
  <c r="AB289" i="2"/>
  <c r="Y289" i="2"/>
  <c r="X289" i="2"/>
  <c r="W289" i="2"/>
  <c r="V289" i="2"/>
  <c r="U289" i="2"/>
  <c r="S289" i="2"/>
  <c r="R289" i="2"/>
  <c r="Q289" i="2"/>
  <c r="P289" i="2"/>
  <c r="N289" i="2"/>
  <c r="M289" i="2"/>
  <c r="L289" i="2"/>
  <c r="J289" i="2"/>
  <c r="I289" i="2"/>
  <c r="H289" i="2"/>
  <c r="G289" i="2"/>
  <c r="F289" i="2"/>
  <c r="E289" i="2"/>
  <c r="D289" i="2"/>
  <c r="C289" i="2"/>
  <c r="B289" i="2"/>
  <c r="A289" i="2"/>
  <c r="AF288" i="2"/>
  <c r="AG288" i="2"/>
  <c r="AE288" i="2"/>
  <c r="AB288" i="2"/>
  <c r="X288" i="2"/>
  <c r="W288" i="2"/>
  <c r="V288" i="2"/>
  <c r="U288" i="2"/>
  <c r="T288" i="2"/>
  <c r="S288" i="2"/>
  <c r="R288" i="2"/>
  <c r="Q288" i="2"/>
  <c r="P288" i="2"/>
  <c r="O288" i="2"/>
  <c r="N288" i="2"/>
  <c r="M288" i="2"/>
  <c r="L288" i="2"/>
  <c r="J288" i="2"/>
  <c r="I288" i="2"/>
  <c r="H288" i="2"/>
  <c r="G288" i="2"/>
  <c r="F288" i="2"/>
  <c r="D288" i="2"/>
  <c r="C288" i="2"/>
  <c r="B288" i="2"/>
  <c r="A288" i="2"/>
  <c r="AF287" i="2"/>
  <c r="AG287" i="2"/>
  <c r="AE287" i="2"/>
  <c r="AD287" i="2"/>
  <c r="AC287" i="2"/>
  <c r="AB287" i="2"/>
  <c r="Y287" i="2"/>
  <c r="X287" i="2"/>
  <c r="W287" i="2"/>
  <c r="V287" i="2"/>
  <c r="U287" i="2"/>
  <c r="T287" i="2"/>
  <c r="S287" i="2"/>
  <c r="R287" i="2"/>
  <c r="Q287" i="2"/>
  <c r="P287" i="2"/>
  <c r="O287" i="2"/>
  <c r="N287" i="2"/>
  <c r="M287" i="2"/>
  <c r="L287" i="2"/>
  <c r="J287" i="2"/>
  <c r="I287" i="2"/>
  <c r="H287" i="2"/>
  <c r="G287" i="2"/>
  <c r="F287" i="2"/>
  <c r="E287" i="2"/>
  <c r="D287" i="2"/>
  <c r="C287" i="2"/>
  <c r="B287" i="2"/>
  <c r="AF286" i="2"/>
  <c r="AG286" i="2"/>
  <c r="AE286" i="2"/>
  <c r="Y286" i="2"/>
  <c r="X286" i="2"/>
  <c r="W286" i="2"/>
  <c r="V286" i="2"/>
  <c r="U286" i="2"/>
  <c r="T286" i="2"/>
  <c r="S286" i="2"/>
  <c r="R286" i="2"/>
  <c r="Q286" i="2"/>
  <c r="P286" i="2"/>
  <c r="O286" i="2"/>
  <c r="N286" i="2"/>
  <c r="L286" i="2"/>
  <c r="J286" i="2"/>
  <c r="I286" i="2"/>
  <c r="H286" i="2"/>
  <c r="G286" i="2"/>
  <c r="F286" i="2"/>
  <c r="E286" i="2"/>
  <c r="D286" i="2"/>
  <c r="C286" i="2"/>
  <c r="A286" i="2"/>
  <c r="AF285" i="2"/>
  <c r="AG285" i="2"/>
  <c r="AE285" i="2"/>
  <c r="Y285" i="2"/>
  <c r="X285" i="2"/>
  <c r="W285" i="2"/>
  <c r="V285" i="2"/>
  <c r="U285" i="2"/>
  <c r="T285" i="2"/>
  <c r="S285" i="2"/>
  <c r="R285" i="2"/>
  <c r="Q285" i="2"/>
  <c r="P285" i="2"/>
  <c r="O285" i="2"/>
  <c r="N285" i="2"/>
  <c r="L285" i="2"/>
  <c r="J285" i="2"/>
  <c r="I285" i="2"/>
  <c r="H285" i="2"/>
  <c r="G285" i="2"/>
  <c r="F285" i="2"/>
  <c r="E285" i="2"/>
  <c r="D285" i="2"/>
  <c r="C285" i="2"/>
  <c r="B285" i="2"/>
  <c r="A285" i="2"/>
  <c r="AF284" i="2"/>
  <c r="AG284" i="2"/>
  <c r="AE284" i="2"/>
  <c r="AC284" i="2"/>
  <c r="X284" i="2"/>
  <c r="W284" i="2"/>
  <c r="V284" i="2"/>
  <c r="T284" i="2"/>
  <c r="S284" i="2"/>
  <c r="R284" i="2"/>
  <c r="Q284" i="2"/>
  <c r="P284" i="2"/>
  <c r="O284" i="2"/>
  <c r="N284" i="2"/>
  <c r="L284" i="2"/>
  <c r="J284" i="2"/>
  <c r="I284" i="2"/>
  <c r="H284" i="2"/>
  <c r="F284" i="2"/>
  <c r="E284" i="2"/>
  <c r="C284" i="2"/>
  <c r="A284" i="2"/>
  <c r="AF283" i="2"/>
  <c r="AG283" i="2"/>
  <c r="AE283" i="2"/>
  <c r="AC283" i="2"/>
  <c r="AB283" i="2"/>
  <c r="X283" i="2"/>
  <c r="W283" i="2"/>
  <c r="V283" i="2"/>
  <c r="U283" i="2"/>
  <c r="T283" i="2"/>
  <c r="S283" i="2"/>
  <c r="R283" i="2"/>
  <c r="Q283" i="2"/>
  <c r="P283" i="2"/>
  <c r="O283" i="2"/>
  <c r="N283" i="2"/>
  <c r="L283" i="2"/>
  <c r="J283" i="2"/>
  <c r="I283" i="2"/>
  <c r="H283" i="2"/>
  <c r="G283" i="2"/>
  <c r="F283" i="2"/>
  <c r="E283" i="2"/>
  <c r="D283" i="2"/>
  <c r="C283" i="2"/>
  <c r="A283" i="2"/>
  <c r="AF282" i="2"/>
  <c r="AG282" i="2"/>
  <c r="AE282" i="2"/>
  <c r="AB282" i="2"/>
  <c r="Y282" i="2"/>
  <c r="W282" i="2"/>
  <c r="V282" i="2"/>
  <c r="U282" i="2"/>
  <c r="T282" i="2"/>
  <c r="R282" i="2"/>
  <c r="Q282" i="2"/>
  <c r="P282" i="2"/>
  <c r="O282" i="2"/>
  <c r="N282" i="2"/>
  <c r="M282" i="2"/>
  <c r="J282" i="2"/>
  <c r="I282" i="2"/>
  <c r="H282" i="2"/>
  <c r="G282" i="2"/>
  <c r="F282" i="2"/>
  <c r="E282" i="2"/>
  <c r="D282" i="2"/>
  <c r="C282" i="2"/>
  <c r="B282" i="2"/>
  <c r="A282" i="2"/>
  <c r="AF281" i="2"/>
  <c r="AG281" i="2"/>
  <c r="AE281" i="2"/>
  <c r="AB281" i="2"/>
  <c r="Y281" i="2"/>
  <c r="X281" i="2"/>
  <c r="W281" i="2"/>
  <c r="V281" i="2"/>
  <c r="U281" i="2"/>
  <c r="T281" i="2"/>
  <c r="R281" i="2"/>
  <c r="Q281" i="2"/>
  <c r="P281" i="2"/>
  <c r="O281" i="2"/>
  <c r="N281" i="2"/>
  <c r="M281" i="2"/>
  <c r="L281" i="2"/>
  <c r="I281" i="2"/>
  <c r="H281" i="2"/>
  <c r="G281" i="2"/>
  <c r="F281" i="2"/>
  <c r="E281" i="2"/>
  <c r="D281" i="2"/>
  <c r="C281" i="2"/>
  <c r="B281" i="2"/>
  <c r="AF280" i="2"/>
  <c r="AG280" i="2"/>
  <c r="AE280" i="2"/>
  <c r="AD280" i="2"/>
  <c r="AC280" i="2"/>
  <c r="X280" i="2"/>
  <c r="V280" i="2"/>
  <c r="U280" i="2"/>
  <c r="T280" i="2"/>
  <c r="R280" i="2"/>
  <c r="Q280" i="2"/>
  <c r="P280" i="2"/>
  <c r="O280" i="2"/>
  <c r="N280" i="2"/>
  <c r="M280" i="2"/>
  <c r="L280" i="2"/>
  <c r="I280" i="2"/>
  <c r="H280" i="2"/>
  <c r="G280" i="2"/>
  <c r="F280" i="2"/>
  <c r="E280" i="2"/>
  <c r="D280" i="2"/>
  <c r="A280" i="2"/>
  <c r="AF279" i="2"/>
  <c r="AG279" i="2"/>
  <c r="AE279" i="2"/>
  <c r="AD279" i="2"/>
  <c r="Y279" i="2"/>
  <c r="X279" i="2"/>
  <c r="V279" i="2"/>
  <c r="U279" i="2"/>
  <c r="T279" i="2"/>
  <c r="S279" i="2"/>
  <c r="Q279" i="2"/>
  <c r="P279" i="2"/>
  <c r="O279" i="2"/>
  <c r="N279" i="2"/>
  <c r="M279" i="2"/>
  <c r="L279" i="2"/>
  <c r="I279" i="2"/>
  <c r="H279" i="2"/>
  <c r="G279" i="2"/>
  <c r="F279" i="2"/>
  <c r="E279" i="2"/>
  <c r="D279" i="2"/>
  <c r="C279" i="2"/>
  <c r="B279" i="2"/>
  <c r="A279" i="2"/>
  <c r="AF278" i="2"/>
  <c r="AG278" i="2"/>
  <c r="AE278" i="2"/>
  <c r="AB278" i="2"/>
  <c r="Y278" i="2"/>
  <c r="X278" i="2"/>
  <c r="W278" i="2"/>
  <c r="V278" i="2"/>
  <c r="U278" i="2"/>
  <c r="T278" i="2"/>
  <c r="R278" i="2"/>
  <c r="Q278" i="2"/>
  <c r="P278" i="2"/>
  <c r="O278" i="2"/>
  <c r="N278" i="2"/>
  <c r="M278" i="2"/>
  <c r="L278" i="2"/>
  <c r="I278" i="2"/>
  <c r="H278" i="2"/>
  <c r="G278" i="2"/>
  <c r="F278" i="2"/>
  <c r="E278" i="2"/>
  <c r="D278" i="2"/>
  <c r="C278" i="2"/>
  <c r="B278" i="2"/>
  <c r="A278" i="2"/>
  <c r="AF277" i="2"/>
  <c r="AG277" i="2"/>
  <c r="AE277" i="2"/>
  <c r="AB277" i="2"/>
  <c r="Y277" i="2"/>
  <c r="X277" i="2"/>
  <c r="W277" i="2"/>
  <c r="V277" i="2"/>
  <c r="U277" i="2"/>
  <c r="T277" i="2"/>
  <c r="R277" i="2"/>
  <c r="Q277" i="2"/>
  <c r="P277" i="2"/>
  <c r="O277" i="2"/>
  <c r="N277" i="2"/>
  <c r="M277" i="2"/>
  <c r="L277" i="2"/>
  <c r="I277" i="2"/>
  <c r="H277" i="2"/>
  <c r="G277" i="2"/>
  <c r="F277" i="2"/>
  <c r="E277" i="2"/>
  <c r="D277" i="2"/>
  <c r="C277" i="2"/>
  <c r="B277" i="2"/>
  <c r="A277" i="2"/>
  <c r="AF276" i="2"/>
  <c r="AG276" i="2"/>
  <c r="AE276" i="2"/>
  <c r="AD276" i="2"/>
  <c r="AC276" i="2"/>
  <c r="AB276" i="2"/>
  <c r="Y276" i="2"/>
  <c r="X276" i="2"/>
  <c r="W276" i="2"/>
  <c r="V276" i="2"/>
  <c r="U276" i="2"/>
  <c r="T276" i="2"/>
  <c r="S276" i="2"/>
  <c r="R276" i="2"/>
  <c r="Q276" i="2"/>
  <c r="P276" i="2"/>
  <c r="O276" i="2"/>
  <c r="N276" i="2"/>
  <c r="M276" i="2"/>
  <c r="I276" i="2"/>
  <c r="H276" i="2"/>
  <c r="G276" i="2"/>
  <c r="F276" i="2"/>
  <c r="E276" i="2"/>
  <c r="D276" i="2"/>
  <c r="C276" i="2"/>
  <c r="B276" i="2"/>
  <c r="A276" i="2"/>
  <c r="AF275" i="2"/>
  <c r="AG275" i="2"/>
  <c r="AE275" i="2"/>
  <c r="AD275" i="2"/>
  <c r="AC275" i="2"/>
  <c r="AB275" i="2"/>
  <c r="Y275" i="2"/>
  <c r="W275" i="2"/>
  <c r="V275" i="2"/>
  <c r="U275" i="2"/>
  <c r="T275" i="2"/>
  <c r="R275" i="2"/>
  <c r="Q275" i="2"/>
  <c r="P275" i="2"/>
  <c r="O275" i="2"/>
  <c r="N275" i="2"/>
  <c r="M275" i="2"/>
  <c r="L275" i="2"/>
  <c r="I275" i="2"/>
  <c r="H275" i="2"/>
  <c r="G275" i="2"/>
  <c r="F275" i="2"/>
  <c r="E275" i="2"/>
  <c r="D275" i="2"/>
  <c r="C275" i="2"/>
  <c r="B275" i="2"/>
  <c r="A275" i="2"/>
  <c r="AF274" i="2"/>
  <c r="AG274" i="2"/>
  <c r="AB274" i="2"/>
  <c r="Y274" i="2"/>
  <c r="W274" i="2"/>
  <c r="V274" i="2"/>
  <c r="U274" i="2"/>
  <c r="T274" i="2"/>
  <c r="S274" i="2"/>
  <c r="R274" i="2"/>
  <c r="Q274" i="2"/>
  <c r="P274" i="2"/>
  <c r="O274" i="2"/>
  <c r="N274" i="2"/>
  <c r="M274" i="2"/>
  <c r="I274" i="2"/>
  <c r="H274" i="2"/>
  <c r="G274" i="2"/>
  <c r="F274" i="2"/>
  <c r="E274" i="2"/>
  <c r="D274" i="2"/>
  <c r="C274" i="2"/>
  <c r="B274" i="2"/>
  <c r="A274" i="2"/>
  <c r="AF273" i="2"/>
  <c r="AG273" i="2"/>
  <c r="AE273" i="2"/>
  <c r="AB273" i="2"/>
  <c r="Y273" i="2"/>
  <c r="X273" i="2"/>
  <c r="W273" i="2"/>
  <c r="V273" i="2"/>
  <c r="U273" i="2"/>
  <c r="T273" i="2"/>
  <c r="R273" i="2"/>
  <c r="Q273" i="2"/>
  <c r="P273" i="2"/>
  <c r="O273" i="2"/>
  <c r="N273" i="2"/>
  <c r="M273" i="2"/>
  <c r="L273" i="2"/>
  <c r="I273" i="2"/>
  <c r="H273" i="2"/>
  <c r="G273" i="2"/>
  <c r="F273" i="2"/>
  <c r="E273" i="2"/>
  <c r="D273" i="2"/>
  <c r="C273" i="2"/>
  <c r="B273" i="2"/>
  <c r="A273" i="2"/>
  <c r="AF272" i="2"/>
  <c r="AG272" i="2"/>
  <c r="AE272" i="2"/>
  <c r="AB272" i="2"/>
  <c r="Y272" i="2"/>
  <c r="X272" i="2"/>
  <c r="W272" i="2"/>
  <c r="V272" i="2"/>
  <c r="U272" i="2"/>
  <c r="T272" i="2"/>
  <c r="R272" i="2"/>
  <c r="Q272" i="2"/>
  <c r="P272" i="2"/>
  <c r="O272" i="2"/>
  <c r="N272" i="2"/>
  <c r="M272" i="2"/>
  <c r="L272" i="2"/>
  <c r="I272" i="2"/>
  <c r="H272" i="2"/>
  <c r="G272" i="2"/>
  <c r="F272" i="2"/>
  <c r="E272" i="2"/>
  <c r="D272" i="2"/>
  <c r="C272" i="2"/>
  <c r="B272" i="2"/>
  <c r="A272" i="2"/>
  <c r="AF271" i="2"/>
  <c r="AG271" i="2"/>
  <c r="AD271" i="2"/>
  <c r="AB271" i="2"/>
  <c r="Y271" i="2"/>
  <c r="X271" i="2"/>
  <c r="W271" i="2"/>
  <c r="V271" i="2"/>
  <c r="U271" i="2"/>
  <c r="T271" i="2"/>
  <c r="R271" i="2"/>
  <c r="Q271" i="2"/>
  <c r="P271" i="2"/>
  <c r="O271" i="2"/>
  <c r="N271" i="2"/>
  <c r="M271" i="2"/>
  <c r="L271" i="2"/>
  <c r="H271" i="2"/>
  <c r="G271" i="2"/>
  <c r="F271" i="2"/>
  <c r="E271" i="2"/>
  <c r="D271" i="2"/>
  <c r="C271" i="2"/>
  <c r="B271" i="2"/>
  <c r="A271" i="2"/>
  <c r="AF270" i="2"/>
  <c r="AG270" i="2"/>
  <c r="AE270" i="2"/>
  <c r="AC270" i="2"/>
  <c r="AB270" i="2"/>
  <c r="X270" i="2"/>
  <c r="W270" i="2"/>
  <c r="V270" i="2"/>
  <c r="T270" i="2"/>
  <c r="R270" i="2"/>
  <c r="Q270" i="2"/>
  <c r="P270" i="2"/>
  <c r="O270" i="2"/>
  <c r="N270" i="2"/>
  <c r="M270" i="2"/>
  <c r="L270" i="2"/>
  <c r="J270" i="2"/>
  <c r="I270" i="2"/>
  <c r="H270" i="2"/>
  <c r="F270" i="2"/>
  <c r="E270" i="2"/>
  <c r="B270" i="2"/>
  <c r="A270" i="2"/>
  <c r="AF269" i="2"/>
  <c r="AG269" i="2"/>
  <c r="AE269" i="2"/>
  <c r="AD269" i="2"/>
  <c r="AC269" i="2"/>
  <c r="AB269" i="2"/>
  <c r="W269" i="2"/>
  <c r="V269" i="2"/>
  <c r="U269" i="2"/>
  <c r="T269" i="2"/>
  <c r="R269" i="2"/>
  <c r="Q269" i="2"/>
  <c r="P269" i="2"/>
  <c r="O269" i="2"/>
  <c r="N269" i="2"/>
  <c r="M269" i="2"/>
  <c r="L269" i="2"/>
  <c r="J269" i="2"/>
  <c r="I269" i="2"/>
  <c r="H269" i="2"/>
  <c r="G269" i="2"/>
  <c r="F269" i="2"/>
  <c r="E269" i="2"/>
  <c r="D269" i="2"/>
  <c r="C269" i="2"/>
  <c r="A269" i="2"/>
  <c r="AE268" i="2"/>
  <c r="AD268" i="2"/>
  <c r="AC268" i="2"/>
  <c r="AB268" i="2"/>
  <c r="Y268" i="2"/>
  <c r="X268" i="2"/>
  <c r="W268" i="2"/>
  <c r="U268" i="2"/>
  <c r="T268" i="2"/>
  <c r="R268" i="2"/>
  <c r="Q268" i="2"/>
  <c r="P268" i="2"/>
  <c r="O268" i="2"/>
  <c r="M268" i="2"/>
  <c r="L268" i="2"/>
  <c r="J268" i="2"/>
  <c r="I268" i="2"/>
  <c r="H268" i="2"/>
  <c r="G268" i="2"/>
  <c r="F268" i="2"/>
  <c r="E268" i="2"/>
  <c r="D268" i="2"/>
  <c r="C268" i="2"/>
  <c r="B268" i="2"/>
  <c r="A268" i="2"/>
  <c r="AF267" i="2"/>
  <c r="AG267" i="2"/>
  <c r="AE267" i="2"/>
  <c r="AC267" i="2"/>
  <c r="AB267" i="2"/>
  <c r="Y267" i="2"/>
  <c r="X267" i="2"/>
  <c r="U267" i="2"/>
  <c r="T267" i="2"/>
  <c r="S267" i="2"/>
  <c r="R267" i="2"/>
  <c r="Q267" i="2"/>
  <c r="P267" i="2"/>
  <c r="O267" i="2"/>
  <c r="M267" i="2"/>
  <c r="L267" i="2"/>
  <c r="J267" i="2"/>
  <c r="I267" i="2"/>
  <c r="H267" i="2"/>
  <c r="G267" i="2"/>
  <c r="F267" i="2"/>
  <c r="E267" i="2"/>
  <c r="D267" i="2"/>
  <c r="C267" i="2"/>
  <c r="B267" i="2"/>
  <c r="A267" i="2"/>
  <c r="AF266" i="2"/>
  <c r="AG266" i="2"/>
  <c r="AE266" i="2"/>
  <c r="AB266" i="2"/>
  <c r="X266" i="2"/>
  <c r="W266" i="2"/>
  <c r="V266" i="2"/>
  <c r="U266" i="2"/>
  <c r="T266" i="2"/>
  <c r="S266" i="2"/>
  <c r="R266" i="2"/>
  <c r="Q266" i="2"/>
  <c r="P266" i="2"/>
  <c r="O266" i="2"/>
  <c r="N266" i="2"/>
  <c r="L266" i="2"/>
  <c r="J266" i="2"/>
  <c r="I266" i="2"/>
  <c r="H266" i="2"/>
  <c r="G266" i="2"/>
  <c r="F266" i="2"/>
  <c r="E266" i="2"/>
  <c r="D266" i="2"/>
  <c r="B266" i="2"/>
  <c r="A266" i="2"/>
  <c r="AF265" i="2"/>
  <c r="AG265" i="2"/>
  <c r="AE265" i="2"/>
  <c r="AB265" i="2"/>
  <c r="X265" i="2"/>
  <c r="V265" i="2"/>
  <c r="U265" i="2"/>
  <c r="T265" i="2"/>
  <c r="S265" i="2"/>
  <c r="R265" i="2"/>
  <c r="Q265" i="2"/>
  <c r="P265" i="2"/>
  <c r="O265" i="2"/>
  <c r="N265" i="2"/>
  <c r="L265" i="2"/>
  <c r="J265" i="2"/>
  <c r="I265" i="2"/>
  <c r="H265" i="2"/>
  <c r="G265" i="2"/>
  <c r="F265" i="2"/>
  <c r="E265" i="2"/>
  <c r="D265" i="2"/>
  <c r="A265" i="2"/>
  <c r="AF264" i="2"/>
  <c r="AG264" i="2"/>
  <c r="AE264" i="2"/>
  <c r="AB264" i="2"/>
  <c r="X264" i="2"/>
  <c r="W264" i="2"/>
  <c r="V264" i="2"/>
  <c r="U264" i="2"/>
  <c r="T264" i="2"/>
  <c r="S264" i="2"/>
  <c r="R264" i="2"/>
  <c r="Q264" i="2"/>
  <c r="P264" i="2"/>
  <c r="O264" i="2"/>
  <c r="N264" i="2"/>
  <c r="L264" i="2"/>
  <c r="J264" i="2"/>
  <c r="I264" i="2"/>
  <c r="H264" i="2"/>
  <c r="G264" i="2"/>
  <c r="F264" i="2"/>
  <c r="E264" i="2"/>
  <c r="D264" i="2"/>
  <c r="A264" i="2"/>
  <c r="AF263" i="2"/>
  <c r="AG263" i="2"/>
  <c r="AE263" i="2"/>
  <c r="AB263" i="2"/>
  <c r="Y263" i="2"/>
  <c r="X263" i="2"/>
  <c r="W263" i="2"/>
  <c r="U263" i="2"/>
  <c r="T263" i="2"/>
  <c r="S263" i="2"/>
  <c r="R263" i="2"/>
  <c r="Q263" i="2"/>
  <c r="P263" i="2"/>
  <c r="O263" i="2"/>
  <c r="M263" i="2"/>
  <c r="L263" i="2"/>
  <c r="J263" i="2"/>
  <c r="I263" i="2"/>
  <c r="H263" i="2"/>
  <c r="G263" i="2"/>
  <c r="F263" i="2"/>
  <c r="E263" i="2"/>
  <c r="D263" i="2"/>
  <c r="C263" i="2"/>
  <c r="B263" i="2"/>
  <c r="A263" i="2"/>
  <c r="AE262" i="2"/>
  <c r="AD262" i="2"/>
  <c r="AC262" i="2"/>
  <c r="AB262" i="2"/>
  <c r="Y262" i="2"/>
  <c r="X262" i="2"/>
  <c r="W262" i="2"/>
  <c r="V262" i="2"/>
  <c r="T262" i="2"/>
  <c r="S262" i="2"/>
  <c r="R262" i="2"/>
  <c r="Q262" i="2"/>
  <c r="P262" i="2"/>
  <c r="O262" i="2"/>
  <c r="N262" i="2"/>
  <c r="L262" i="2"/>
  <c r="J262" i="2"/>
  <c r="I262" i="2"/>
  <c r="H262" i="2"/>
  <c r="F262" i="2"/>
  <c r="E262" i="2"/>
  <c r="C262" i="2"/>
  <c r="A262" i="2"/>
  <c r="AF261" i="2"/>
  <c r="AG261" i="2"/>
  <c r="AE261" i="2"/>
  <c r="AD261" i="2"/>
  <c r="AC261" i="2"/>
  <c r="AB261" i="2"/>
  <c r="Y261" i="2"/>
  <c r="X261" i="2"/>
  <c r="W261" i="2"/>
  <c r="V261" i="2"/>
  <c r="T261" i="2"/>
  <c r="S261" i="2"/>
  <c r="R261" i="2"/>
  <c r="Q261" i="2"/>
  <c r="P261" i="2"/>
  <c r="O261" i="2"/>
  <c r="N261" i="2"/>
  <c r="L261" i="2"/>
  <c r="J261" i="2"/>
  <c r="I261" i="2"/>
  <c r="H261" i="2"/>
  <c r="F261" i="2"/>
  <c r="E261" i="2"/>
  <c r="C261" i="2"/>
  <c r="A261" i="2"/>
  <c r="AF260" i="2"/>
  <c r="AG260" i="2"/>
  <c r="AE260" i="2"/>
  <c r="AD260" i="2"/>
  <c r="AC260" i="2"/>
  <c r="AA260" i="2"/>
  <c r="AB260" i="2"/>
  <c r="Y260" i="2"/>
  <c r="X260" i="2"/>
  <c r="W260" i="2"/>
  <c r="V260" i="2"/>
  <c r="U260" i="2"/>
  <c r="T260" i="2"/>
  <c r="S260" i="2"/>
  <c r="R260" i="2"/>
  <c r="Q260" i="2"/>
  <c r="P260" i="2"/>
  <c r="O260" i="2"/>
  <c r="N260" i="2"/>
  <c r="M260" i="2"/>
  <c r="L260" i="2"/>
  <c r="J260" i="2"/>
  <c r="I260" i="2"/>
  <c r="H260" i="2"/>
  <c r="G260" i="2"/>
  <c r="F260" i="2"/>
  <c r="E260" i="2"/>
  <c r="D260" i="2"/>
  <c r="B260" i="2"/>
  <c r="A260" i="2"/>
  <c r="AF259" i="2"/>
  <c r="AG259" i="2"/>
  <c r="AE259" i="2"/>
  <c r="AC259" i="2"/>
  <c r="W259" i="2"/>
  <c r="V259" i="2"/>
  <c r="U259" i="2"/>
  <c r="T259" i="2"/>
  <c r="R259" i="2"/>
  <c r="Q259" i="2"/>
  <c r="P259" i="2"/>
  <c r="O259" i="2"/>
  <c r="N259" i="2"/>
  <c r="L259" i="2"/>
  <c r="J259" i="2"/>
  <c r="I259" i="2"/>
  <c r="H259" i="2"/>
  <c r="G259" i="2"/>
  <c r="F259" i="2"/>
  <c r="E259" i="2"/>
  <c r="D259" i="2"/>
  <c r="B259" i="2"/>
  <c r="A259" i="2"/>
  <c r="AF258" i="2"/>
  <c r="AG258" i="2"/>
  <c r="AE258" i="2"/>
  <c r="AD258" i="2"/>
  <c r="AC258" i="2"/>
  <c r="AB258" i="2"/>
  <c r="Y258" i="2"/>
  <c r="W258" i="2"/>
  <c r="V258" i="2"/>
  <c r="U258" i="2"/>
  <c r="T258" i="2"/>
  <c r="R258" i="2"/>
  <c r="Q258" i="2"/>
  <c r="P258" i="2"/>
  <c r="O258" i="2"/>
  <c r="N258" i="2"/>
  <c r="M258" i="2"/>
  <c r="L258" i="2"/>
  <c r="J258" i="2"/>
  <c r="I258" i="2"/>
  <c r="H258" i="2"/>
  <c r="G258" i="2"/>
  <c r="F258" i="2"/>
  <c r="E258" i="2"/>
  <c r="D258" i="2"/>
  <c r="C258" i="2"/>
  <c r="B258" i="2"/>
  <c r="A258" i="2"/>
  <c r="AF257" i="2"/>
  <c r="AG257" i="2"/>
  <c r="AE257" i="2"/>
  <c r="AD257" i="2"/>
  <c r="AC257" i="2"/>
  <c r="AB257" i="2"/>
  <c r="Y257" i="2"/>
  <c r="AH257" i="2"/>
  <c r="K257" i="2"/>
  <c r="X257" i="2"/>
  <c r="W257" i="2"/>
  <c r="V257" i="2"/>
  <c r="T257" i="2"/>
  <c r="R257" i="2"/>
  <c r="Q257" i="2"/>
  <c r="P257" i="2"/>
  <c r="O257" i="2"/>
  <c r="N257" i="2"/>
  <c r="M257" i="2"/>
  <c r="L257" i="2"/>
  <c r="J257" i="2"/>
  <c r="I257" i="2"/>
  <c r="H257" i="2"/>
  <c r="G257" i="2"/>
  <c r="F257" i="2"/>
  <c r="E257" i="2"/>
  <c r="C257" i="2"/>
  <c r="B257" i="2"/>
  <c r="A257" i="2"/>
  <c r="AF256" i="2"/>
  <c r="AG256" i="2"/>
  <c r="AE256" i="2"/>
  <c r="Z256" i="2"/>
  <c r="AH256" i="2"/>
  <c r="K256" i="2"/>
  <c r="AB256" i="2"/>
  <c r="Y256" i="2"/>
  <c r="W256" i="2"/>
  <c r="V256" i="2"/>
  <c r="U256" i="2"/>
  <c r="T256" i="2"/>
  <c r="R256" i="2"/>
  <c r="Q256" i="2"/>
  <c r="P256" i="2"/>
  <c r="N256" i="2"/>
  <c r="M256" i="2"/>
  <c r="L256" i="2"/>
  <c r="J256" i="2"/>
  <c r="H256" i="2"/>
  <c r="G256" i="2"/>
  <c r="F256" i="2"/>
  <c r="E256" i="2"/>
  <c r="D256" i="2"/>
  <c r="C256" i="2"/>
  <c r="B256" i="2"/>
  <c r="A256" i="2"/>
  <c r="AF255" i="2"/>
  <c r="AG255" i="2"/>
  <c r="AE255" i="2"/>
  <c r="AB255" i="2"/>
  <c r="Y255" i="2"/>
  <c r="X255" i="2"/>
  <c r="W255" i="2"/>
  <c r="V255" i="2"/>
  <c r="U255" i="2"/>
  <c r="T255" i="2"/>
  <c r="S255" i="2"/>
  <c r="R255" i="2"/>
  <c r="Q255" i="2"/>
  <c r="P255" i="2"/>
  <c r="O255" i="2"/>
  <c r="N255" i="2"/>
  <c r="M255" i="2"/>
  <c r="L255" i="2"/>
  <c r="J255" i="2"/>
  <c r="I255" i="2"/>
  <c r="H255" i="2"/>
  <c r="G255" i="2"/>
  <c r="F255" i="2"/>
  <c r="E255" i="2"/>
  <c r="D255" i="2"/>
  <c r="C255" i="2"/>
  <c r="B255" i="2"/>
  <c r="A255" i="2"/>
  <c r="AF254" i="2"/>
  <c r="AG254" i="2"/>
  <c r="AE254" i="2"/>
  <c r="AD254" i="2"/>
  <c r="AC254" i="2"/>
  <c r="AB254" i="2"/>
  <c r="Y254" i="2"/>
  <c r="X254" i="2"/>
  <c r="W254" i="2"/>
  <c r="V254" i="2"/>
  <c r="U254" i="2"/>
  <c r="T254" i="2"/>
  <c r="S254" i="2"/>
  <c r="R254" i="2"/>
  <c r="Q254" i="2"/>
  <c r="P254" i="2"/>
  <c r="O254" i="2"/>
  <c r="N254" i="2"/>
  <c r="M254" i="2"/>
  <c r="L254" i="2"/>
  <c r="J254" i="2"/>
  <c r="I254" i="2"/>
  <c r="H254" i="2"/>
  <c r="G254" i="2"/>
  <c r="F254" i="2"/>
  <c r="E254" i="2"/>
  <c r="D254" i="2"/>
  <c r="C254" i="2"/>
  <c r="B254" i="2"/>
  <c r="A254" i="2"/>
  <c r="AF253" i="2"/>
  <c r="AG253" i="2"/>
  <c r="AE253" i="2"/>
  <c r="AD253" i="2"/>
  <c r="AC253" i="2"/>
  <c r="AB253" i="2"/>
  <c r="Y253" i="2"/>
  <c r="X253" i="2"/>
  <c r="W253" i="2"/>
  <c r="V253" i="2"/>
  <c r="U253" i="2"/>
  <c r="T253" i="2"/>
  <c r="S253" i="2"/>
  <c r="R253" i="2"/>
  <c r="Q253" i="2"/>
  <c r="P253" i="2"/>
  <c r="O253" i="2"/>
  <c r="N253" i="2"/>
  <c r="M253" i="2"/>
  <c r="L253" i="2"/>
  <c r="J253" i="2"/>
  <c r="I253" i="2"/>
  <c r="H253" i="2"/>
  <c r="G253" i="2"/>
  <c r="F253" i="2"/>
  <c r="E253" i="2"/>
  <c r="D253" i="2"/>
  <c r="C253" i="2"/>
  <c r="B253" i="2"/>
  <c r="A253" i="2"/>
  <c r="AF252" i="2"/>
  <c r="AG252" i="2"/>
  <c r="AE252" i="2"/>
  <c r="AB252" i="2"/>
  <c r="X252" i="2"/>
  <c r="W252" i="2"/>
  <c r="V252" i="2"/>
  <c r="U252" i="2"/>
  <c r="T252" i="2"/>
  <c r="S252" i="2"/>
  <c r="R252" i="2"/>
  <c r="Q252" i="2"/>
  <c r="P252" i="2"/>
  <c r="O252" i="2"/>
  <c r="N252" i="2"/>
  <c r="M252" i="2"/>
  <c r="L252" i="2"/>
  <c r="J252" i="2"/>
  <c r="I252" i="2"/>
  <c r="H252" i="2"/>
  <c r="G252" i="2"/>
  <c r="F252" i="2"/>
  <c r="E252" i="2"/>
  <c r="D252" i="2"/>
  <c r="C252" i="2"/>
  <c r="A252" i="2"/>
  <c r="AF251" i="2"/>
  <c r="AG251" i="2"/>
  <c r="AE251" i="2"/>
  <c r="AC251" i="2"/>
  <c r="AB251" i="2"/>
  <c r="Y251" i="2"/>
  <c r="W251" i="2"/>
  <c r="V251" i="2"/>
  <c r="U251" i="2"/>
  <c r="T251" i="2"/>
  <c r="S251" i="2"/>
  <c r="R251" i="2"/>
  <c r="Q251" i="2"/>
  <c r="P251" i="2"/>
  <c r="O251" i="2"/>
  <c r="N251" i="2"/>
  <c r="M251" i="2"/>
  <c r="L251" i="2"/>
  <c r="J251" i="2"/>
  <c r="I251" i="2"/>
  <c r="H251" i="2"/>
  <c r="G251" i="2"/>
  <c r="F251" i="2"/>
  <c r="E251" i="2"/>
  <c r="D251" i="2"/>
  <c r="C251" i="2"/>
  <c r="B251" i="2"/>
  <c r="A251" i="2"/>
  <c r="AF250" i="2"/>
  <c r="AG250" i="2"/>
  <c r="AE250" i="2"/>
  <c r="AB250" i="2"/>
  <c r="Y250" i="2"/>
  <c r="X250" i="2"/>
  <c r="W250" i="2"/>
  <c r="V250" i="2"/>
  <c r="U250" i="2"/>
  <c r="T250" i="2"/>
  <c r="S250" i="2"/>
  <c r="R250" i="2"/>
  <c r="Q250" i="2"/>
  <c r="P250" i="2"/>
  <c r="O250" i="2"/>
  <c r="N250" i="2"/>
  <c r="M250" i="2"/>
  <c r="L250" i="2"/>
  <c r="J250" i="2"/>
  <c r="I250" i="2"/>
  <c r="H250" i="2"/>
  <c r="G250" i="2"/>
  <c r="F250" i="2"/>
  <c r="E250" i="2"/>
  <c r="D250" i="2"/>
  <c r="C250" i="2"/>
  <c r="B250" i="2"/>
  <c r="A250" i="2"/>
  <c r="AF249" i="2"/>
  <c r="AG249" i="2"/>
  <c r="AE249" i="2"/>
  <c r="AD249" i="2"/>
  <c r="AC249" i="2"/>
  <c r="AB249" i="2"/>
  <c r="Y249" i="2"/>
  <c r="X249" i="2"/>
  <c r="W249" i="2"/>
  <c r="U249" i="2"/>
  <c r="T249" i="2"/>
  <c r="S249" i="2"/>
  <c r="R249" i="2"/>
  <c r="Q249" i="2"/>
  <c r="P249" i="2"/>
  <c r="O249" i="2"/>
  <c r="M249" i="2"/>
  <c r="L249" i="2"/>
  <c r="I249" i="2"/>
  <c r="H249" i="2"/>
  <c r="G249" i="2"/>
  <c r="F249" i="2"/>
  <c r="E249" i="2"/>
  <c r="D249" i="2"/>
  <c r="C249" i="2"/>
  <c r="B249" i="2"/>
  <c r="A249" i="2"/>
  <c r="AE248" i="2"/>
  <c r="AD248" i="2"/>
  <c r="AC248" i="2"/>
  <c r="AB248" i="2"/>
  <c r="Y248" i="2"/>
  <c r="W248" i="2"/>
  <c r="V248" i="2"/>
  <c r="U248" i="2"/>
  <c r="T248" i="2"/>
  <c r="R248" i="2"/>
  <c r="Q248" i="2"/>
  <c r="P248" i="2"/>
  <c r="O248" i="2"/>
  <c r="N248" i="2"/>
  <c r="M248" i="2"/>
  <c r="L248" i="2"/>
  <c r="I248" i="2"/>
  <c r="H248" i="2"/>
  <c r="G248" i="2"/>
  <c r="F248" i="2"/>
  <c r="E248" i="2"/>
  <c r="D248" i="2"/>
  <c r="C248" i="2"/>
  <c r="B248" i="2"/>
  <c r="AF247" i="2"/>
  <c r="AG247" i="2"/>
  <c r="AE247" i="2"/>
  <c r="AD247" i="2"/>
  <c r="AC247" i="2"/>
  <c r="Y247" i="2"/>
  <c r="V247" i="2"/>
  <c r="U247" i="2"/>
  <c r="T247" i="2"/>
  <c r="S247" i="2"/>
  <c r="Q247" i="2"/>
  <c r="P247" i="2"/>
  <c r="O247" i="2"/>
  <c r="N247" i="2"/>
  <c r="M247" i="2"/>
  <c r="L247" i="2"/>
  <c r="I247" i="2"/>
  <c r="H247" i="2"/>
  <c r="G247" i="2"/>
  <c r="F247" i="2"/>
  <c r="E247" i="2"/>
  <c r="D247" i="2"/>
  <c r="C247" i="2"/>
  <c r="B247" i="2"/>
  <c r="A247" i="2"/>
  <c r="AF246" i="2"/>
  <c r="AG246" i="2"/>
  <c r="AE246" i="2"/>
  <c r="AB246" i="2"/>
  <c r="Y246" i="2"/>
  <c r="W246" i="2"/>
  <c r="V246" i="2"/>
  <c r="U246" i="2"/>
  <c r="T246" i="2"/>
  <c r="S246" i="2"/>
  <c r="R246" i="2"/>
  <c r="Q246" i="2"/>
  <c r="O246" i="2"/>
  <c r="N246" i="2"/>
  <c r="M246" i="2"/>
  <c r="L246" i="2"/>
  <c r="J246" i="2"/>
  <c r="I246" i="2"/>
  <c r="H246" i="2"/>
  <c r="G246" i="2"/>
  <c r="F246" i="2"/>
  <c r="D246" i="2"/>
  <c r="C246" i="2"/>
  <c r="B246" i="2"/>
  <c r="A246" i="2"/>
  <c r="AF245" i="2"/>
  <c r="AG245" i="2"/>
  <c r="AB245" i="2"/>
  <c r="Y245" i="2"/>
  <c r="W245" i="2"/>
  <c r="V245" i="2"/>
  <c r="U245" i="2"/>
  <c r="T245" i="2"/>
  <c r="S245" i="2"/>
  <c r="R245" i="2"/>
  <c r="Q245" i="2"/>
  <c r="P245" i="2"/>
  <c r="O245" i="2"/>
  <c r="N245" i="2"/>
  <c r="M245" i="2"/>
  <c r="I245" i="2"/>
  <c r="H245" i="2"/>
  <c r="G245" i="2"/>
  <c r="F245" i="2"/>
  <c r="E245" i="2"/>
  <c r="D245" i="2"/>
  <c r="C245" i="2"/>
  <c r="B245" i="2"/>
  <c r="A245" i="2"/>
  <c r="AF244" i="2"/>
  <c r="AG244" i="2"/>
  <c r="AE244" i="2"/>
  <c r="AB244" i="2"/>
  <c r="Y244" i="2"/>
  <c r="V244" i="2"/>
  <c r="U244" i="2"/>
  <c r="T244" i="2"/>
  <c r="S244" i="2"/>
  <c r="R244" i="2"/>
  <c r="Q244" i="2"/>
  <c r="P244" i="2"/>
  <c r="O244" i="2"/>
  <c r="N244" i="2"/>
  <c r="M244" i="2"/>
  <c r="L244" i="2"/>
  <c r="J244" i="2"/>
  <c r="I244" i="2"/>
  <c r="H244" i="2"/>
  <c r="G244" i="2"/>
  <c r="F244" i="2"/>
  <c r="E244" i="2"/>
  <c r="D244" i="2"/>
  <c r="C244" i="2"/>
  <c r="B244" i="2"/>
  <c r="A244" i="2"/>
  <c r="AF243" i="2"/>
  <c r="AG243" i="2"/>
  <c r="AE243" i="2"/>
  <c r="AB243" i="2"/>
  <c r="Y243" i="2"/>
  <c r="X243" i="2"/>
  <c r="W243" i="2"/>
  <c r="V243" i="2"/>
  <c r="U243" i="2"/>
  <c r="T243" i="2"/>
  <c r="S243" i="2"/>
  <c r="R243" i="2"/>
  <c r="Q243" i="2"/>
  <c r="P243" i="2"/>
  <c r="O243" i="2"/>
  <c r="N243" i="2"/>
  <c r="M243" i="2"/>
  <c r="L243" i="2"/>
  <c r="J243" i="2"/>
  <c r="I243" i="2"/>
  <c r="H243" i="2"/>
  <c r="G243" i="2"/>
  <c r="F243" i="2"/>
  <c r="E243" i="2"/>
  <c r="D243" i="2"/>
  <c r="C243" i="2"/>
  <c r="B243" i="2"/>
  <c r="A243" i="2"/>
  <c r="AF242" i="2"/>
  <c r="AG242" i="2"/>
  <c r="AE242" i="2"/>
  <c r="AD242" i="2"/>
  <c r="AC242" i="2"/>
  <c r="AB242" i="2"/>
  <c r="Y242" i="2"/>
  <c r="W242" i="2"/>
  <c r="V242" i="2"/>
  <c r="U242" i="2"/>
  <c r="T242" i="2"/>
  <c r="S242" i="2"/>
  <c r="R242" i="2"/>
  <c r="Q242" i="2"/>
  <c r="P242" i="2"/>
  <c r="O242" i="2"/>
  <c r="N242" i="2"/>
  <c r="M242" i="2"/>
  <c r="L242" i="2"/>
  <c r="J242" i="2"/>
  <c r="I242" i="2"/>
  <c r="H242" i="2"/>
  <c r="G242" i="2"/>
  <c r="F242" i="2"/>
  <c r="E242" i="2"/>
  <c r="D242" i="2"/>
  <c r="C242" i="2"/>
  <c r="B242" i="2"/>
  <c r="A242" i="2"/>
  <c r="AF241" i="2"/>
  <c r="AG241" i="2"/>
  <c r="AE241" i="2"/>
  <c r="AB241" i="2"/>
  <c r="Y241" i="2"/>
  <c r="X241" i="2"/>
  <c r="W241" i="2"/>
  <c r="V241" i="2"/>
  <c r="U241" i="2"/>
  <c r="T241" i="2"/>
  <c r="S241" i="2"/>
  <c r="R241" i="2"/>
  <c r="Q241" i="2"/>
  <c r="P241" i="2"/>
  <c r="O241" i="2"/>
  <c r="N241" i="2"/>
  <c r="M241" i="2"/>
  <c r="L241" i="2"/>
  <c r="I241" i="2"/>
  <c r="H241" i="2"/>
  <c r="G241" i="2"/>
  <c r="F241" i="2"/>
  <c r="E241" i="2"/>
  <c r="D241" i="2"/>
  <c r="C241" i="2"/>
  <c r="B241" i="2"/>
  <c r="A241" i="2"/>
  <c r="AF240" i="2"/>
  <c r="AG240" i="2"/>
  <c r="AE240" i="2"/>
  <c r="AB240" i="2"/>
  <c r="Y240" i="2"/>
  <c r="X240" i="2"/>
  <c r="W240" i="2"/>
  <c r="V240" i="2"/>
  <c r="U240" i="2"/>
  <c r="T240" i="2"/>
  <c r="S240" i="2"/>
  <c r="R240" i="2"/>
  <c r="Q240" i="2"/>
  <c r="P240" i="2"/>
  <c r="O240" i="2"/>
  <c r="N240" i="2"/>
  <c r="M240" i="2"/>
  <c r="L240" i="2"/>
  <c r="J240" i="2"/>
  <c r="I240" i="2"/>
  <c r="H240" i="2"/>
  <c r="G240" i="2"/>
  <c r="F240" i="2"/>
  <c r="E240" i="2"/>
  <c r="D240" i="2"/>
  <c r="C240" i="2"/>
  <c r="B240" i="2"/>
  <c r="A240" i="2"/>
  <c r="AF239" i="2"/>
  <c r="AG239" i="2"/>
  <c r="AE239" i="2"/>
  <c r="AC239" i="2"/>
  <c r="AB239" i="2"/>
  <c r="Y239" i="2"/>
  <c r="W239" i="2"/>
  <c r="V239" i="2"/>
  <c r="U239" i="2"/>
  <c r="T239" i="2"/>
  <c r="S239" i="2"/>
  <c r="R239" i="2"/>
  <c r="Q239" i="2"/>
  <c r="P239" i="2"/>
  <c r="O239" i="2"/>
  <c r="N239" i="2"/>
  <c r="M239" i="2"/>
  <c r="L239" i="2"/>
  <c r="J239" i="2"/>
  <c r="I239" i="2"/>
  <c r="H239" i="2"/>
  <c r="G239" i="2"/>
  <c r="F239" i="2"/>
  <c r="E239" i="2"/>
  <c r="D239" i="2"/>
  <c r="C239" i="2"/>
  <c r="B239" i="2"/>
  <c r="A239" i="2"/>
  <c r="AF238" i="2"/>
  <c r="AG238" i="2"/>
  <c r="AE238" i="2"/>
  <c r="AB238" i="2"/>
  <c r="Y238" i="2"/>
  <c r="X238" i="2"/>
  <c r="W238" i="2"/>
  <c r="V238" i="2"/>
  <c r="U238" i="2"/>
  <c r="T238" i="2"/>
  <c r="R238" i="2"/>
  <c r="Q238" i="2"/>
  <c r="P238" i="2"/>
  <c r="O238" i="2"/>
  <c r="N238" i="2"/>
  <c r="M238" i="2"/>
  <c r="L238" i="2"/>
  <c r="I238" i="2"/>
  <c r="H238" i="2"/>
  <c r="G238" i="2"/>
  <c r="F238" i="2"/>
  <c r="E238" i="2"/>
  <c r="D238" i="2"/>
  <c r="C238" i="2"/>
  <c r="B238" i="2"/>
  <c r="AF237" i="2"/>
  <c r="AG237" i="2"/>
  <c r="AE237" i="2"/>
  <c r="AC237" i="2"/>
  <c r="AB237" i="2"/>
  <c r="Y237" i="2"/>
  <c r="X237" i="2"/>
  <c r="W237" i="2"/>
  <c r="V237" i="2"/>
  <c r="U237" i="2"/>
  <c r="T237" i="2"/>
  <c r="S237" i="2"/>
  <c r="R237" i="2"/>
  <c r="Q237" i="2"/>
  <c r="P237" i="2"/>
  <c r="O237" i="2"/>
  <c r="N237" i="2"/>
  <c r="M237" i="2"/>
  <c r="L237" i="2"/>
  <c r="J237" i="2"/>
  <c r="I237" i="2"/>
  <c r="H237" i="2"/>
  <c r="G237" i="2"/>
  <c r="F237" i="2"/>
  <c r="E237" i="2"/>
  <c r="D237" i="2"/>
  <c r="C237" i="2"/>
  <c r="B237" i="2"/>
  <c r="A237" i="2"/>
  <c r="AF236" i="2"/>
  <c r="AG236" i="2"/>
  <c r="AE236" i="2"/>
  <c r="AB236" i="2"/>
  <c r="Y236" i="2"/>
  <c r="X236" i="2"/>
  <c r="W236" i="2"/>
  <c r="V236" i="2"/>
  <c r="U236" i="2"/>
  <c r="T236" i="2"/>
  <c r="S236" i="2"/>
  <c r="R236" i="2"/>
  <c r="Q236" i="2"/>
  <c r="P236" i="2"/>
  <c r="O236" i="2"/>
  <c r="N236" i="2"/>
  <c r="M236" i="2"/>
  <c r="L236" i="2"/>
  <c r="J236" i="2"/>
  <c r="I236" i="2"/>
  <c r="H236" i="2"/>
  <c r="G236" i="2"/>
  <c r="F236" i="2"/>
  <c r="E236" i="2"/>
  <c r="D236" i="2"/>
  <c r="C236" i="2"/>
  <c r="B236" i="2"/>
  <c r="A236" i="2"/>
  <c r="AF235" i="2"/>
  <c r="AG235" i="2"/>
  <c r="AE235" i="2"/>
  <c r="AB235" i="2"/>
  <c r="Y235" i="2"/>
  <c r="W235" i="2"/>
  <c r="V235" i="2"/>
  <c r="U235" i="2"/>
  <c r="T235" i="2"/>
  <c r="R235" i="2"/>
  <c r="Q235" i="2"/>
  <c r="P235" i="2"/>
  <c r="O235" i="2"/>
  <c r="N235" i="2"/>
  <c r="M235" i="2"/>
  <c r="L235" i="2"/>
  <c r="J235" i="2"/>
  <c r="I235" i="2"/>
  <c r="H235" i="2"/>
  <c r="G235" i="2"/>
  <c r="F235" i="2"/>
  <c r="E235" i="2"/>
  <c r="D235" i="2"/>
  <c r="C235" i="2"/>
  <c r="B235" i="2"/>
  <c r="A235" i="2"/>
  <c r="AF234" i="2"/>
  <c r="AG234" i="2"/>
  <c r="AE234" i="2"/>
  <c r="AB234" i="2"/>
  <c r="Y234" i="2"/>
  <c r="W234" i="2"/>
  <c r="V234" i="2"/>
  <c r="U234" i="2"/>
  <c r="T234" i="2"/>
  <c r="R234" i="2"/>
  <c r="Q234" i="2"/>
  <c r="P234" i="2"/>
  <c r="O234" i="2"/>
  <c r="N234" i="2"/>
  <c r="M234" i="2"/>
  <c r="L234" i="2"/>
  <c r="J234" i="2"/>
  <c r="I234" i="2"/>
  <c r="H234" i="2"/>
  <c r="G234" i="2"/>
  <c r="F234" i="2"/>
  <c r="E234" i="2"/>
  <c r="D234" i="2"/>
  <c r="C234" i="2"/>
  <c r="B234" i="2"/>
  <c r="A234" i="2"/>
  <c r="AF233" i="2"/>
  <c r="AG233" i="2"/>
  <c r="AE233" i="2"/>
  <c r="AD233" i="2"/>
  <c r="AC233" i="2"/>
  <c r="AA233" i="2"/>
  <c r="AB233" i="2"/>
  <c r="Y233" i="2"/>
  <c r="W233" i="2"/>
  <c r="V233" i="2"/>
  <c r="U233" i="2"/>
  <c r="T233" i="2"/>
  <c r="S233" i="2"/>
  <c r="R233" i="2"/>
  <c r="Q233" i="2"/>
  <c r="P233" i="2"/>
  <c r="O233" i="2"/>
  <c r="N233" i="2"/>
  <c r="M233" i="2"/>
  <c r="L233" i="2"/>
  <c r="J233" i="2"/>
  <c r="I233" i="2"/>
  <c r="H233" i="2"/>
  <c r="G233" i="2"/>
  <c r="F233" i="2"/>
  <c r="E233" i="2"/>
  <c r="D233" i="2"/>
  <c r="C233" i="2"/>
  <c r="B233" i="2"/>
  <c r="A233" i="2"/>
  <c r="AF232" i="2"/>
  <c r="AG232" i="2"/>
  <c r="AE232" i="2"/>
  <c r="AB232" i="2"/>
  <c r="Y232" i="2"/>
  <c r="W232" i="2"/>
  <c r="V232" i="2"/>
  <c r="U232" i="2"/>
  <c r="T232" i="2"/>
  <c r="S232" i="2"/>
  <c r="R232" i="2"/>
  <c r="Q232" i="2"/>
  <c r="P232" i="2"/>
  <c r="O232" i="2"/>
  <c r="N232" i="2"/>
  <c r="M232" i="2"/>
  <c r="L232" i="2"/>
  <c r="J232" i="2"/>
  <c r="I232" i="2"/>
  <c r="H232" i="2"/>
  <c r="G232" i="2"/>
  <c r="F232" i="2"/>
  <c r="E232" i="2"/>
  <c r="D232" i="2"/>
  <c r="C232" i="2"/>
  <c r="B232" i="2"/>
  <c r="A232" i="2"/>
  <c r="AF231" i="2"/>
  <c r="AG231" i="2"/>
  <c r="AE231" i="2"/>
  <c r="AD231" i="2"/>
  <c r="AC231" i="2"/>
  <c r="AB231" i="2"/>
  <c r="Y231" i="2"/>
  <c r="X231" i="2"/>
  <c r="W231" i="2"/>
  <c r="V231" i="2"/>
  <c r="U231" i="2"/>
  <c r="T231" i="2"/>
  <c r="S231" i="2"/>
  <c r="R231" i="2"/>
  <c r="Q231" i="2"/>
  <c r="P231" i="2"/>
  <c r="O231" i="2"/>
  <c r="N231" i="2"/>
  <c r="M231" i="2"/>
  <c r="L231" i="2"/>
  <c r="J231" i="2"/>
  <c r="I231" i="2"/>
  <c r="H231" i="2"/>
  <c r="G231" i="2"/>
  <c r="F231" i="2"/>
  <c r="E231" i="2"/>
  <c r="D231" i="2"/>
  <c r="C231" i="2"/>
  <c r="B231" i="2"/>
  <c r="A231" i="2"/>
  <c r="AF230" i="2"/>
  <c r="AG230" i="2"/>
  <c r="AE230" i="2"/>
  <c r="AD230" i="2"/>
  <c r="AC230" i="2"/>
  <c r="AB230" i="2"/>
  <c r="Y230" i="2"/>
  <c r="W230" i="2"/>
  <c r="V230" i="2"/>
  <c r="U230" i="2"/>
  <c r="T230" i="2"/>
  <c r="S230" i="2"/>
  <c r="R230" i="2"/>
  <c r="Q230" i="2"/>
  <c r="P230" i="2"/>
  <c r="O230" i="2"/>
  <c r="N230" i="2"/>
  <c r="M230" i="2"/>
  <c r="L230" i="2"/>
  <c r="J230" i="2"/>
  <c r="I230" i="2"/>
  <c r="H230" i="2"/>
  <c r="G230" i="2"/>
  <c r="F230" i="2"/>
  <c r="E230" i="2"/>
  <c r="D230" i="2"/>
  <c r="C230" i="2"/>
  <c r="B230" i="2"/>
  <c r="A230" i="2"/>
  <c r="AF229" i="2"/>
  <c r="AG229" i="2"/>
  <c r="AE229" i="2"/>
  <c r="AD229" i="2"/>
  <c r="AC229" i="2"/>
  <c r="AB229" i="2"/>
  <c r="Y229" i="2"/>
  <c r="V229" i="2"/>
  <c r="U229" i="2"/>
  <c r="T229" i="2"/>
  <c r="S229" i="2"/>
  <c r="R229" i="2"/>
  <c r="Q229" i="2"/>
  <c r="P229" i="2"/>
  <c r="O229" i="2"/>
  <c r="N229" i="2"/>
  <c r="M229" i="2"/>
  <c r="L229" i="2"/>
  <c r="I229" i="2"/>
  <c r="H229" i="2"/>
  <c r="G229" i="2"/>
  <c r="F229" i="2"/>
  <c r="E229" i="2"/>
  <c r="D229" i="2"/>
  <c r="C229" i="2"/>
  <c r="B229" i="2"/>
  <c r="A229" i="2"/>
  <c r="AF228" i="2"/>
  <c r="AG228" i="2"/>
  <c r="AE228" i="2"/>
  <c r="AB228" i="2"/>
  <c r="Z228" i="2"/>
  <c r="AH228" i="2"/>
  <c r="K228" i="2"/>
  <c r="Y228" i="2"/>
  <c r="X228" i="2"/>
  <c r="W228" i="2"/>
  <c r="V228" i="2"/>
  <c r="U228" i="2"/>
  <c r="T228" i="2"/>
  <c r="S228" i="2"/>
  <c r="R228" i="2"/>
  <c r="Q228" i="2"/>
  <c r="P228" i="2"/>
  <c r="O228" i="2"/>
  <c r="N228" i="2"/>
  <c r="M228" i="2"/>
  <c r="L228" i="2"/>
  <c r="J228" i="2"/>
  <c r="I228" i="2"/>
  <c r="H228" i="2"/>
  <c r="G228" i="2"/>
  <c r="F228" i="2"/>
  <c r="E228" i="2"/>
  <c r="D228" i="2"/>
  <c r="C228" i="2"/>
  <c r="B228" i="2"/>
  <c r="A228" i="2"/>
  <c r="AF227" i="2"/>
  <c r="AG227" i="2"/>
  <c r="AE227" i="2"/>
  <c r="AB227" i="2"/>
  <c r="Y227" i="2"/>
  <c r="X227" i="2"/>
  <c r="W227" i="2"/>
  <c r="V227" i="2"/>
  <c r="U227" i="2"/>
  <c r="T227" i="2"/>
  <c r="S227" i="2"/>
  <c r="R227" i="2"/>
  <c r="Q227" i="2"/>
  <c r="P227" i="2"/>
  <c r="O227" i="2"/>
  <c r="N227" i="2"/>
  <c r="M227" i="2"/>
  <c r="L227" i="2"/>
  <c r="J227" i="2"/>
  <c r="I227" i="2"/>
  <c r="H227" i="2"/>
  <c r="G227" i="2"/>
  <c r="F227" i="2"/>
  <c r="E227" i="2"/>
  <c r="D227" i="2"/>
  <c r="C227" i="2"/>
  <c r="B227" i="2"/>
  <c r="A227" i="2"/>
  <c r="AF226" i="2"/>
  <c r="AG226" i="2"/>
  <c r="AE226" i="2"/>
  <c r="AB226" i="2"/>
  <c r="Y226" i="2"/>
  <c r="W226" i="2"/>
  <c r="V226" i="2"/>
  <c r="U226" i="2"/>
  <c r="T226" i="2"/>
  <c r="S226" i="2"/>
  <c r="R226" i="2"/>
  <c r="Q226" i="2"/>
  <c r="P226" i="2"/>
  <c r="O226" i="2"/>
  <c r="N226" i="2"/>
  <c r="M226" i="2"/>
  <c r="L226" i="2"/>
  <c r="J226" i="2"/>
  <c r="I226" i="2"/>
  <c r="H226" i="2"/>
  <c r="G226" i="2"/>
  <c r="F226" i="2"/>
  <c r="E226" i="2"/>
  <c r="D226" i="2"/>
  <c r="C226" i="2"/>
  <c r="B226" i="2"/>
  <c r="A226" i="2"/>
  <c r="AF225" i="2"/>
  <c r="AG225" i="2"/>
  <c r="AE225" i="2"/>
  <c r="AB225" i="2"/>
  <c r="Y225" i="2"/>
  <c r="AH225" i="2"/>
  <c r="K225" i="2"/>
  <c r="X225" i="2"/>
  <c r="W225" i="2"/>
  <c r="V225" i="2"/>
  <c r="U225" i="2"/>
  <c r="S225" i="2"/>
  <c r="R225" i="2"/>
  <c r="Q225" i="2"/>
  <c r="P225" i="2"/>
  <c r="N225" i="2"/>
  <c r="M225" i="2"/>
  <c r="L225" i="2"/>
  <c r="J225" i="2"/>
  <c r="H225" i="2"/>
  <c r="G225" i="2"/>
  <c r="F225" i="2"/>
  <c r="E225" i="2"/>
  <c r="D225" i="2"/>
  <c r="C225" i="2"/>
  <c r="B225" i="2"/>
  <c r="A225" i="2"/>
  <c r="AF224" i="2"/>
  <c r="AG224" i="2"/>
  <c r="AE224" i="2"/>
  <c r="AD224" i="2"/>
  <c r="AA224" i="2"/>
  <c r="AC224" i="2"/>
  <c r="AB224" i="2"/>
  <c r="Y224" i="2"/>
  <c r="W224" i="2"/>
  <c r="U224" i="2"/>
  <c r="T224" i="2"/>
  <c r="S224" i="2"/>
  <c r="R224" i="2"/>
  <c r="Q224" i="2"/>
  <c r="O224" i="2"/>
  <c r="M224" i="2"/>
  <c r="L224" i="2"/>
  <c r="J224" i="2"/>
  <c r="I224" i="2"/>
  <c r="H224" i="2"/>
  <c r="G224" i="2"/>
  <c r="F224" i="2"/>
  <c r="D224" i="2"/>
  <c r="C224" i="2"/>
  <c r="B224" i="2"/>
  <c r="A224" i="2"/>
  <c r="AF223" i="2"/>
  <c r="AG223" i="2"/>
  <c r="AE223" i="2"/>
  <c r="AB223" i="2"/>
  <c r="Y223" i="2"/>
  <c r="X223" i="2"/>
  <c r="W223" i="2"/>
  <c r="U223" i="2"/>
  <c r="T223" i="2"/>
  <c r="R223" i="2"/>
  <c r="Q223" i="2"/>
  <c r="P223" i="2"/>
  <c r="O223" i="2"/>
  <c r="M223" i="2"/>
  <c r="L223" i="2"/>
  <c r="J223" i="2"/>
  <c r="I223" i="2"/>
  <c r="H223" i="2"/>
  <c r="G223" i="2"/>
  <c r="F223" i="2"/>
  <c r="E223" i="2"/>
  <c r="D223" i="2"/>
  <c r="C223" i="2"/>
  <c r="B223" i="2"/>
  <c r="A223" i="2"/>
  <c r="AE222" i="2"/>
  <c r="AA222" i="2"/>
  <c r="AB222" i="2"/>
  <c r="W222" i="2"/>
  <c r="V222" i="2"/>
  <c r="U222" i="2"/>
  <c r="T222" i="2"/>
  <c r="R222" i="2"/>
  <c r="Q222" i="2"/>
  <c r="P222" i="2"/>
  <c r="O222" i="2"/>
  <c r="N222" i="2"/>
  <c r="L222" i="2"/>
  <c r="J222" i="2"/>
  <c r="I222" i="2"/>
  <c r="H222" i="2"/>
  <c r="G222" i="2"/>
  <c r="F222" i="2"/>
  <c r="E222" i="2"/>
  <c r="D222" i="2"/>
  <c r="A222" i="2"/>
  <c r="AF221" i="2"/>
  <c r="AG221" i="2"/>
  <c r="AE221" i="2"/>
  <c r="AA221" i="2"/>
  <c r="AB221" i="2"/>
  <c r="Y221" i="2"/>
  <c r="V221" i="2"/>
  <c r="U221" i="2"/>
  <c r="T221" i="2"/>
  <c r="S221" i="2"/>
  <c r="R221" i="2"/>
  <c r="Q221" i="2"/>
  <c r="P221" i="2"/>
  <c r="O221" i="2"/>
  <c r="N221" i="2"/>
  <c r="L221" i="2"/>
  <c r="J221" i="2"/>
  <c r="I221" i="2"/>
  <c r="H221" i="2"/>
  <c r="G221" i="2"/>
  <c r="F221" i="2"/>
  <c r="E221" i="2"/>
  <c r="D221" i="2"/>
  <c r="A221" i="2"/>
  <c r="AF220" i="2"/>
  <c r="AG220" i="2"/>
  <c r="AE220" i="2"/>
  <c r="AB220" i="2"/>
  <c r="Y220" i="2"/>
  <c r="W220" i="2"/>
  <c r="V220" i="2"/>
  <c r="U220" i="2"/>
  <c r="T220" i="2"/>
  <c r="S220" i="2"/>
  <c r="R220" i="2"/>
  <c r="Q220" i="2"/>
  <c r="P220" i="2"/>
  <c r="O220" i="2"/>
  <c r="N220" i="2"/>
  <c r="M220" i="2"/>
  <c r="L220" i="2"/>
  <c r="J220" i="2"/>
  <c r="I220" i="2"/>
  <c r="H220" i="2"/>
  <c r="G220" i="2"/>
  <c r="F220" i="2"/>
  <c r="E220" i="2"/>
  <c r="D220" i="2"/>
  <c r="C220" i="2"/>
  <c r="B220" i="2"/>
  <c r="A220" i="2"/>
  <c r="AF219" i="2"/>
  <c r="AG219" i="2"/>
  <c r="AE219" i="2"/>
  <c r="AD219" i="2"/>
  <c r="AB219" i="2"/>
  <c r="Y219" i="2"/>
  <c r="X219" i="2"/>
  <c r="W219" i="2"/>
  <c r="V219" i="2"/>
  <c r="U219" i="2"/>
  <c r="T219" i="2"/>
  <c r="S219" i="2"/>
  <c r="R219" i="2"/>
  <c r="Q219" i="2"/>
  <c r="P219" i="2"/>
  <c r="O219" i="2"/>
  <c r="N219" i="2"/>
  <c r="M219" i="2"/>
  <c r="L219" i="2"/>
  <c r="J219" i="2"/>
  <c r="I219" i="2"/>
  <c r="H219" i="2"/>
  <c r="G219" i="2"/>
  <c r="F219" i="2"/>
  <c r="E219" i="2"/>
  <c r="D219" i="2"/>
  <c r="C219" i="2"/>
  <c r="B219" i="2"/>
  <c r="A219" i="2"/>
  <c r="AF218" i="2"/>
  <c r="AG218" i="2"/>
  <c r="AE218" i="2"/>
  <c r="AD218" i="2"/>
  <c r="AC218" i="2"/>
  <c r="AB218" i="2"/>
  <c r="Y218" i="2"/>
  <c r="X218" i="2"/>
  <c r="W218" i="2"/>
  <c r="V218" i="2"/>
  <c r="U218" i="2"/>
  <c r="T218" i="2"/>
  <c r="S218" i="2"/>
  <c r="R218" i="2"/>
  <c r="Q218" i="2"/>
  <c r="P218" i="2"/>
  <c r="O218" i="2"/>
  <c r="N218" i="2"/>
  <c r="M218" i="2"/>
  <c r="L218" i="2"/>
  <c r="J218" i="2"/>
  <c r="I218" i="2"/>
  <c r="H218" i="2"/>
  <c r="G218" i="2"/>
  <c r="F218" i="2"/>
  <c r="E218" i="2"/>
  <c r="D218" i="2"/>
  <c r="C218" i="2"/>
  <c r="B218" i="2"/>
  <c r="A218" i="2"/>
  <c r="AF217" i="2"/>
  <c r="AG217" i="2"/>
  <c r="AE217" i="2"/>
  <c r="AB217" i="2"/>
  <c r="Y217" i="2"/>
  <c r="X217" i="2"/>
  <c r="W217" i="2"/>
  <c r="V217" i="2"/>
  <c r="U217" i="2"/>
  <c r="T217" i="2"/>
  <c r="S217" i="2"/>
  <c r="R217" i="2"/>
  <c r="Q217" i="2"/>
  <c r="P217" i="2"/>
  <c r="O217" i="2"/>
  <c r="N217" i="2"/>
  <c r="M217" i="2"/>
  <c r="L217" i="2"/>
  <c r="J217" i="2"/>
  <c r="I217" i="2"/>
  <c r="H217" i="2"/>
  <c r="G217" i="2"/>
  <c r="F217" i="2"/>
  <c r="E217" i="2"/>
  <c r="D217" i="2"/>
  <c r="C217" i="2"/>
  <c r="B217" i="2"/>
  <c r="A217" i="2"/>
  <c r="AF216" i="2"/>
  <c r="AG216" i="2"/>
  <c r="AE216" i="2"/>
  <c r="AD216" i="2"/>
  <c r="AB216" i="2"/>
  <c r="Y216" i="2"/>
  <c r="W216" i="2"/>
  <c r="V216" i="2"/>
  <c r="U216" i="2"/>
  <c r="T216" i="2"/>
  <c r="S216" i="2"/>
  <c r="R216" i="2"/>
  <c r="Q216" i="2"/>
  <c r="P216" i="2"/>
  <c r="O216" i="2"/>
  <c r="N216" i="2"/>
  <c r="M216" i="2"/>
  <c r="L216" i="2"/>
  <c r="J216" i="2"/>
  <c r="I216" i="2"/>
  <c r="H216" i="2"/>
  <c r="G216" i="2"/>
  <c r="F216" i="2"/>
  <c r="E216" i="2"/>
  <c r="D216" i="2"/>
  <c r="C216" i="2"/>
  <c r="B216" i="2"/>
  <c r="A216" i="2"/>
  <c r="AF215" i="2"/>
  <c r="AG215" i="2"/>
  <c r="AE215" i="2"/>
  <c r="AD215" i="2"/>
  <c r="AC215" i="2"/>
  <c r="AB215" i="2"/>
  <c r="Y215" i="2"/>
  <c r="X215" i="2"/>
  <c r="W215" i="2"/>
  <c r="V215" i="2"/>
  <c r="U215" i="2"/>
  <c r="T215" i="2"/>
  <c r="S215" i="2"/>
  <c r="R215" i="2"/>
  <c r="Q215" i="2"/>
  <c r="P215" i="2"/>
  <c r="O215" i="2"/>
  <c r="N215" i="2"/>
  <c r="M215" i="2"/>
  <c r="L215" i="2"/>
  <c r="J215" i="2"/>
  <c r="I215" i="2"/>
  <c r="H215" i="2"/>
  <c r="G215" i="2"/>
  <c r="F215" i="2"/>
  <c r="E215" i="2"/>
  <c r="D215" i="2"/>
  <c r="C215" i="2"/>
  <c r="B215" i="2"/>
  <c r="A215" i="2"/>
  <c r="AF214" i="2"/>
  <c r="AG214" i="2"/>
  <c r="AE214" i="2"/>
  <c r="AD214" i="2"/>
  <c r="AB214" i="2"/>
  <c r="Y214" i="2"/>
  <c r="W214" i="2"/>
  <c r="V214" i="2"/>
  <c r="U214" i="2"/>
  <c r="T214" i="2"/>
  <c r="S214" i="2"/>
  <c r="R214" i="2"/>
  <c r="Q214" i="2"/>
  <c r="P214" i="2"/>
  <c r="O214" i="2"/>
  <c r="N214" i="2"/>
  <c r="M214" i="2"/>
  <c r="L214" i="2"/>
  <c r="J214" i="2"/>
  <c r="I214" i="2"/>
  <c r="H214" i="2"/>
  <c r="G214" i="2"/>
  <c r="F214" i="2"/>
  <c r="E214" i="2"/>
  <c r="D214" i="2"/>
  <c r="C214" i="2"/>
  <c r="B214" i="2"/>
  <c r="A214" i="2"/>
  <c r="AF213" i="2"/>
  <c r="AG213" i="2"/>
  <c r="AE213" i="2"/>
  <c r="AD213" i="2"/>
  <c r="AC213" i="2"/>
  <c r="AB213" i="2"/>
  <c r="Y213" i="2"/>
  <c r="X213" i="2"/>
  <c r="W213" i="2"/>
  <c r="V213" i="2"/>
  <c r="U213" i="2"/>
  <c r="T213" i="2"/>
  <c r="S213" i="2"/>
  <c r="R213" i="2"/>
  <c r="Q213" i="2"/>
  <c r="P213" i="2"/>
  <c r="O213" i="2"/>
  <c r="N213" i="2"/>
  <c r="M213" i="2"/>
  <c r="L213" i="2"/>
  <c r="J213" i="2"/>
  <c r="I213" i="2"/>
  <c r="H213" i="2"/>
  <c r="G213" i="2"/>
  <c r="F213" i="2"/>
  <c r="E213" i="2"/>
  <c r="D213" i="2"/>
  <c r="C213" i="2"/>
  <c r="B213" i="2"/>
  <c r="A213" i="2"/>
  <c r="AF212" i="2"/>
  <c r="AG212" i="2"/>
  <c r="AE212" i="2"/>
  <c r="AB212" i="2"/>
  <c r="Y212" i="2"/>
  <c r="X212" i="2"/>
  <c r="W212" i="2"/>
  <c r="V212" i="2"/>
  <c r="U212" i="2"/>
  <c r="T212" i="2"/>
  <c r="S212" i="2"/>
  <c r="R212" i="2"/>
  <c r="Q212" i="2"/>
  <c r="P212" i="2"/>
  <c r="O212" i="2"/>
  <c r="N212" i="2"/>
  <c r="M212" i="2"/>
  <c r="L212" i="2"/>
  <c r="J212" i="2"/>
  <c r="I212" i="2"/>
  <c r="H212" i="2"/>
  <c r="G212" i="2"/>
  <c r="F212" i="2"/>
  <c r="E212" i="2"/>
  <c r="D212" i="2"/>
  <c r="C212" i="2"/>
  <c r="B212" i="2"/>
  <c r="A212" i="2"/>
  <c r="AF211" i="2"/>
  <c r="AG211" i="2"/>
  <c r="AE211" i="2"/>
  <c r="AD211" i="2"/>
  <c r="AC211" i="2"/>
  <c r="AB211" i="2"/>
  <c r="Y211" i="2"/>
  <c r="X211" i="2"/>
  <c r="W211" i="2"/>
  <c r="V211" i="2"/>
  <c r="U211" i="2"/>
  <c r="T211" i="2"/>
  <c r="R211" i="2"/>
  <c r="Q211" i="2"/>
  <c r="P211" i="2"/>
  <c r="O211" i="2"/>
  <c r="N211" i="2"/>
  <c r="M211" i="2"/>
  <c r="L211" i="2"/>
  <c r="J211" i="2"/>
  <c r="I211" i="2"/>
  <c r="H211" i="2"/>
  <c r="G211" i="2"/>
  <c r="F211" i="2"/>
  <c r="E211" i="2"/>
  <c r="D211" i="2"/>
  <c r="C211" i="2"/>
  <c r="B211" i="2"/>
  <c r="A211" i="2"/>
  <c r="AF210" i="2"/>
  <c r="AG210" i="2"/>
  <c r="AE210" i="2"/>
  <c r="AB210" i="2"/>
  <c r="Y210" i="2"/>
  <c r="X210" i="2"/>
  <c r="W210" i="2"/>
  <c r="V210" i="2"/>
  <c r="U210" i="2"/>
  <c r="T210" i="2"/>
  <c r="S210" i="2"/>
  <c r="R210" i="2"/>
  <c r="Q210" i="2"/>
  <c r="P210" i="2"/>
  <c r="O210" i="2"/>
  <c r="N210" i="2"/>
  <c r="M210" i="2"/>
  <c r="L210" i="2"/>
  <c r="J210" i="2"/>
  <c r="I210" i="2"/>
  <c r="H210" i="2"/>
  <c r="G210" i="2"/>
  <c r="F210" i="2"/>
  <c r="E210" i="2"/>
  <c r="D210" i="2"/>
  <c r="C210" i="2"/>
  <c r="B210" i="2"/>
  <c r="A210" i="2"/>
  <c r="AF209" i="2"/>
  <c r="AG209" i="2"/>
  <c r="AE209" i="2"/>
  <c r="AD209" i="2"/>
  <c r="AC209" i="2"/>
  <c r="AB209" i="2"/>
  <c r="Y209" i="2"/>
  <c r="X209" i="2"/>
  <c r="W209" i="2"/>
  <c r="V209" i="2"/>
  <c r="U209" i="2"/>
  <c r="T209" i="2"/>
  <c r="R209" i="2"/>
  <c r="Q209" i="2"/>
  <c r="P209" i="2"/>
  <c r="O209" i="2"/>
  <c r="N209" i="2"/>
  <c r="M209" i="2"/>
  <c r="L209" i="2"/>
  <c r="J209" i="2"/>
  <c r="I209" i="2"/>
  <c r="H209" i="2"/>
  <c r="G209" i="2"/>
  <c r="F209" i="2"/>
  <c r="E209" i="2"/>
  <c r="D209" i="2"/>
  <c r="C209" i="2"/>
  <c r="B209" i="2"/>
  <c r="A209" i="2"/>
  <c r="AF208" i="2"/>
  <c r="AG208" i="2"/>
  <c r="AE208" i="2"/>
  <c r="AC208" i="2"/>
  <c r="AB208" i="2"/>
  <c r="Y208" i="2"/>
  <c r="X208" i="2"/>
  <c r="W208" i="2"/>
  <c r="V208" i="2"/>
  <c r="U208" i="2"/>
  <c r="T208" i="2"/>
  <c r="R208" i="2"/>
  <c r="Q208" i="2"/>
  <c r="P208" i="2"/>
  <c r="O208" i="2"/>
  <c r="N208" i="2"/>
  <c r="M208" i="2"/>
  <c r="L208" i="2"/>
  <c r="J208" i="2"/>
  <c r="I208" i="2"/>
  <c r="H208" i="2"/>
  <c r="G208" i="2"/>
  <c r="F208" i="2"/>
  <c r="E208" i="2"/>
  <c r="D208" i="2"/>
  <c r="C208" i="2"/>
  <c r="B208" i="2"/>
  <c r="A208" i="2"/>
  <c r="AF207" i="2"/>
  <c r="AG207" i="2"/>
  <c r="AE207" i="2"/>
  <c r="AC207" i="2"/>
  <c r="AB207" i="2"/>
  <c r="Y207" i="2"/>
  <c r="X207" i="2"/>
  <c r="W207" i="2"/>
  <c r="V207" i="2"/>
  <c r="U207" i="2"/>
  <c r="T207" i="2"/>
  <c r="S207" i="2"/>
  <c r="R207" i="2"/>
  <c r="Q207" i="2"/>
  <c r="P207" i="2"/>
  <c r="O207" i="2"/>
  <c r="N207" i="2"/>
  <c r="M207" i="2"/>
  <c r="J207" i="2"/>
  <c r="I207" i="2"/>
  <c r="H207" i="2"/>
  <c r="G207" i="2"/>
  <c r="F207" i="2"/>
  <c r="E207" i="2"/>
  <c r="D207" i="2"/>
  <c r="C207" i="2"/>
  <c r="B207" i="2"/>
  <c r="A207" i="2"/>
  <c r="AF206" i="2"/>
  <c r="AG206" i="2"/>
  <c r="AE206" i="2"/>
  <c r="AB206" i="2"/>
  <c r="Y206" i="2"/>
  <c r="X206" i="2"/>
  <c r="W206" i="2"/>
  <c r="V206" i="2"/>
  <c r="U206" i="2"/>
  <c r="T206" i="2"/>
  <c r="S206" i="2"/>
  <c r="R206" i="2"/>
  <c r="Q206" i="2"/>
  <c r="P206" i="2"/>
  <c r="O206" i="2"/>
  <c r="N206" i="2"/>
  <c r="M206" i="2"/>
  <c r="L206" i="2"/>
  <c r="J206" i="2"/>
  <c r="I206" i="2"/>
  <c r="H206" i="2"/>
  <c r="G206" i="2"/>
  <c r="F206" i="2"/>
  <c r="E206" i="2"/>
  <c r="D206" i="2"/>
  <c r="C206" i="2"/>
  <c r="B206" i="2"/>
  <c r="A206" i="2"/>
  <c r="AF205" i="2"/>
  <c r="AG205" i="2"/>
  <c r="AE205" i="2"/>
  <c r="AB205" i="2"/>
  <c r="Y205" i="2"/>
  <c r="W205" i="2"/>
  <c r="V205" i="2"/>
  <c r="U205" i="2"/>
  <c r="T205" i="2"/>
  <c r="S205" i="2"/>
  <c r="R205" i="2"/>
  <c r="Q205" i="2"/>
  <c r="P205" i="2"/>
  <c r="O205" i="2"/>
  <c r="N205" i="2"/>
  <c r="M205" i="2"/>
  <c r="L205" i="2"/>
  <c r="J205" i="2"/>
  <c r="I205" i="2"/>
  <c r="H205" i="2"/>
  <c r="G205" i="2"/>
  <c r="F205" i="2"/>
  <c r="E205" i="2"/>
  <c r="D205" i="2"/>
  <c r="C205" i="2"/>
  <c r="B205" i="2"/>
  <c r="A205" i="2"/>
  <c r="AF204" i="2"/>
  <c r="AG204" i="2"/>
  <c r="AE204" i="2"/>
  <c r="AB204" i="2"/>
  <c r="Y204" i="2"/>
  <c r="W204" i="2"/>
  <c r="V204" i="2"/>
  <c r="U204" i="2"/>
  <c r="T204" i="2"/>
  <c r="S204" i="2"/>
  <c r="R204" i="2"/>
  <c r="Q204" i="2"/>
  <c r="P204" i="2"/>
  <c r="O204" i="2"/>
  <c r="N204" i="2"/>
  <c r="M204" i="2"/>
  <c r="L204" i="2"/>
  <c r="J204" i="2"/>
  <c r="I204" i="2"/>
  <c r="H204" i="2"/>
  <c r="G204" i="2"/>
  <c r="F204" i="2"/>
  <c r="D204" i="2"/>
  <c r="C204" i="2"/>
  <c r="B204" i="2"/>
  <c r="A204" i="2"/>
  <c r="AF203" i="2"/>
  <c r="AG203" i="2"/>
  <c r="AE203" i="2"/>
  <c r="AB203" i="2"/>
  <c r="Y203" i="2"/>
  <c r="X203" i="2"/>
  <c r="W203" i="2"/>
  <c r="V203" i="2"/>
  <c r="U203" i="2"/>
  <c r="T203" i="2"/>
  <c r="S203" i="2"/>
  <c r="R203" i="2"/>
  <c r="Q203" i="2"/>
  <c r="P203" i="2"/>
  <c r="O203" i="2"/>
  <c r="N203" i="2"/>
  <c r="M203" i="2"/>
  <c r="L203" i="2"/>
  <c r="J203" i="2"/>
  <c r="I203" i="2"/>
  <c r="H203" i="2"/>
  <c r="G203" i="2"/>
  <c r="F203" i="2"/>
  <c r="E203" i="2"/>
  <c r="D203" i="2"/>
  <c r="C203" i="2"/>
  <c r="B203" i="2"/>
  <c r="A203" i="2"/>
  <c r="AF202" i="2"/>
  <c r="AG202" i="2"/>
  <c r="AE202" i="2"/>
  <c r="AB202" i="2"/>
  <c r="Y202" i="2"/>
  <c r="W202" i="2"/>
  <c r="V202" i="2"/>
  <c r="U202" i="2"/>
  <c r="T202" i="2"/>
  <c r="S202" i="2"/>
  <c r="R202" i="2"/>
  <c r="Q202" i="2"/>
  <c r="P202" i="2"/>
  <c r="O202" i="2"/>
  <c r="N202" i="2"/>
  <c r="M202" i="2"/>
  <c r="L202" i="2"/>
  <c r="J202" i="2"/>
  <c r="I202" i="2"/>
  <c r="H202" i="2"/>
  <c r="G202" i="2"/>
  <c r="F202" i="2"/>
  <c r="E202" i="2"/>
  <c r="D202" i="2"/>
  <c r="C202" i="2"/>
  <c r="B202" i="2"/>
  <c r="A202" i="2"/>
  <c r="AF201" i="2"/>
  <c r="AG201" i="2"/>
  <c r="AE201" i="2"/>
  <c r="AB201" i="2"/>
  <c r="Y201" i="2"/>
  <c r="X201" i="2"/>
  <c r="W201" i="2"/>
  <c r="V201" i="2"/>
  <c r="U201" i="2"/>
  <c r="T201" i="2"/>
  <c r="S201" i="2"/>
  <c r="R201" i="2"/>
  <c r="Q201" i="2"/>
  <c r="P201" i="2"/>
  <c r="O201" i="2"/>
  <c r="N201" i="2"/>
  <c r="M201" i="2"/>
  <c r="L201" i="2"/>
  <c r="J201" i="2"/>
  <c r="I201" i="2"/>
  <c r="H201" i="2"/>
  <c r="G201" i="2"/>
  <c r="F201" i="2"/>
  <c r="E201" i="2"/>
  <c r="D201" i="2"/>
  <c r="C201" i="2"/>
  <c r="B201" i="2"/>
  <c r="A201" i="2"/>
  <c r="AF200" i="2"/>
  <c r="AG200" i="2"/>
  <c r="AE200" i="2"/>
  <c r="AD200" i="2"/>
  <c r="AC200" i="2"/>
  <c r="AB200" i="2"/>
  <c r="Y200" i="2"/>
  <c r="X200" i="2"/>
  <c r="W200" i="2"/>
  <c r="V200" i="2"/>
  <c r="U200" i="2"/>
  <c r="T200" i="2"/>
  <c r="S200" i="2"/>
  <c r="R200" i="2"/>
  <c r="Q200" i="2"/>
  <c r="P200" i="2"/>
  <c r="O200" i="2"/>
  <c r="N200" i="2"/>
  <c r="M200" i="2"/>
  <c r="L200" i="2"/>
  <c r="J200" i="2"/>
  <c r="I200" i="2"/>
  <c r="H200" i="2"/>
  <c r="G200" i="2"/>
  <c r="F200" i="2"/>
  <c r="D200" i="2"/>
  <c r="C200" i="2"/>
  <c r="B200" i="2"/>
  <c r="A200" i="2"/>
  <c r="AF199" i="2"/>
  <c r="AG199" i="2"/>
  <c r="AE199" i="2"/>
  <c r="AC199" i="2"/>
  <c r="AB199" i="2"/>
  <c r="Y199" i="2"/>
  <c r="X199" i="2"/>
  <c r="W199" i="2"/>
  <c r="V199" i="2"/>
  <c r="U199" i="2"/>
  <c r="T199" i="2"/>
  <c r="R199" i="2"/>
  <c r="Q199" i="2"/>
  <c r="P199" i="2"/>
  <c r="O199" i="2"/>
  <c r="N199" i="2"/>
  <c r="M199" i="2"/>
  <c r="L199" i="2"/>
  <c r="J199" i="2"/>
  <c r="I199" i="2"/>
  <c r="H199" i="2"/>
  <c r="G199" i="2"/>
  <c r="F199" i="2"/>
  <c r="E199" i="2"/>
  <c r="D199" i="2"/>
  <c r="C199" i="2"/>
  <c r="B199" i="2"/>
  <c r="A199" i="2"/>
  <c r="AF198" i="2"/>
  <c r="AG198" i="2"/>
  <c r="AE198" i="2"/>
  <c r="AB198" i="2"/>
  <c r="Y198" i="2"/>
  <c r="W198" i="2"/>
  <c r="V198" i="2"/>
  <c r="U198" i="2"/>
  <c r="T198" i="2"/>
  <c r="R198" i="2"/>
  <c r="Q198" i="2"/>
  <c r="P198" i="2"/>
  <c r="O198" i="2"/>
  <c r="N198" i="2"/>
  <c r="M198" i="2"/>
  <c r="L198" i="2"/>
  <c r="J198" i="2"/>
  <c r="I198" i="2"/>
  <c r="H198" i="2"/>
  <c r="G198" i="2"/>
  <c r="F198" i="2"/>
  <c r="E198" i="2"/>
  <c r="D198" i="2"/>
  <c r="C198" i="2"/>
  <c r="B198" i="2"/>
  <c r="A198" i="2"/>
  <c r="AF197" i="2"/>
  <c r="AG197" i="2"/>
  <c r="AE197" i="2"/>
  <c r="AC197" i="2"/>
  <c r="AB197" i="2"/>
  <c r="X197" i="2"/>
  <c r="W197" i="2"/>
  <c r="V197" i="2"/>
  <c r="U197" i="2"/>
  <c r="T197" i="2"/>
  <c r="S197" i="2"/>
  <c r="R197" i="2"/>
  <c r="Q197" i="2"/>
  <c r="P197" i="2"/>
  <c r="O197" i="2"/>
  <c r="N197" i="2"/>
  <c r="M197" i="2"/>
  <c r="L197" i="2"/>
  <c r="J197" i="2"/>
  <c r="I197" i="2"/>
  <c r="H197" i="2"/>
  <c r="G197" i="2"/>
  <c r="F197" i="2"/>
  <c r="E197" i="2"/>
  <c r="D197" i="2"/>
  <c r="A197" i="2"/>
  <c r="AF196" i="2"/>
  <c r="AG196" i="2"/>
  <c r="AE196" i="2"/>
  <c r="AB196" i="2"/>
  <c r="Y196" i="2"/>
  <c r="W196" i="2"/>
  <c r="V196" i="2"/>
  <c r="U196" i="2"/>
  <c r="T196" i="2"/>
  <c r="S196" i="2"/>
  <c r="R196" i="2"/>
  <c r="Q196" i="2"/>
  <c r="P196" i="2"/>
  <c r="O196" i="2"/>
  <c r="N196" i="2"/>
  <c r="M196" i="2"/>
  <c r="L196" i="2"/>
  <c r="J196" i="2"/>
  <c r="I196" i="2"/>
  <c r="H196" i="2"/>
  <c r="G196" i="2"/>
  <c r="F196" i="2"/>
  <c r="E196" i="2"/>
  <c r="D196" i="2"/>
  <c r="C196" i="2"/>
  <c r="B196" i="2"/>
  <c r="A196" i="2"/>
  <c r="AF195" i="2"/>
  <c r="AG195" i="2"/>
  <c r="AE195" i="2"/>
  <c r="AD195" i="2"/>
  <c r="AC195" i="2"/>
  <c r="AB195" i="2"/>
  <c r="Y195" i="2"/>
  <c r="X195" i="2"/>
  <c r="W195" i="2"/>
  <c r="V195" i="2"/>
  <c r="U195" i="2"/>
  <c r="T195" i="2"/>
  <c r="S195" i="2"/>
  <c r="R195" i="2"/>
  <c r="Q195" i="2"/>
  <c r="P195" i="2"/>
  <c r="O195" i="2"/>
  <c r="N195" i="2"/>
  <c r="M195" i="2"/>
  <c r="L195" i="2"/>
  <c r="J195" i="2"/>
  <c r="I195" i="2"/>
  <c r="H195" i="2"/>
  <c r="G195" i="2"/>
  <c r="F195" i="2"/>
  <c r="E195" i="2"/>
  <c r="D195" i="2"/>
  <c r="C195" i="2"/>
  <c r="B195" i="2"/>
  <c r="A195" i="2"/>
  <c r="AF194" i="2"/>
  <c r="AG194" i="2"/>
  <c r="AE194" i="2"/>
  <c r="AD194" i="2"/>
  <c r="AC194" i="2"/>
  <c r="AB194" i="2"/>
  <c r="Y194" i="2"/>
  <c r="W194" i="2"/>
  <c r="V194" i="2"/>
  <c r="U194" i="2"/>
  <c r="T194" i="2"/>
  <c r="S194" i="2"/>
  <c r="R194" i="2"/>
  <c r="Q194" i="2"/>
  <c r="P194" i="2"/>
  <c r="O194" i="2"/>
  <c r="N194" i="2"/>
  <c r="M194" i="2"/>
  <c r="L194" i="2"/>
  <c r="I194" i="2"/>
  <c r="H194" i="2"/>
  <c r="G194" i="2"/>
  <c r="F194" i="2"/>
  <c r="E194" i="2"/>
  <c r="D194" i="2"/>
  <c r="C194" i="2"/>
  <c r="B194" i="2"/>
  <c r="A194" i="2"/>
  <c r="AF193" i="2"/>
  <c r="AG193" i="2"/>
  <c r="AE193" i="2"/>
  <c r="AB193" i="2"/>
  <c r="Y193" i="2"/>
  <c r="X193" i="2"/>
  <c r="W193" i="2"/>
  <c r="V193" i="2"/>
  <c r="U193" i="2"/>
  <c r="T193" i="2"/>
  <c r="S193" i="2"/>
  <c r="R193" i="2"/>
  <c r="Q193" i="2"/>
  <c r="P193" i="2"/>
  <c r="O193" i="2"/>
  <c r="N193" i="2"/>
  <c r="M193" i="2"/>
  <c r="L193" i="2"/>
  <c r="J193" i="2"/>
  <c r="I193" i="2"/>
  <c r="H193" i="2"/>
  <c r="G193" i="2"/>
  <c r="F193" i="2"/>
  <c r="E193" i="2"/>
  <c r="D193" i="2"/>
  <c r="C193" i="2"/>
  <c r="A193" i="2"/>
  <c r="AF192" i="2"/>
  <c r="AG192" i="2"/>
  <c r="AE192" i="2"/>
  <c r="AD192" i="2"/>
  <c r="AC192" i="2"/>
  <c r="AB192" i="2"/>
  <c r="Y192" i="2"/>
  <c r="X192" i="2"/>
  <c r="W192" i="2"/>
  <c r="V192" i="2"/>
  <c r="U192" i="2"/>
  <c r="T192" i="2"/>
  <c r="R192" i="2"/>
  <c r="Q192" i="2"/>
  <c r="P192" i="2"/>
  <c r="O192" i="2"/>
  <c r="N192" i="2"/>
  <c r="M192" i="2"/>
  <c r="L192" i="2"/>
  <c r="I192" i="2"/>
  <c r="H192" i="2"/>
  <c r="G192" i="2"/>
  <c r="F192" i="2"/>
  <c r="E192" i="2"/>
  <c r="D192" i="2"/>
  <c r="C192" i="2"/>
  <c r="B192" i="2"/>
  <c r="AF191" i="2"/>
  <c r="AG191" i="2"/>
  <c r="AE191" i="2"/>
  <c r="AD191" i="2"/>
  <c r="AC191" i="2"/>
  <c r="Y191" i="2"/>
  <c r="X191" i="2"/>
  <c r="V191" i="2"/>
  <c r="U191" i="2"/>
  <c r="T191" i="2"/>
  <c r="S191" i="2"/>
  <c r="Q191" i="2"/>
  <c r="P191" i="2"/>
  <c r="O191" i="2"/>
  <c r="N191" i="2"/>
  <c r="M191" i="2"/>
  <c r="L191" i="2"/>
  <c r="I191" i="2"/>
  <c r="H191" i="2"/>
  <c r="G191" i="2"/>
  <c r="F191" i="2"/>
  <c r="E191" i="2"/>
  <c r="D191" i="2"/>
  <c r="C191" i="2"/>
  <c r="B191" i="2"/>
  <c r="A191" i="2"/>
  <c r="AF190" i="2"/>
  <c r="AG190" i="2"/>
  <c r="AE190" i="2"/>
  <c r="AB190" i="2"/>
  <c r="Y190" i="2"/>
  <c r="W190" i="2"/>
  <c r="V190" i="2"/>
  <c r="U190" i="2"/>
  <c r="S190" i="2"/>
  <c r="R190" i="2"/>
  <c r="Q190" i="2"/>
  <c r="P190" i="2"/>
  <c r="N190" i="2"/>
  <c r="M190" i="2"/>
  <c r="L190" i="2"/>
  <c r="J190" i="2"/>
  <c r="H190" i="2"/>
  <c r="G190" i="2"/>
  <c r="F190" i="2"/>
  <c r="E190" i="2"/>
  <c r="D190" i="2"/>
  <c r="C190" i="2"/>
  <c r="B190" i="2"/>
  <c r="A190" i="2"/>
  <c r="AF189" i="2"/>
  <c r="AG189" i="2"/>
  <c r="AE189" i="2"/>
  <c r="AB189" i="2"/>
  <c r="Y189" i="2"/>
  <c r="X189" i="2"/>
  <c r="W189" i="2"/>
  <c r="V189" i="2"/>
  <c r="U189" i="2"/>
  <c r="T189" i="2"/>
  <c r="S189" i="2"/>
  <c r="R189" i="2"/>
  <c r="Q189" i="2"/>
  <c r="P189" i="2"/>
  <c r="O189" i="2"/>
  <c r="N189" i="2"/>
  <c r="M189" i="2"/>
  <c r="L189" i="2"/>
  <c r="J189" i="2"/>
  <c r="I189" i="2"/>
  <c r="H189" i="2"/>
  <c r="G189" i="2"/>
  <c r="F189" i="2"/>
  <c r="E189" i="2"/>
  <c r="D189" i="2"/>
  <c r="C189" i="2"/>
  <c r="B189" i="2"/>
  <c r="A189" i="2"/>
  <c r="AF188" i="2"/>
  <c r="AG188" i="2"/>
  <c r="AE188" i="2"/>
  <c r="AB188" i="2"/>
  <c r="Y188" i="2"/>
  <c r="X188" i="2"/>
  <c r="W188" i="2"/>
  <c r="V188" i="2"/>
  <c r="U188" i="2"/>
  <c r="T188" i="2"/>
  <c r="S188" i="2"/>
  <c r="R188" i="2"/>
  <c r="Q188" i="2"/>
  <c r="P188" i="2"/>
  <c r="O188" i="2"/>
  <c r="N188" i="2"/>
  <c r="M188" i="2"/>
  <c r="L188" i="2"/>
  <c r="J188" i="2"/>
  <c r="I188" i="2"/>
  <c r="H188" i="2"/>
  <c r="G188" i="2"/>
  <c r="F188" i="2"/>
  <c r="E188" i="2"/>
  <c r="D188" i="2"/>
  <c r="C188" i="2"/>
  <c r="B188" i="2"/>
  <c r="A188" i="2"/>
  <c r="AF187" i="2"/>
  <c r="AG187" i="2"/>
  <c r="AE187" i="2"/>
  <c r="AB187" i="2"/>
  <c r="Y187" i="2"/>
  <c r="X187" i="2"/>
  <c r="W187" i="2"/>
  <c r="V187" i="2"/>
  <c r="U187" i="2"/>
  <c r="T187" i="2"/>
  <c r="R187" i="2"/>
  <c r="Q187" i="2"/>
  <c r="P187" i="2"/>
  <c r="O187" i="2"/>
  <c r="N187" i="2"/>
  <c r="M187" i="2"/>
  <c r="L187" i="2"/>
  <c r="J187" i="2"/>
  <c r="I187" i="2"/>
  <c r="H187" i="2"/>
  <c r="G187" i="2"/>
  <c r="F187" i="2"/>
  <c r="E187" i="2"/>
  <c r="D187" i="2"/>
  <c r="C187" i="2"/>
  <c r="B187" i="2"/>
  <c r="A187" i="2"/>
  <c r="AF186" i="2"/>
  <c r="AG186" i="2"/>
  <c r="AE186" i="2"/>
  <c r="AB186" i="2"/>
  <c r="Y186" i="2"/>
  <c r="W186" i="2"/>
  <c r="V186" i="2"/>
  <c r="U186" i="2"/>
  <c r="T186" i="2"/>
  <c r="R186" i="2"/>
  <c r="Q186" i="2"/>
  <c r="P186" i="2"/>
  <c r="O186" i="2"/>
  <c r="N186" i="2"/>
  <c r="M186" i="2"/>
  <c r="L186" i="2"/>
  <c r="J186" i="2"/>
  <c r="I186" i="2"/>
  <c r="H186" i="2"/>
  <c r="G186" i="2"/>
  <c r="F186" i="2"/>
  <c r="E186" i="2"/>
  <c r="D186" i="2"/>
  <c r="C186" i="2"/>
  <c r="B186" i="2"/>
  <c r="A186" i="2"/>
  <c r="AF185" i="2"/>
  <c r="AG185" i="2"/>
  <c r="AE185" i="2"/>
  <c r="AD185" i="2"/>
  <c r="AC185" i="2"/>
  <c r="AB185" i="2"/>
  <c r="Y185" i="2"/>
  <c r="X185" i="2"/>
  <c r="W185" i="2"/>
  <c r="V185" i="2"/>
  <c r="U185" i="2"/>
  <c r="T185" i="2"/>
  <c r="S185" i="2"/>
  <c r="R185" i="2"/>
  <c r="Q185" i="2"/>
  <c r="P185" i="2"/>
  <c r="O185" i="2"/>
  <c r="N185" i="2"/>
  <c r="M185" i="2"/>
  <c r="L185" i="2"/>
  <c r="J185" i="2"/>
  <c r="I185" i="2"/>
  <c r="H185" i="2"/>
  <c r="G185" i="2"/>
  <c r="F185" i="2"/>
  <c r="E185" i="2"/>
  <c r="D185" i="2"/>
  <c r="C185" i="2"/>
  <c r="B185" i="2"/>
  <c r="A185" i="2"/>
  <c r="AF184" i="2"/>
  <c r="AG184" i="2"/>
  <c r="AE184" i="2"/>
  <c r="AB184" i="2"/>
  <c r="Y184" i="2"/>
  <c r="W184" i="2"/>
  <c r="V184" i="2"/>
  <c r="U184" i="2"/>
  <c r="T184" i="2"/>
  <c r="R184" i="2"/>
  <c r="Q184" i="2"/>
  <c r="P184" i="2"/>
  <c r="O184" i="2"/>
  <c r="N184" i="2"/>
  <c r="M184" i="2"/>
  <c r="L184" i="2"/>
  <c r="J184" i="2"/>
  <c r="I184" i="2"/>
  <c r="H184" i="2"/>
  <c r="G184" i="2"/>
  <c r="F184" i="2"/>
  <c r="E184" i="2"/>
  <c r="D184" i="2"/>
  <c r="C184" i="2"/>
  <c r="B184" i="2"/>
  <c r="A184" i="2"/>
  <c r="AF183" i="2"/>
  <c r="AG183" i="2"/>
  <c r="AE183" i="2"/>
  <c r="AD183" i="2"/>
  <c r="AC183" i="2"/>
  <c r="AB183" i="2"/>
  <c r="Y183" i="2"/>
  <c r="W183" i="2"/>
  <c r="V183" i="2"/>
  <c r="U183" i="2"/>
  <c r="T183" i="2"/>
  <c r="S183" i="2"/>
  <c r="R183" i="2"/>
  <c r="Q183" i="2"/>
  <c r="P183" i="2"/>
  <c r="O183" i="2"/>
  <c r="N183" i="2"/>
  <c r="M183" i="2"/>
  <c r="L183" i="2"/>
  <c r="J183" i="2"/>
  <c r="I183" i="2"/>
  <c r="H183" i="2"/>
  <c r="G183" i="2"/>
  <c r="F183" i="2"/>
  <c r="E183" i="2"/>
  <c r="D183" i="2"/>
  <c r="C183" i="2"/>
  <c r="B183" i="2"/>
  <c r="A183" i="2"/>
  <c r="AF182" i="2"/>
  <c r="AG182" i="2"/>
  <c r="AE182" i="2"/>
  <c r="AD182" i="2"/>
  <c r="AC182" i="2"/>
  <c r="AB182" i="2"/>
  <c r="Y182" i="2"/>
  <c r="W182" i="2"/>
  <c r="V182" i="2"/>
  <c r="U182" i="2"/>
  <c r="T182" i="2"/>
  <c r="S182" i="2"/>
  <c r="R182" i="2"/>
  <c r="Q182" i="2"/>
  <c r="P182" i="2"/>
  <c r="O182" i="2"/>
  <c r="N182" i="2"/>
  <c r="M182" i="2"/>
  <c r="L182" i="2"/>
  <c r="J182" i="2"/>
  <c r="I182" i="2"/>
  <c r="H182" i="2"/>
  <c r="G182" i="2"/>
  <c r="F182" i="2"/>
  <c r="E182" i="2"/>
  <c r="D182" i="2"/>
  <c r="C182" i="2"/>
  <c r="B182" i="2"/>
  <c r="A182" i="2"/>
  <c r="AF181" i="2"/>
  <c r="AG181" i="2"/>
  <c r="AE181" i="2"/>
  <c r="AD181" i="2"/>
  <c r="AB181" i="2"/>
  <c r="Y181" i="2"/>
  <c r="X181" i="2"/>
  <c r="W181" i="2"/>
  <c r="V181" i="2"/>
  <c r="U181" i="2"/>
  <c r="T181" i="2"/>
  <c r="S181" i="2"/>
  <c r="R181" i="2"/>
  <c r="Q181" i="2"/>
  <c r="P181" i="2"/>
  <c r="O181" i="2"/>
  <c r="N181" i="2"/>
  <c r="M181" i="2"/>
  <c r="L181" i="2"/>
  <c r="J181" i="2"/>
  <c r="I181" i="2"/>
  <c r="H181" i="2"/>
  <c r="G181" i="2"/>
  <c r="F181" i="2"/>
  <c r="E181" i="2"/>
  <c r="D181" i="2"/>
  <c r="C181" i="2"/>
  <c r="B181" i="2"/>
  <c r="A181" i="2"/>
  <c r="AF180" i="2"/>
  <c r="AG180" i="2"/>
  <c r="AE180" i="2"/>
  <c r="AC180" i="2"/>
  <c r="Z180" i="2"/>
  <c r="AH180" i="2"/>
  <c r="K180" i="2"/>
  <c r="AB180" i="2"/>
  <c r="Y180" i="2"/>
  <c r="W180" i="2"/>
  <c r="V180" i="2"/>
  <c r="U180" i="2"/>
  <c r="T180" i="2"/>
  <c r="S180" i="2"/>
  <c r="R180" i="2"/>
  <c r="Q180" i="2"/>
  <c r="P180" i="2"/>
  <c r="O180" i="2"/>
  <c r="N180" i="2"/>
  <c r="M180" i="2"/>
  <c r="L180" i="2"/>
  <c r="J180" i="2"/>
  <c r="I180" i="2"/>
  <c r="H180" i="2"/>
  <c r="G180" i="2"/>
  <c r="F180" i="2"/>
  <c r="E180" i="2"/>
  <c r="D180" i="2"/>
  <c r="C180" i="2"/>
  <c r="B180" i="2"/>
  <c r="A180" i="2"/>
  <c r="AF179" i="2"/>
  <c r="AG179" i="2"/>
  <c r="AE179" i="2"/>
  <c r="AB179" i="2"/>
  <c r="Y179" i="2"/>
  <c r="X179" i="2"/>
  <c r="W179" i="2"/>
  <c r="V179" i="2"/>
  <c r="U179" i="2"/>
  <c r="T179" i="2"/>
  <c r="S179" i="2"/>
  <c r="R179" i="2"/>
  <c r="Q179" i="2"/>
  <c r="P179" i="2"/>
  <c r="O179" i="2"/>
  <c r="N179" i="2"/>
  <c r="M179" i="2"/>
  <c r="L179" i="2"/>
  <c r="J179" i="2"/>
  <c r="I179" i="2"/>
  <c r="H179" i="2"/>
  <c r="G179" i="2"/>
  <c r="F179" i="2"/>
  <c r="E179" i="2"/>
  <c r="D179" i="2"/>
  <c r="C179" i="2"/>
  <c r="B179" i="2"/>
  <c r="A179" i="2"/>
  <c r="AF178" i="2"/>
  <c r="AG178" i="2"/>
  <c r="AE178" i="2"/>
  <c r="AD178" i="2"/>
  <c r="AC178" i="2"/>
  <c r="AB178" i="2"/>
  <c r="Y178" i="2"/>
  <c r="AH178" i="2"/>
  <c r="K178" i="2"/>
  <c r="W178" i="2"/>
  <c r="V178" i="2"/>
  <c r="U178" i="2"/>
  <c r="T178" i="2"/>
  <c r="S178" i="2"/>
  <c r="R178" i="2"/>
  <c r="Q178" i="2"/>
  <c r="P178" i="2"/>
  <c r="O178" i="2"/>
  <c r="N178" i="2"/>
  <c r="M178" i="2"/>
  <c r="L178" i="2"/>
  <c r="J178" i="2"/>
  <c r="I178" i="2"/>
  <c r="H178" i="2"/>
  <c r="G178" i="2"/>
  <c r="F178" i="2"/>
  <c r="E178" i="2"/>
  <c r="D178" i="2"/>
  <c r="C178" i="2"/>
  <c r="B178" i="2"/>
  <c r="A178" i="2"/>
  <c r="AF177" i="2"/>
  <c r="AG177" i="2"/>
  <c r="AE177" i="2"/>
  <c r="AB177" i="2"/>
  <c r="Y177" i="2"/>
  <c r="W177" i="2"/>
  <c r="V177" i="2"/>
  <c r="U177" i="2"/>
  <c r="T177" i="2"/>
  <c r="S177" i="2"/>
  <c r="R177" i="2"/>
  <c r="Q177" i="2"/>
  <c r="P177" i="2"/>
  <c r="O177" i="2"/>
  <c r="N177" i="2"/>
  <c r="M177" i="2"/>
  <c r="L177" i="2"/>
  <c r="J177" i="2"/>
  <c r="I177" i="2"/>
  <c r="H177" i="2"/>
  <c r="G177" i="2"/>
  <c r="F177" i="2"/>
  <c r="E177" i="2"/>
  <c r="D177" i="2"/>
  <c r="C177" i="2"/>
  <c r="B177" i="2"/>
  <c r="A177" i="2"/>
  <c r="AF176" i="2"/>
  <c r="AG176" i="2"/>
  <c r="AE176" i="2"/>
  <c r="AD176" i="2"/>
  <c r="AC176" i="2"/>
  <c r="AB176" i="2"/>
  <c r="Y176" i="2"/>
  <c r="X176" i="2"/>
  <c r="W176" i="2"/>
  <c r="V176" i="2"/>
  <c r="U176" i="2"/>
  <c r="T176" i="2"/>
  <c r="S176" i="2"/>
  <c r="R176" i="2"/>
  <c r="Q176" i="2"/>
  <c r="P176" i="2"/>
  <c r="O176" i="2"/>
  <c r="N176" i="2"/>
  <c r="M176" i="2"/>
  <c r="L176" i="2"/>
  <c r="J176" i="2"/>
  <c r="I176" i="2"/>
  <c r="H176" i="2"/>
  <c r="G176" i="2"/>
  <c r="F176" i="2"/>
  <c r="E176" i="2"/>
  <c r="D176" i="2"/>
  <c r="C176" i="2"/>
  <c r="B176" i="2"/>
  <c r="A176" i="2"/>
  <c r="AF175" i="2"/>
  <c r="AG175" i="2"/>
  <c r="AE175" i="2"/>
  <c r="AA175" i="2"/>
  <c r="AB175" i="2"/>
  <c r="Y175" i="2"/>
  <c r="W175" i="2"/>
  <c r="V175" i="2"/>
  <c r="U175" i="2"/>
  <c r="T175" i="2"/>
  <c r="R175" i="2"/>
  <c r="Q175" i="2"/>
  <c r="P175" i="2"/>
  <c r="O175" i="2"/>
  <c r="N175" i="2"/>
  <c r="M175" i="2"/>
  <c r="L175" i="2"/>
  <c r="J175" i="2"/>
  <c r="I175" i="2"/>
  <c r="H175" i="2"/>
  <c r="G175" i="2"/>
  <c r="F175" i="2"/>
  <c r="E175" i="2"/>
  <c r="D175" i="2"/>
  <c r="C175" i="2"/>
  <c r="B175" i="2"/>
  <c r="A175" i="2"/>
  <c r="AF174" i="2"/>
  <c r="AG174" i="2"/>
  <c r="AE174" i="2"/>
  <c r="AD174" i="2"/>
  <c r="AC174" i="2"/>
  <c r="AB174" i="2"/>
  <c r="Y174" i="2"/>
  <c r="W174" i="2"/>
  <c r="V174" i="2"/>
  <c r="U174" i="2"/>
  <c r="T174" i="2"/>
  <c r="R174" i="2"/>
  <c r="Q174" i="2"/>
  <c r="P174" i="2"/>
  <c r="O174" i="2"/>
  <c r="N174" i="2"/>
  <c r="M174" i="2"/>
  <c r="L174" i="2"/>
  <c r="J174" i="2"/>
  <c r="I174" i="2"/>
  <c r="H174" i="2"/>
  <c r="G174" i="2"/>
  <c r="F174" i="2"/>
  <c r="E174" i="2"/>
  <c r="D174" i="2"/>
  <c r="C174" i="2"/>
  <c r="B174" i="2"/>
  <c r="A174" i="2"/>
  <c r="AF173" i="2"/>
  <c r="AG173" i="2"/>
  <c r="AE173" i="2"/>
  <c r="AB173" i="2"/>
  <c r="Y173" i="2"/>
  <c r="X173" i="2"/>
  <c r="V173" i="2"/>
  <c r="U173" i="2"/>
  <c r="T173" i="2"/>
  <c r="R173" i="2"/>
  <c r="Q173" i="2"/>
  <c r="P173" i="2"/>
  <c r="O173" i="2"/>
  <c r="N173" i="2"/>
  <c r="M173" i="2"/>
  <c r="L173" i="2"/>
  <c r="I173" i="2"/>
  <c r="H173" i="2"/>
  <c r="G173" i="2"/>
  <c r="F173" i="2"/>
  <c r="E173" i="2"/>
  <c r="D173" i="2"/>
  <c r="C173" i="2"/>
  <c r="B173" i="2"/>
  <c r="A173" i="2"/>
  <c r="AF172" i="2"/>
  <c r="AG172" i="2"/>
  <c r="AE172" i="2"/>
  <c r="AD172" i="2"/>
  <c r="AC172" i="2"/>
  <c r="AB172" i="2"/>
  <c r="AA172" i="2"/>
  <c r="Y172" i="2"/>
  <c r="W172" i="2"/>
  <c r="V172" i="2"/>
  <c r="U172" i="2"/>
  <c r="T172" i="2"/>
  <c r="S172" i="2"/>
  <c r="R172" i="2"/>
  <c r="Q172" i="2"/>
  <c r="P172" i="2"/>
  <c r="O172" i="2"/>
  <c r="N172" i="2"/>
  <c r="M172" i="2"/>
  <c r="L172" i="2"/>
  <c r="I172" i="2"/>
  <c r="H172" i="2"/>
  <c r="G172" i="2"/>
  <c r="F172" i="2"/>
  <c r="E172" i="2"/>
  <c r="D172" i="2"/>
  <c r="C172" i="2"/>
  <c r="B172" i="2"/>
  <c r="A172" i="2"/>
  <c r="AE171" i="2"/>
  <c r="Z171" i="2"/>
  <c r="AH171" i="2"/>
  <c r="K171" i="2"/>
  <c r="AD171" i="2"/>
  <c r="AC171" i="2"/>
  <c r="AB171" i="2"/>
  <c r="W171" i="2"/>
  <c r="V171" i="2"/>
  <c r="U171" i="2"/>
  <c r="T171" i="2"/>
  <c r="S171" i="2"/>
  <c r="R171" i="2"/>
  <c r="Q171" i="2"/>
  <c r="P171" i="2"/>
  <c r="O171" i="2"/>
  <c r="N171" i="2"/>
  <c r="L171" i="2"/>
  <c r="J171" i="2"/>
  <c r="I171" i="2"/>
  <c r="H171" i="2"/>
  <c r="G171" i="2"/>
  <c r="F171" i="2"/>
  <c r="E171" i="2"/>
  <c r="D171" i="2"/>
  <c r="C171" i="2"/>
  <c r="A171" i="2"/>
  <c r="AF170" i="2"/>
  <c r="AG170" i="2"/>
  <c r="AE170" i="2"/>
  <c r="AD170" i="2"/>
  <c r="AC170" i="2"/>
  <c r="AB170" i="2"/>
  <c r="Y170" i="2"/>
  <c r="W170" i="2"/>
  <c r="V170" i="2"/>
  <c r="U170" i="2"/>
  <c r="T170" i="2"/>
  <c r="S170" i="2"/>
  <c r="R170" i="2"/>
  <c r="Q170" i="2"/>
  <c r="P170" i="2"/>
  <c r="O170" i="2"/>
  <c r="N170" i="2"/>
  <c r="M170" i="2"/>
  <c r="L170" i="2"/>
  <c r="I170" i="2"/>
  <c r="H170" i="2"/>
  <c r="G170" i="2"/>
  <c r="F170" i="2"/>
  <c r="E170" i="2"/>
  <c r="D170" i="2"/>
  <c r="C170" i="2"/>
  <c r="B170" i="2"/>
  <c r="A170" i="2"/>
  <c r="AF169" i="2"/>
  <c r="AG169" i="2"/>
  <c r="AE169" i="2"/>
  <c r="AD169" i="2"/>
  <c r="AC169" i="2"/>
  <c r="AB169" i="2"/>
  <c r="Y169" i="2"/>
  <c r="X169" i="2"/>
  <c r="W169" i="2"/>
  <c r="V169" i="2"/>
  <c r="U169" i="2"/>
  <c r="T169" i="2"/>
  <c r="S169" i="2"/>
  <c r="R169" i="2"/>
  <c r="Q169" i="2"/>
  <c r="P169" i="2"/>
  <c r="O169" i="2"/>
  <c r="N169" i="2"/>
  <c r="M169" i="2"/>
  <c r="L169" i="2"/>
  <c r="J169" i="2"/>
  <c r="I169" i="2"/>
  <c r="H169" i="2"/>
  <c r="G169" i="2"/>
  <c r="F169" i="2"/>
  <c r="E169" i="2"/>
  <c r="D169" i="2"/>
  <c r="C169" i="2"/>
  <c r="B169" i="2"/>
  <c r="A169" i="2"/>
  <c r="AF168" i="2"/>
  <c r="AG168" i="2"/>
  <c r="AD168" i="2"/>
  <c r="AC168" i="2"/>
  <c r="AB168" i="2"/>
  <c r="Y168" i="2"/>
  <c r="W168" i="2"/>
  <c r="V168" i="2"/>
  <c r="U168" i="2"/>
  <c r="T168" i="2"/>
  <c r="S168" i="2"/>
  <c r="R168" i="2"/>
  <c r="Q168" i="2"/>
  <c r="P168" i="2"/>
  <c r="O168" i="2"/>
  <c r="N168" i="2"/>
  <c r="M168" i="2"/>
  <c r="L168" i="2"/>
  <c r="I168" i="2"/>
  <c r="H168" i="2"/>
  <c r="G168" i="2"/>
  <c r="F168" i="2"/>
  <c r="E168" i="2"/>
  <c r="D168" i="2"/>
  <c r="C168" i="2"/>
  <c r="B168" i="2"/>
  <c r="A168" i="2"/>
  <c r="AF167" i="2"/>
  <c r="AG167" i="2"/>
  <c r="AE167" i="2"/>
  <c r="AB167" i="2"/>
  <c r="Y167" i="2"/>
  <c r="W167" i="2"/>
  <c r="V167" i="2"/>
  <c r="U167" i="2"/>
  <c r="T167" i="2"/>
  <c r="S167" i="2"/>
  <c r="R167" i="2"/>
  <c r="Q167" i="2"/>
  <c r="O167" i="2"/>
  <c r="N167" i="2"/>
  <c r="M167" i="2"/>
  <c r="L167" i="2"/>
  <c r="J167" i="2"/>
  <c r="I167" i="2"/>
  <c r="H167" i="2"/>
  <c r="G167" i="2"/>
  <c r="F167" i="2"/>
  <c r="D167" i="2"/>
  <c r="C167" i="2"/>
  <c r="B167" i="2"/>
  <c r="A167" i="2"/>
  <c r="AF166" i="2"/>
  <c r="AG166" i="2"/>
  <c r="AE166" i="2"/>
  <c r="AC166" i="2"/>
  <c r="AB166" i="2"/>
  <c r="Y166" i="2"/>
  <c r="W166" i="2"/>
  <c r="V166" i="2"/>
  <c r="U166" i="2"/>
  <c r="T166" i="2"/>
  <c r="S166" i="2"/>
  <c r="R166" i="2"/>
  <c r="Q166" i="2"/>
  <c r="O166" i="2"/>
  <c r="N166" i="2"/>
  <c r="M166" i="2"/>
  <c r="L166" i="2"/>
  <c r="J166" i="2"/>
  <c r="I166" i="2"/>
  <c r="H166" i="2"/>
  <c r="G166" i="2"/>
  <c r="F166" i="2"/>
  <c r="D166" i="2"/>
  <c r="C166" i="2"/>
  <c r="B166" i="2"/>
  <c r="A166" i="2"/>
  <c r="AF165" i="2"/>
  <c r="AG165" i="2"/>
  <c r="AE165" i="2"/>
  <c r="AB165" i="2"/>
  <c r="Y165" i="2"/>
  <c r="X165" i="2"/>
  <c r="W165" i="2"/>
  <c r="V165" i="2"/>
  <c r="T165" i="2"/>
  <c r="S165" i="2"/>
  <c r="R165" i="2"/>
  <c r="P165" i="2"/>
  <c r="O165" i="2"/>
  <c r="N165" i="2"/>
  <c r="M165" i="2"/>
  <c r="L165" i="2"/>
  <c r="J165" i="2"/>
  <c r="I165" i="2"/>
  <c r="H165" i="2"/>
  <c r="F165" i="2"/>
  <c r="E165" i="2"/>
  <c r="C165" i="2"/>
  <c r="B165" i="2"/>
  <c r="A165" i="2"/>
  <c r="AF164" i="2"/>
  <c r="AG164" i="2"/>
  <c r="AE164" i="2"/>
  <c r="AB164" i="2"/>
  <c r="Y164" i="2"/>
  <c r="X164" i="2"/>
  <c r="W164" i="2"/>
  <c r="V164" i="2"/>
  <c r="U164" i="2"/>
  <c r="S164" i="2"/>
  <c r="R164" i="2"/>
  <c r="Q164" i="2"/>
  <c r="P164" i="2"/>
  <c r="O164" i="2"/>
  <c r="N164" i="2"/>
  <c r="M164" i="2"/>
  <c r="L164" i="2"/>
  <c r="J164" i="2"/>
  <c r="H164" i="2"/>
  <c r="G164" i="2"/>
  <c r="F164" i="2"/>
  <c r="E164" i="2"/>
  <c r="D164" i="2"/>
  <c r="C164" i="2"/>
  <c r="B164" i="2"/>
  <c r="AF163" i="2"/>
  <c r="AG163" i="2"/>
  <c r="AE163" i="2"/>
  <c r="AD163" i="2"/>
  <c r="AB163" i="2"/>
  <c r="Y163" i="2"/>
  <c r="X163" i="2"/>
  <c r="W163" i="2"/>
  <c r="U163" i="2"/>
  <c r="T163" i="2"/>
  <c r="R163" i="2"/>
  <c r="Q163" i="2"/>
  <c r="P163" i="2"/>
  <c r="O163" i="2"/>
  <c r="M163" i="2"/>
  <c r="L163" i="2"/>
  <c r="J163" i="2"/>
  <c r="I163" i="2"/>
  <c r="H163" i="2"/>
  <c r="G163" i="2"/>
  <c r="F163" i="2"/>
  <c r="E163" i="2"/>
  <c r="D163" i="2"/>
  <c r="C163" i="2"/>
  <c r="B163" i="2"/>
  <c r="A163" i="2"/>
  <c r="AE162" i="2"/>
  <c r="AB162" i="2"/>
  <c r="X162" i="2"/>
  <c r="W162" i="2"/>
  <c r="V162" i="2"/>
  <c r="U162" i="2"/>
  <c r="T162" i="2"/>
  <c r="R162" i="2"/>
  <c r="Q162" i="2"/>
  <c r="P162" i="2"/>
  <c r="O162" i="2"/>
  <c r="N162" i="2"/>
  <c r="L162" i="2"/>
  <c r="J162" i="2"/>
  <c r="I162" i="2"/>
  <c r="H162" i="2"/>
  <c r="G162" i="2"/>
  <c r="F162" i="2"/>
  <c r="E162" i="2"/>
  <c r="D162" i="2"/>
  <c r="A162" i="2"/>
  <c r="AF161" i="2"/>
  <c r="AG161" i="2"/>
  <c r="AB161" i="2"/>
  <c r="W161" i="2"/>
  <c r="V161" i="2"/>
  <c r="U161" i="2"/>
  <c r="T161" i="2"/>
  <c r="S161" i="2"/>
  <c r="R161" i="2"/>
  <c r="Q161" i="2"/>
  <c r="P161" i="2"/>
  <c r="O161" i="2"/>
  <c r="N161" i="2"/>
  <c r="L161" i="2"/>
  <c r="J161" i="2"/>
  <c r="I161" i="2"/>
  <c r="H161" i="2"/>
  <c r="G161" i="2"/>
  <c r="F161" i="2"/>
  <c r="E161" i="2"/>
  <c r="D161" i="2"/>
  <c r="C161" i="2"/>
  <c r="A161" i="2"/>
  <c r="AF160" i="2"/>
  <c r="AG160" i="2"/>
  <c r="AE160" i="2"/>
  <c r="AB160" i="2"/>
  <c r="Y160" i="2"/>
  <c r="X160" i="2"/>
  <c r="W160" i="2"/>
  <c r="U160" i="2"/>
  <c r="T160" i="2"/>
  <c r="S160" i="2"/>
  <c r="R160" i="2"/>
  <c r="Q160" i="2"/>
  <c r="P160" i="2"/>
  <c r="O160" i="2"/>
  <c r="M160" i="2"/>
  <c r="L160" i="2"/>
  <c r="J160" i="2"/>
  <c r="I160" i="2"/>
  <c r="H160" i="2"/>
  <c r="G160" i="2"/>
  <c r="F160" i="2"/>
  <c r="E160" i="2"/>
  <c r="D160" i="2"/>
  <c r="C160" i="2"/>
  <c r="B160" i="2"/>
  <c r="A160" i="2"/>
  <c r="AE159" i="2"/>
  <c r="AD159" i="2"/>
  <c r="AC159" i="2"/>
  <c r="AB159" i="2"/>
  <c r="Y159" i="2"/>
  <c r="W159" i="2"/>
  <c r="V159" i="2"/>
  <c r="U159" i="2"/>
  <c r="T159" i="2"/>
  <c r="S159" i="2"/>
  <c r="R159" i="2"/>
  <c r="Q159" i="2"/>
  <c r="P159" i="2"/>
  <c r="N159" i="2"/>
  <c r="M159" i="2"/>
  <c r="L159" i="2"/>
  <c r="H159" i="2"/>
  <c r="G159" i="2"/>
  <c r="F159" i="2"/>
  <c r="E159" i="2"/>
  <c r="D159" i="2"/>
  <c r="C159" i="2"/>
  <c r="B159" i="2"/>
  <c r="A159" i="2"/>
  <c r="AF158" i="2"/>
  <c r="AG158" i="2"/>
  <c r="AE158" i="2"/>
  <c r="AC158" i="2"/>
  <c r="AB158" i="2"/>
  <c r="Y158" i="2"/>
  <c r="X158" i="2"/>
  <c r="W158" i="2"/>
  <c r="V158" i="2"/>
  <c r="U158" i="2"/>
  <c r="S158" i="2"/>
  <c r="R158" i="2"/>
  <c r="Q158" i="2"/>
  <c r="P158" i="2"/>
  <c r="O158" i="2"/>
  <c r="N158" i="2"/>
  <c r="M158" i="2"/>
  <c r="L158" i="2"/>
  <c r="J158" i="2"/>
  <c r="H158" i="2"/>
  <c r="G158" i="2"/>
  <c r="F158" i="2"/>
  <c r="E158" i="2"/>
  <c r="D158" i="2"/>
  <c r="C158" i="2"/>
  <c r="B158" i="2"/>
  <c r="A158" i="2"/>
  <c r="AF157" i="2"/>
  <c r="AG157" i="2"/>
  <c r="AE157" i="2"/>
  <c r="AD157" i="2"/>
  <c r="AC157" i="2"/>
  <c r="AB157" i="2"/>
  <c r="Y157" i="2"/>
  <c r="W157" i="2"/>
  <c r="U157" i="2"/>
  <c r="T157" i="2"/>
  <c r="S157" i="2"/>
  <c r="R157" i="2"/>
  <c r="Q157" i="2"/>
  <c r="P157" i="2"/>
  <c r="O157" i="2"/>
  <c r="M157" i="2"/>
  <c r="L157" i="2"/>
  <c r="J157" i="2"/>
  <c r="I157" i="2"/>
  <c r="H157" i="2"/>
  <c r="G157" i="2"/>
  <c r="F157" i="2"/>
  <c r="E157" i="2"/>
  <c r="D157" i="2"/>
  <c r="C157" i="2"/>
  <c r="B157" i="2"/>
  <c r="A157" i="2"/>
  <c r="AE156" i="2"/>
  <c r="AB156" i="2"/>
  <c r="X156" i="2"/>
  <c r="W156" i="2"/>
  <c r="V156" i="2"/>
  <c r="U156" i="2"/>
  <c r="T156" i="2"/>
  <c r="S156" i="2"/>
  <c r="R156" i="2"/>
  <c r="Q156" i="2"/>
  <c r="P156" i="2"/>
  <c r="O156" i="2"/>
  <c r="N156" i="2"/>
  <c r="L156" i="2"/>
  <c r="J156" i="2"/>
  <c r="I156" i="2"/>
  <c r="H156" i="2"/>
  <c r="G156" i="2"/>
  <c r="F156" i="2"/>
  <c r="E156" i="2"/>
  <c r="D156" i="2"/>
  <c r="A156" i="2"/>
  <c r="AF155" i="2"/>
  <c r="AG155" i="2"/>
  <c r="AE155" i="2"/>
  <c r="AB155" i="2"/>
  <c r="Y155" i="2"/>
  <c r="W155" i="2"/>
  <c r="V155" i="2"/>
  <c r="U155" i="2"/>
  <c r="T155" i="2"/>
  <c r="S155" i="2"/>
  <c r="R155" i="2"/>
  <c r="Q155" i="2"/>
  <c r="P155" i="2"/>
  <c r="O155" i="2"/>
  <c r="N155" i="2"/>
  <c r="M155" i="2"/>
  <c r="L155" i="2"/>
  <c r="J155" i="2"/>
  <c r="I155" i="2"/>
  <c r="H155" i="2"/>
  <c r="G155" i="2"/>
  <c r="F155" i="2"/>
  <c r="E155" i="2"/>
  <c r="D155" i="2"/>
  <c r="C155" i="2"/>
  <c r="B155" i="2"/>
  <c r="A155" i="2"/>
  <c r="AF154" i="2"/>
  <c r="AG154" i="2"/>
  <c r="AE154" i="2"/>
  <c r="AB154" i="2"/>
  <c r="Y154" i="2"/>
  <c r="W154" i="2"/>
  <c r="V154" i="2"/>
  <c r="U154" i="2"/>
  <c r="T154" i="2"/>
  <c r="S154" i="2"/>
  <c r="R154" i="2"/>
  <c r="Q154" i="2"/>
  <c r="P154" i="2"/>
  <c r="O154" i="2"/>
  <c r="N154" i="2"/>
  <c r="M154" i="2"/>
  <c r="L154" i="2"/>
  <c r="J154" i="2"/>
  <c r="I154" i="2"/>
  <c r="H154" i="2"/>
  <c r="G154" i="2"/>
  <c r="F154" i="2"/>
  <c r="E154" i="2"/>
  <c r="D154" i="2"/>
  <c r="C154" i="2"/>
  <c r="B154" i="2"/>
  <c r="A154" i="2"/>
  <c r="AF153" i="2"/>
  <c r="AG153" i="2"/>
  <c r="AE153" i="2"/>
  <c r="AB153" i="2"/>
  <c r="X153" i="2"/>
  <c r="W153" i="2"/>
  <c r="V153" i="2"/>
  <c r="U153" i="2"/>
  <c r="T153" i="2"/>
  <c r="S153" i="2"/>
  <c r="R153" i="2"/>
  <c r="Q153" i="2"/>
  <c r="P153" i="2"/>
  <c r="O153" i="2"/>
  <c r="N153" i="2"/>
  <c r="M153" i="2"/>
  <c r="L153" i="2"/>
  <c r="J153" i="2"/>
  <c r="I153" i="2"/>
  <c r="H153" i="2"/>
  <c r="G153" i="2"/>
  <c r="F153" i="2"/>
  <c r="E153" i="2"/>
  <c r="D153" i="2"/>
  <c r="C153" i="2"/>
  <c r="A153" i="2"/>
  <c r="AF152" i="2"/>
  <c r="AG152" i="2"/>
  <c r="AE152" i="2"/>
  <c r="AD152" i="2"/>
  <c r="AC152" i="2"/>
  <c r="AB152" i="2"/>
  <c r="Y152" i="2"/>
  <c r="X152" i="2"/>
  <c r="W152" i="2"/>
  <c r="V152" i="2"/>
  <c r="U152" i="2"/>
  <c r="T152" i="2"/>
  <c r="S152" i="2"/>
  <c r="R152" i="2"/>
  <c r="Q152" i="2"/>
  <c r="P152" i="2"/>
  <c r="O152" i="2"/>
  <c r="N152" i="2"/>
  <c r="M152" i="2"/>
  <c r="L152" i="2"/>
  <c r="J152" i="2"/>
  <c r="I152" i="2"/>
  <c r="H152" i="2"/>
  <c r="G152" i="2"/>
  <c r="F152" i="2"/>
  <c r="E152" i="2"/>
  <c r="D152" i="2"/>
  <c r="C152" i="2"/>
  <c r="B152" i="2"/>
  <c r="A152" i="2"/>
  <c r="AF151" i="2"/>
  <c r="AG151" i="2"/>
  <c r="AE151" i="2"/>
  <c r="AB151" i="2"/>
  <c r="Y151" i="2"/>
  <c r="W151" i="2"/>
  <c r="V151" i="2"/>
  <c r="U151" i="2"/>
  <c r="T151" i="2"/>
  <c r="R151" i="2"/>
  <c r="Q151" i="2"/>
  <c r="P151" i="2"/>
  <c r="O151" i="2"/>
  <c r="N151" i="2"/>
  <c r="M151" i="2"/>
  <c r="L151" i="2"/>
  <c r="J151" i="2"/>
  <c r="I151" i="2"/>
  <c r="H151" i="2"/>
  <c r="G151" i="2"/>
  <c r="F151" i="2"/>
  <c r="E151" i="2"/>
  <c r="D151" i="2"/>
  <c r="C151" i="2"/>
  <c r="B151" i="2"/>
  <c r="A151" i="2"/>
  <c r="AF150" i="2"/>
  <c r="AG150" i="2"/>
  <c r="AE150" i="2"/>
  <c r="AB150" i="2"/>
  <c r="Y150" i="2"/>
  <c r="W150" i="2"/>
  <c r="V150" i="2"/>
  <c r="U150" i="2"/>
  <c r="T150" i="2"/>
  <c r="R150" i="2"/>
  <c r="Q150" i="2"/>
  <c r="P150" i="2"/>
  <c r="O150" i="2"/>
  <c r="N150" i="2"/>
  <c r="M150" i="2"/>
  <c r="L150" i="2"/>
  <c r="J150" i="2"/>
  <c r="I150" i="2"/>
  <c r="H150" i="2"/>
  <c r="G150" i="2"/>
  <c r="F150" i="2"/>
  <c r="E150" i="2"/>
  <c r="D150" i="2"/>
  <c r="C150" i="2"/>
  <c r="B150" i="2"/>
  <c r="A150" i="2"/>
  <c r="AF149" i="2"/>
  <c r="AG149" i="2"/>
  <c r="AE149" i="2"/>
  <c r="AB149" i="2"/>
  <c r="Y149" i="2"/>
  <c r="W149" i="2"/>
  <c r="V149" i="2"/>
  <c r="U149" i="2"/>
  <c r="T149" i="2"/>
  <c r="S149" i="2"/>
  <c r="R149" i="2"/>
  <c r="Q149" i="2"/>
  <c r="P149" i="2"/>
  <c r="O149" i="2"/>
  <c r="N149" i="2"/>
  <c r="M149" i="2"/>
  <c r="L149" i="2"/>
  <c r="J149" i="2"/>
  <c r="I149" i="2"/>
  <c r="H149" i="2"/>
  <c r="G149" i="2"/>
  <c r="F149" i="2"/>
  <c r="E149" i="2"/>
  <c r="D149" i="2"/>
  <c r="C149" i="2"/>
  <c r="B149" i="2"/>
  <c r="A149" i="2"/>
  <c r="AF148" i="2"/>
  <c r="AG148" i="2"/>
  <c r="AE148" i="2"/>
  <c r="AB148" i="2"/>
  <c r="Y148" i="2"/>
  <c r="X148" i="2"/>
  <c r="W148" i="2"/>
  <c r="V148" i="2"/>
  <c r="U148" i="2"/>
  <c r="T148" i="2"/>
  <c r="S148" i="2"/>
  <c r="R148" i="2"/>
  <c r="Q148" i="2"/>
  <c r="P148" i="2"/>
  <c r="O148" i="2"/>
  <c r="N148" i="2"/>
  <c r="M148" i="2"/>
  <c r="L148" i="2"/>
  <c r="J148" i="2"/>
  <c r="I148" i="2"/>
  <c r="H148" i="2"/>
  <c r="G148" i="2"/>
  <c r="F148" i="2"/>
  <c r="E148" i="2"/>
  <c r="D148" i="2"/>
  <c r="C148" i="2"/>
  <c r="B148" i="2"/>
  <c r="A148" i="2"/>
  <c r="AF147" i="2"/>
  <c r="AG147" i="2"/>
  <c r="AE147" i="2"/>
  <c r="AB147" i="2"/>
  <c r="Y147" i="2"/>
  <c r="W147" i="2"/>
  <c r="V147" i="2"/>
  <c r="U147" i="2"/>
  <c r="T147" i="2"/>
  <c r="S147" i="2"/>
  <c r="R147" i="2"/>
  <c r="Q147" i="2"/>
  <c r="P147" i="2"/>
  <c r="O147" i="2"/>
  <c r="N147" i="2"/>
  <c r="M147" i="2"/>
  <c r="L147" i="2"/>
  <c r="J147" i="2"/>
  <c r="I147" i="2"/>
  <c r="H147" i="2"/>
  <c r="G147" i="2"/>
  <c r="F147" i="2"/>
  <c r="E147" i="2"/>
  <c r="D147" i="2"/>
  <c r="C147" i="2"/>
  <c r="B147" i="2"/>
  <c r="A147" i="2"/>
  <c r="AF146" i="2"/>
  <c r="AG146" i="2"/>
  <c r="AE146" i="2"/>
  <c r="AD146" i="2"/>
  <c r="AC146" i="2"/>
  <c r="AB146" i="2"/>
  <c r="Y146" i="2"/>
  <c r="X146" i="2"/>
  <c r="W146" i="2"/>
  <c r="V146" i="2"/>
  <c r="U146" i="2"/>
  <c r="T146" i="2"/>
  <c r="S146" i="2"/>
  <c r="R146" i="2"/>
  <c r="Q146" i="2"/>
  <c r="P146" i="2"/>
  <c r="O146" i="2"/>
  <c r="N146" i="2"/>
  <c r="M146" i="2"/>
  <c r="L146" i="2"/>
  <c r="J146" i="2"/>
  <c r="I146" i="2"/>
  <c r="H146" i="2"/>
  <c r="G146" i="2"/>
  <c r="F146" i="2"/>
  <c r="E146" i="2"/>
  <c r="D146" i="2"/>
  <c r="C146" i="2"/>
  <c r="B146" i="2"/>
  <c r="A146" i="2"/>
  <c r="AF145" i="2"/>
  <c r="AG145" i="2"/>
  <c r="AE145" i="2"/>
  <c r="AD145" i="2"/>
  <c r="Y145" i="2"/>
  <c r="X145" i="2"/>
  <c r="V145" i="2"/>
  <c r="U145" i="2"/>
  <c r="T145" i="2"/>
  <c r="Q145" i="2"/>
  <c r="P145" i="2"/>
  <c r="O145" i="2"/>
  <c r="N145" i="2"/>
  <c r="M145" i="2"/>
  <c r="L145" i="2"/>
  <c r="I145" i="2"/>
  <c r="H145" i="2"/>
  <c r="G145" i="2"/>
  <c r="F145" i="2"/>
  <c r="E145" i="2"/>
  <c r="D145" i="2"/>
  <c r="C145" i="2"/>
  <c r="B145" i="2"/>
  <c r="A145" i="2"/>
  <c r="AF144" i="2"/>
  <c r="AG144" i="2"/>
  <c r="AE144" i="2"/>
  <c r="AB144" i="2"/>
  <c r="Y144" i="2"/>
  <c r="W144" i="2"/>
  <c r="V144" i="2"/>
  <c r="U144" i="2"/>
  <c r="T144" i="2"/>
  <c r="S144" i="2"/>
  <c r="R144" i="2"/>
  <c r="Q144" i="2"/>
  <c r="P144" i="2"/>
  <c r="O144" i="2"/>
  <c r="N144" i="2"/>
  <c r="M144" i="2"/>
  <c r="L144" i="2"/>
  <c r="J144" i="2"/>
  <c r="I144" i="2"/>
  <c r="H144" i="2"/>
  <c r="G144" i="2"/>
  <c r="F144" i="2"/>
  <c r="D144" i="2"/>
  <c r="C144" i="2"/>
  <c r="B144" i="2"/>
  <c r="A144" i="2"/>
  <c r="AF143" i="2"/>
  <c r="AG143" i="2"/>
  <c r="AE143" i="2"/>
  <c r="AC143" i="2"/>
  <c r="Y143" i="2"/>
  <c r="W143" i="2"/>
  <c r="V143" i="2"/>
  <c r="U143" i="2"/>
  <c r="T143" i="2"/>
  <c r="S143" i="2"/>
  <c r="R143" i="2"/>
  <c r="Q143" i="2"/>
  <c r="O143" i="2"/>
  <c r="N143" i="2"/>
  <c r="M143" i="2"/>
  <c r="L143" i="2"/>
  <c r="J143" i="2"/>
  <c r="I143" i="2"/>
  <c r="H143" i="2"/>
  <c r="G143" i="2"/>
  <c r="F143" i="2"/>
  <c r="D143" i="2"/>
  <c r="C143" i="2"/>
  <c r="B143" i="2"/>
  <c r="A143" i="2"/>
  <c r="AF142" i="2"/>
  <c r="AG142" i="2"/>
  <c r="AE142" i="2"/>
  <c r="AD142" i="2"/>
  <c r="AB142" i="2"/>
  <c r="Y142" i="2"/>
  <c r="W142" i="2"/>
  <c r="V142" i="2"/>
  <c r="U142" i="2"/>
  <c r="T142" i="2"/>
  <c r="S142" i="2"/>
  <c r="R142" i="2"/>
  <c r="Q142" i="2"/>
  <c r="P142" i="2"/>
  <c r="O142" i="2"/>
  <c r="N142" i="2"/>
  <c r="M142" i="2"/>
  <c r="L142" i="2"/>
  <c r="J142" i="2"/>
  <c r="I142" i="2"/>
  <c r="H142" i="2"/>
  <c r="G142" i="2"/>
  <c r="F142" i="2"/>
  <c r="E142" i="2"/>
  <c r="D142" i="2"/>
  <c r="C142" i="2"/>
  <c r="B142" i="2"/>
  <c r="A142" i="2"/>
  <c r="AF141" i="2"/>
  <c r="AG141" i="2"/>
  <c r="AE141" i="2"/>
  <c r="AB141" i="2"/>
  <c r="Y141" i="2"/>
  <c r="X141" i="2"/>
  <c r="W141" i="2"/>
  <c r="V141" i="2"/>
  <c r="U141" i="2"/>
  <c r="T141" i="2"/>
  <c r="S141" i="2"/>
  <c r="R141" i="2"/>
  <c r="Q141" i="2"/>
  <c r="P141" i="2"/>
  <c r="O141" i="2"/>
  <c r="N141" i="2"/>
  <c r="M141" i="2"/>
  <c r="L141" i="2"/>
  <c r="I141" i="2"/>
  <c r="H141" i="2"/>
  <c r="G141" i="2"/>
  <c r="F141" i="2"/>
  <c r="E141" i="2"/>
  <c r="D141" i="2"/>
  <c r="C141" i="2"/>
  <c r="B141" i="2"/>
  <c r="A141" i="2"/>
  <c r="AF140" i="2"/>
  <c r="AG140" i="2"/>
  <c r="AE140" i="2"/>
  <c r="AB140" i="2"/>
  <c r="Y140" i="2"/>
  <c r="X140" i="2"/>
  <c r="W140" i="2"/>
  <c r="V140" i="2"/>
  <c r="U140" i="2"/>
  <c r="T140" i="2"/>
  <c r="S140" i="2"/>
  <c r="R140" i="2"/>
  <c r="Q140" i="2"/>
  <c r="P140" i="2"/>
  <c r="O140" i="2"/>
  <c r="N140" i="2"/>
  <c r="M140" i="2"/>
  <c r="L140" i="2"/>
  <c r="J140" i="2"/>
  <c r="I140" i="2"/>
  <c r="H140" i="2"/>
  <c r="G140" i="2"/>
  <c r="F140" i="2"/>
  <c r="E140" i="2"/>
  <c r="D140" i="2"/>
  <c r="C140" i="2"/>
  <c r="B140" i="2"/>
  <c r="A140" i="2"/>
  <c r="AF139" i="2"/>
  <c r="AG139" i="2"/>
  <c r="AE139" i="2"/>
  <c r="AB139" i="2"/>
  <c r="Y139" i="2"/>
  <c r="W139" i="2"/>
  <c r="V139" i="2"/>
  <c r="U139" i="2"/>
  <c r="T139" i="2"/>
  <c r="S139" i="2"/>
  <c r="R139" i="2"/>
  <c r="Q139" i="2"/>
  <c r="P139" i="2"/>
  <c r="O139" i="2"/>
  <c r="N139" i="2"/>
  <c r="M139" i="2"/>
  <c r="L139" i="2"/>
  <c r="J139" i="2"/>
  <c r="I139" i="2"/>
  <c r="H139" i="2"/>
  <c r="G139" i="2"/>
  <c r="F139" i="2"/>
  <c r="E139" i="2"/>
  <c r="D139" i="2"/>
  <c r="C139" i="2"/>
  <c r="B139" i="2"/>
  <c r="A139" i="2"/>
  <c r="AF138" i="2"/>
  <c r="AG138" i="2"/>
  <c r="AE138" i="2"/>
  <c r="AD138" i="2"/>
  <c r="AC138" i="2"/>
  <c r="AB138" i="2"/>
  <c r="Y138" i="2"/>
  <c r="W138" i="2"/>
  <c r="V138" i="2"/>
  <c r="U138" i="2"/>
  <c r="T138" i="2"/>
  <c r="R138" i="2"/>
  <c r="Q138" i="2"/>
  <c r="P138" i="2"/>
  <c r="O138" i="2"/>
  <c r="N138" i="2"/>
  <c r="M138" i="2"/>
  <c r="L138" i="2"/>
  <c r="J138" i="2"/>
  <c r="I138" i="2"/>
  <c r="H138" i="2"/>
  <c r="G138" i="2"/>
  <c r="F138" i="2"/>
  <c r="E138" i="2"/>
  <c r="D138" i="2"/>
  <c r="C138" i="2"/>
  <c r="B138" i="2"/>
  <c r="A138" i="2"/>
  <c r="AF137" i="2"/>
  <c r="AG137" i="2"/>
  <c r="AE137" i="2"/>
  <c r="AD137" i="2"/>
  <c r="AC137" i="2"/>
  <c r="AB137" i="2"/>
  <c r="Y137" i="2"/>
  <c r="X137" i="2"/>
  <c r="W137" i="2"/>
  <c r="V137" i="2"/>
  <c r="U137" i="2"/>
  <c r="T137" i="2"/>
  <c r="R137" i="2"/>
  <c r="Q137" i="2"/>
  <c r="O137" i="2"/>
  <c r="N137" i="2"/>
  <c r="M137" i="2"/>
  <c r="L137" i="2"/>
  <c r="J137" i="2"/>
  <c r="I137" i="2"/>
  <c r="H137" i="2"/>
  <c r="G137" i="2"/>
  <c r="F137" i="2"/>
  <c r="D137" i="2"/>
  <c r="C137" i="2"/>
  <c r="B137" i="2"/>
  <c r="A137" i="2"/>
  <c r="AF136" i="2"/>
  <c r="AG136" i="2"/>
  <c r="AE136" i="2"/>
  <c r="AD136" i="2"/>
  <c r="AC136" i="2"/>
  <c r="AB136" i="2"/>
  <c r="Y136" i="2"/>
  <c r="W136" i="2"/>
  <c r="V136" i="2"/>
  <c r="U136" i="2"/>
  <c r="T136" i="2"/>
  <c r="S136" i="2"/>
  <c r="R136" i="2"/>
  <c r="Q136" i="2"/>
  <c r="P136" i="2"/>
  <c r="O136" i="2"/>
  <c r="N136" i="2"/>
  <c r="M136" i="2"/>
  <c r="L136" i="2"/>
  <c r="J136" i="2"/>
  <c r="I136" i="2"/>
  <c r="H136" i="2"/>
  <c r="G136" i="2"/>
  <c r="F136" i="2"/>
  <c r="E136" i="2"/>
  <c r="D136" i="2"/>
  <c r="C136" i="2"/>
  <c r="B136" i="2"/>
  <c r="A136" i="2"/>
  <c r="AF135" i="2"/>
  <c r="AG135" i="2"/>
  <c r="AE135" i="2"/>
  <c r="AB135" i="2"/>
  <c r="Y135" i="2"/>
  <c r="X135" i="2"/>
  <c r="W135" i="2"/>
  <c r="V135" i="2"/>
  <c r="U135" i="2"/>
  <c r="T135" i="2"/>
  <c r="S135" i="2"/>
  <c r="R135" i="2"/>
  <c r="Q135" i="2"/>
  <c r="P135" i="2"/>
  <c r="O135" i="2"/>
  <c r="N135" i="2"/>
  <c r="M135" i="2"/>
  <c r="L135" i="2"/>
  <c r="J135" i="2"/>
  <c r="I135" i="2"/>
  <c r="H135" i="2"/>
  <c r="G135" i="2"/>
  <c r="F135" i="2"/>
  <c r="E135" i="2"/>
  <c r="D135" i="2"/>
  <c r="C135" i="2"/>
  <c r="B135" i="2"/>
  <c r="A135" i="2"/>
  <c r="AF134" i="2"/>
  <c r="AG134" i="2"/>
  <c r="AB134" i="2"/>
  <c r="Y134" i="2"/>
  <c r="W134" i="2"/>
  <c r="V134" i="2"/>
  <c r="U134" i="2"/>
  <c r="T134" i="2"/>
  <c r="S134" i="2"/>
  <c r="R134" i="2"/>
  <c r="Q134" i="2"/>
  <c r="O134" i="2"/>
  <c r="N134" i="2"/>
  <c r="M134" i="2"/>
  <c r="L134" i="2"/>
  <c r="J134" i="2"/>
  <c r="I134" i="2"/>
  <c r="H134" i="2"/>
  <c r="G134" i="2"/>
  <c r="F134" i="2"/>
  <c r="D134" i="2"/>
  <c r="C134" i="2"/>
  <c r="B134" i="2"/>
  <c r="A134" i="2"/>
  <c r="AF133" i="2"/>
  <c r="AG133" i="2"/>
  <c r="AE133" i="2"/>
  <c r="AB133" i="2"/>
  <c r="Y133" i="2"/>
  <c r="W133" i="2"/>
  <c r="V133" i="2"/>
  <c r="T133" i="2"/>
  <c r="S133" i="2"/>
  <c r="R133" i="2"/>
  <c r="P133" i="2"/>
  <c r="O133" i="2"/>
  <c r="N133" i="2"/>
  <c r="M133" i="2"/>
  <c r="L133" i="2"/>
  <c r="J133" i="2"/>
  <c r="I133" i="2"/>
  <c r="H133" i="2"/>
  <c r="F133" i="2"/>
  <c r="E133" i="2"/>
  <c r="C133" i="2"/>
  <c r="B133" i="2"/>
  <c r="A133" i="2"/>
  <c r="AF132" i="2"/>
  <c r="AG132" i="2"/>
  <c r="AE132" i="2"/>
  <c r="AD132" i="2"/>
  <c r="AC132" i="2"/>
  <c r="AB132" i="2"/>
  <c r="Y132" i="2"/>
  <c r="X132" i="2"/>
  <c r="W132" i="2"/>
  <c r="V132" i="2"/>
  <c r="U132" i="2"/>
  <c r="S132" i="2"/>
  <c r="R132" i="2"/>
  <c r="Q132" i="2"/>
  <c r="P132" i="2"/>
  <c r="N132" i="2"/>
  <c r="M132" i="2"/>
  <c r="L132" i="2"/>
  <c r="J132" i="2"/>
  <c r="H132" i="2"/>
  <c r="G132" i="2"/>
  <c r="F132" i="2"/>
  <c r="E132" i="2"/>
  <c r="D132" i="2"/>
  <c r="C132" i="2"/>
  <c r="B132" i="2"/>
  <c r="A132" i="2"/>
  <c r="AF131" i="2"/>
  <c r="AG131" i="2"/>
  <c r="AE131" i="2"/>
  <c r="AB131" i="2"/>
  <c r="Y131" i="2"/>
  <c r="X131" i="2"/>
  <c r="W131" i="2"/>
  <c r="V131" i="2"/>
  <c r="T131" i="2"/>
  <c r="S131" i="2"/>
  <c r="R131" i="2"/>
  <c r="Q131" i="2"/>
  <c r="P131" i="2"/>
  <c r="O131" i="2"/>
  <c r="N131" i="2"/>
  <c r="M131" i="2"/>
  <c r="L131" i="2"/>
  <c r="J131" i="2"/>
  <c r="I131" i="2"/>
  <c r="H131" i="2"/>
  <c r="G131" i="2"/>
  <c r="F131" i="2"/>
  <c r="E131" i="2"/>
  <c r="D131" i="2"/>
  <c r="C131" i="2"/>
  <c r="B131" i="2"/>
  <c r="A131" i="2"/>
  <c r="AF130" i="2"/>
  <c r="AG130" i="2"/>
  <c r="AE130" i="2"/>
  <c r="AB130" i="2"/>
  <c r="Y130" i="2"/>
  <c r="W130" i="2"/>
  <c r="V130" i="2"/>
  <c r="U130" i="2"/>
  <c r="T130" i="2"/>
  <c r="S130" i="2"/>
  <c r="R130" i="2"/>
  <c r="Q130" i="2"/>
  <c r="P130" i="2"/>
  <c r="O130" i="2"/>
  <c r="N130" i="2"/>
  <c r="M130" i="2"/>
  <c r="L130" i="2"/>
  <c r="J130" i="2"/>
  <c r="I130" i="2"/>
  <c r="H130" i="2"/>
  <c r="G130" i="2"/>
  <c r="F130" i="2"/>
  <c r="E130" i="2"/>
  <c r="D130" i="2"/>
  <c r="C130" i="2"/>
  <c r="B130" i="2"/>
  <c r="A130" i="2"/>
  <c r="AF129" i="2"/>
  <c r="AG129" i="2"/>
  <c r="AE129" i="2"/>
  <c r="AD129" i="2"/>
  <c r="AB129" i="2"/>
  <c r="Y129" i="2"/>
  <c r="X129" i="2"/>
  <c r="W129" i="2"/>
  <c r="V129" i="2"/>
  <c r="U129" i="2"/>
  <c r="T129" i="2"/>
  <c r="S129" i="2"/>
  <c r="R129" i="2"/>
  <c r="Q129" i="2"/>
  <c r="P129" i="2"/>
  <c r="O129" i="2"/>
  <c r="N129" i="2"/>
  <c r="M129" i="2"/>
  <c r="L129" i="2"/>
  <c r="J129" i="2"/>
  <c r="I129" i="2"/>
  <c r="H129" i="2"/>
  <c r="G129" i="2"/>
  <c r="F129" i="2"/>
  <c r="E129" i="2"/>
  <c r="D129" i="2"/>
  <c r="C129" i="2"/>
  <c r="B129" i="2"/>
  <c r="A129" i="2"/>
  <c r="AF128" i="2"/>
  <c r="AG128" i="2"/>
  <c r="AE128" i="2"/>
  <c r="AD128" i="2"/>
  <c r="AC128" i="2"/>
  <c r="AB128" i="2"/>
  <c r="Y128" i="2"/>
  <c r="X128" i="2"/>
  <c r="W128" i="2"/>
  <c r="V128" i="2"/>
  <c r="U128" i="2"/>
  <c r="T128" i="2"/>
  <c r="S128" i="2"/>
  <c r="R128" i="2"/>
  <c r="Q128" i="2"/>
  <c r="P128" i="2"/>
  <c r="O128" i="2"/>
  <c r="N128" i="2"/>
  <c r="M128" i="2"/>
  <c r="L128" i="2"/>
  <c r="J128" i="2"/>
  <c r="I128" i="2"/>
  <c r="H128" i="2"/>
  <c r="G128" i="2"/>
  <c r="F128" i="2"/>
  <c r="E128" i="2"/>
  <c r="D128" i="2"/>
  <c r="C128" i="2"/>
  <c r="B128" i="2"/>
  <c r="A128" i="2"/>
  <c r="AF127" i="2"/>
  <c r="AG127" i="2"/>
  <c r="AE127" i="2"/>
  <c r="AD127" i="2"/>
  <c r="AC127" i="2"/>
  <c r="Y127" i="2"/>
  <c r="W127" i="2"/>
  <c r="V127" i="2"/>
  <c r="U127" i="2"/>
  <c r="T127" i="2"/>
  <c r="R127" i="2"/>
  <c r="Q127" i="2"/>
  <c r="P127" i="2"/>
  <c r="O127" i="2"/>
  <c r="N127" i="2"/>
  <c r="M127" i="2"/>
  <c r="L127" i="2"/>
  <c r="J127" i="2"/>
  <c r="I127" i="2"/>
  <c r="H127" i="2"/>
  <c r="G127" i="2"/>
  <c r="F127" i="2"/>
  <c r="E127" i="2"/>
  <c r="D127" i="2"/>
  <c r="C127" i="2"/>
  <c r="B127" i="2"/>
  <c r="A127" i="2"/>
  <c r="AF126" i="2"/>
  <c r="AG126" i="2"/>
  <c r="AE126" i="2"/>
  <c r="AD126" i="2"/>
  <c r="AC126" i="2"/>
  <c r="AB126" i="2"/>
  <c r="Y126" i="2"/>
  <c r="V126" i="2"/>
  <c r="U126" i="2"/>
  <c r="T126" i="2"/>
  <c r="S126" i="2"/>
  <c r="R126" i="2"/>
  <c r="Q126" i="2"/>
  <c r="P126" i="2"/>
  <c r="O126" i="2"/>
  <c r="N126" i="2"/>
  <c r="M126" i="2"/>
  <c r="L126" i="2"/>
  <c r="J126" i="2"/>
  <c r="I126" i="2"/>
  <c r="H126" i="2"/>
  <c r="G126" i="2"/>
  <c r="F126" i="2"/>
  <c r="E126" i="2"/>
  <c r="D126" i="2"/>
  <c r="C126" i="2"/>
  <c r="B126" i="2"/>
  <c r="A126" i="2"/>
  <c r="AF125" i="2"/>
  <c r="AG125" i="2"/>
  <c r="AE125" i="2"/>
  <c r="AD125" i="2"/>
  <c r="AC125" i="2"/>
  <c r="AB125" i="2"/>
  <c r="Y125" i="2"/>
  <c r="W125" i="2"/>
  <c r="V125" i="2"/>
  <c r="U125" i="2"/>
  <c r="T125" i="2"/>
  <c r="R125" i="2"/>
  <c r="Q125" i="2"/>
  <c r="P125" i="2"/>
  <c r="O125" i="2"/>
  <c r="N125" i="2"/>
  <c r="M125" i="2"/>
  <c r="L125" i="2"/>
  <c r="J125" i="2"/>
  <c r="I125" i="2"/>
  <c r="H125" i="2"/>
  <c r="G125" i="2"/>
  <c r="F125" i="2"/>
  <c r="E125" i="2"/>
  <c r="D125" i="2"/>
  <c r="C125" i="2"/>
  <c r="B125" i="2"/>
  <c r="A125" i="2"/>
  <c r="AF124" i="2"/>
  <c r="AG124" i="2"/>
  <c r="AE124" i="2"/>
  <c r="AD124" i="2"/>
  <c r="AC124" i="2"/>
  <c r="AB124" i="2"/>
  <c r="X124" i="2"/>
  <c r="W124" i="2"/>
  <c r="V124" i="2"/>
  <c r="U124" i="2"/>
  <c r="T124" i="2"/>
  <c r="S124" i="2"/>
  <c r="R124" i="2"/>
  <c r="Q124" i="2"/>
  <c r="P124" i="2"/>
  <c r="O124" i="2"/>
  <c r="N124" i="2"/>
  <c r="M124" i="2"/>
  <c r="L124" i="2"/>
  <c r="J124" i="2"/>
  <c r="I124" i="2"/>
  <c r="H124" i="2"/>
  <c r="G124" i="2"/>
  <c r="F124" i="2"/>
  <c r="E124" i="2"/>
  <c r="D124" i="2"/>
  <c r="C124" i="2"/>
  <c r="B124" i="2"/>
  <c r="A124" i="2"/>
  <c r="AF123" i="2"/>
  <c r="AG123" i="2"/>
  <c r="AE123" i="2"/>
  <c r="AD123" i="2"/>
  <c r="AC123" i="2"/>
  <c r="AB123" i="2"/>
  <c r="Y123" i="2"/>
  <c r="X123" i="2"/>
  <c r="W123" i="2"/>
  <c r="V123" i="2"/>
  <c r="U123" i="2"/>
  <c r="T123" i="2"/>
  <c r="S123" i="2"/>
  <c r="R123" i="2"/>
  <c r="Q123" i="2"/>
  <c r="P123" i="2"/>
  <c r="O123" i="2"/>
  <c r="N123" i="2"/>
  <c r="M123" i="2"/>
  <c r="L123" i="2"/>
  <c r="J123" i="2"/>
  <c r="I123" i="2"/>
  <c r="H123" i="2"/>
  <c r="G123" i="2"/>
  <c r="F123" i="2"/>
  <c r="E123" i="2"/>
  <c r="D123" i="2"/>
  <c r="C123" i="2"/>
  <c r="B123" i="2"/>
  <c r="A123" i="2"/>
  <c r="AF122" i="2"/>
  <c r="AG122" i="2"/>
  <c r="AE122" i="2"/>
  <c r="AD122" i="2"/>
  <c r="AC122" i="2"/>
  <c r="AB122" i="2"/>
  <c r="Y122" i="2"/>
  <c r="X122" i="2"/>
  <c r="W122" i="2"/>
  <c r="V122" i="2"/>
  <c r="U122" i="2"/>
  <c r="T122" i="2"/>
  <c r="S122" i="2"/>
  <c r="R122" i="2"/>
  <c r="Q122" i="2"/>
  <c r="P122" i="2"/>
  <c r="O122" i="2"/>
  <c r="N122" i="2"/>
  <c r="M122" i="2"/>
  <c r="I122" i="2"/>
  <c r="H122" i="2"/>
  <c r="G122" i="2"/>
  <c r="F122" i="2"/>
  <c r="D122" i="2"/>
  <c r="C122" i="2"/>
  <c r="B122" i="2"/>
  <c r="A122" i="2"/>
  <c r="AF121" i="2"/>
  <c r="AG121" i="2"/>
  <c r="AE121" i="2"/>
  <c r="AD121" i="2"/>
  <c r="AC121" i="2"/>
  <c r="AB121" i="2"/>
  <c r="X121" i="2"/>
  <c r="W121" i="2"/>
  <c r="V121" i="2"/>
  <c r="U121" i="2"/>
  <c r="T121" i="2"/>
  <c r="S121" i="2"/>
  <c r="R121" i="2"/>
  <c r="Q121" i="2"/>
  <c r="P121" i="2"/>
  <c r="O121" i="2"/>
  <c r="N121" i="2"/>
  <c r="M121" i="2"/>
  <c r="L121" i="2"/>
  <c r="J121" i="2"/>
  <c r="I121" i="2"/>
  <c r="H121" i="2"/>
  <c r="G121" i="2"/>
  <c r="F121" i="2"/>
  <c r="D121" i="2"/>
  <c r="C121" i="2"/>
  <c r="A121" i="2"/>
  <c r="AF120" i="2"/>
  <c r="AG120" i="2"/>
  <c r="AE120" i="2"/>
  <c r="AC120" i="2"/>
  <c r="AB120" i="2"/>
  <c r="Y120" i="2"/>
  <c r="X120" i="2"/>
  <c r="W120" i="2"/>
  <c r="V120" i="2"/>
  <c r="U120" i="2"/>
  <c r="T120" i="2"/>
  <c r="S120" i="2"/>
  <c r="R120" i="2"/>
  <c r="Q120" i="2"/>
  <c r="P120" i="2"/>
  <c r="O120" i="2"/>
  <c r="N120" i="2"/>
  <c r="M120" i="2"/>
  <c r="L120" i="2"/>
  <c r="J120" i="2"/>
  <c r="I120" i="2"/>
  <c r="H120" i="2"/>
  <c r="G120" i="2"/>
  <c r="F120" i="2"/>
  <c r="E120" i="2"/>
  <c r="D120" i="2"/>
  <c r="C120" i="2"/>
  <c r="B120" i="2"/>
  <c r="A120" i="2"/>
  <c r="AF119" i="2"/>
  <c r="AG119" i="2"/>
  <c r="AE119" i="2"/>
  <c r="AB119" i="2"/>
  <c r="Y119" i="2"/>
  <c r="X119" i="2"/>
  <c r="W119" i="2"/>
  <c r="V119" i="2"/>
  <c r="T119" i="2"/>
  <c r="S119" i="2"/>
  <c r="R119" i="2"/>
  <c r="Q119" i="2"/>
  <c r="P119" i="2"/>
  <c r="O119" i="2"/>
  <c r="N119" i="2"/>
  <c r="M119" i="2"/>
  <c r="L119" i="2"/>
  <c r="J119" i="2"/>
  <c r="I119" i="2"/>
  <c r="H119" i="2"/>
  <c r="G119" i="2"/>
  <c r="F119" i="2"/>
  <c r="E119" i="2"/>
  <c r="D119" i="2"/>
  <c r="C119" i="2"/>
  <c r="B119" i="2"/>
  <c r="A119" i="2"/>
  <c r="AF118" i="2"/>
  <c r="AG118" i="2"/>
  <c r="AE118" i="2"/>
  <c r="AB118" i="2"/>
  <c r="Y118" i="2"/>
  <c r="AH118" i="2"/>
  <c r="K118" i="2"/>
  <c r="W118" i="2"/>
  <c r="V118" i="2"/>
  <c r="T118" i="2"/>
  <c r="S118" i="2"/>
  <c r="R118" i="2"/>
  <c r="Q118" i="2"/>
  <c r="P118" i="2"/>
  <c r="O118" i="2"/>
  <c r="N118" i="2"/>
  <c r="M118" i="2"/>
  <c r="L118" i="2"/>
  <c r="J118" i="2"/>
  <c r="I118" i="2"/>
  <c r="H118" i="2"/>
  <c r="G118" i="2"/>
  <c r="F118" i="2"/>
  <c r="E118" i="2"/>
  <c r="D118" i="2"/>
  <c r="C118" i="2"/>
  <c r="B118" i="2"/>
  <c r="A118" i="2"/>
  <c r="AF117" i="2"/>
  <c r="AG117" i="2"/>
  <c r="AE117" i="2"/>
  <c r="AB117" i="2"/>
  <c r="Y117" i="2"/>
  <c r="W117" i="2"/>
  <c r="V117" i="2"/>
  <c r="U117" i="2"/>
  <c r="T117" i="2"/>
  <c r="R117" i="2"/>
  <c r="Q117" i="2"/>
  <c r="P117" i="2"/>
  <c r="O117" i="2"/>
  <c r="N117" i="2"/>
  <c r="M117" i="2"/>
  <c r="L117" i="2"/>
  <c r="I117" i="2"/>
  <c r="H117" i="2"/>
  <c r="G117" i="2"/>
  <c r="F117" i="2"/>
  <c r="E117" i="2"/>
  <c r="D117" i="2"/>
  <c r="C117" i="2"/>
  <c r="B117" i="2"/>
  <c r="A117" i="2"/>
  <c r="AF116" i="2"/>
  <c r="AG116" i="2"/>
  <c r="AE116" i="2"/>
  <c r="AD116" i="2"/>
  <c r="AC116" i="2"/>
  <c r="AB116" i="2"/>
  <c r="Y116" i="2"/>
  <c r="W116" i="2"/>
  <c r="V116" i="2"/>
  <c r="U116" i="2"/>
  <c r="T116" i="2"/>
  <c r="S116" i="2"/>
  <c r="R116" i="2"/>
  <c r="Q116" i="2"/>
  <c r="P116" i="2"/>
  <c r="O116" i="2"/>
  <c r="N116" i="2"/>
  <c r="M116" i="2"/>
  <c r="L116" i="2"/>
  <c r="J116" i="2"/>
  <c r="I116" i="2"/>
  <c r="H116" i="2"/>
  <c r="G116" i="2"/>
  <c r="F116" i="2"/>
  <c r="E116" i="2"/>
  <c r="D116" i="2"/>
  <c r="C116" i="2"/>
  <c r="B116" i="2"/>
  <c r="A116" i="2"/>
  <c r="AF115" i="2"/>
  <c r="AG115" i="2"/>
  <c r="AE115" i="2"/>
  <c r="AD115" i="2"/>
  <c r="AC115" i="2"/>
  <c r="AB115" i="2"/>
  <c r="Y115" i="2"/>
  <c r="AH115" i="2"/>
  <c r="K115" i="2"/>
  <c r="X115" i="2"/>
  <c r="W115" i="2"/>
  <c r="V115" i="2"/>
  <c r="U115" i="2"/>
  <c r="T115" i="2"/>
  <c r="R115" i="2"/>
  <c r="Q115" i="2"/>
  <c r="P115" i="2"/>
  <c r="O115" i="2"/>
  <c r="N115" i="2"/>
  <c r="M115" i="2"/>
  <c r="L115" i="2"/>
  <c r="J115" i="2"/>
  <c r="I115" i="2"/>
  <c r="H115" i="2"/>
  <c r="G115" i="2"/>
  <c r="F115" i="2"/>
  <c r="E115" i="2"/>
  <c r="D115" i="2"/>
  <c r="C115" i="2"/>
  <c r="B115" i="2"/>
  <c r="A115" i="2"/>
  <c r="AF114" i="2"/>
  <c r="AG114" i="2"/>
  <c r="AE114" i="2"/>
  <c r="AB114" i="2"/>
  <c r="Y114" i="2"/>
  <c r="W114" i="2"/>
  <c r="V114" i="2"/>
  <c r="U114" i="2"/>
  <c r="T114" i="2"/>
  <c r="R114" i="2"/>
  <c r="Q114" i="2"/>
  <c r="P114" i="2"/>
  <c r="O114" i="2"/>
  <c r="N114" i="2"/>
  <c r="M114" i="2"/>
  <c r="L114" i="2"/>
  <c r="J114" i="2"/>
  <c r="I114" i="2"/>
  <c r="H114" i="2"/>
  <c r="G114" i="2"/>
  <c r="F114" i="2"/>
  <c r="E114" i="2"/>
  <c r="D114" i="2"/>
  <c r="C114" i="2"/>
  <c r="B114" i="2"/>
  <c r="A114" i="2"/>
  <c r="AF113" i="2"/>
  <c r="AG113" i="2"/>
  <c r="AE113" i="2"/>
  <c r="AB113" i="2"/>
  <c r="W113" i="2"/>
  <c r="V113" i="2"/>
  <c r="U113" i="2"/>
  <c r="T113" i="2"/>
  <c r="R113" i="2"/>
  <c r="Q113" i="2"/>
  <c r="P113" i="2"/>
  <c r="O113" i="2"/>
  <c r="N113" i="2"/>
  <c r="M113" i="2"/>
  <c r="L113" i="2"/>
  <c r="J113" i="2"/>
  <c r="I113" i="2"/>
  <c r="H113" i="2"/>
  <c r="G113" i="2"/>
  <c r="F113" i="2"/>
  <c r="E113" i="2"/>
  <c r="D113" i="2"/>
  <c r="C113" i="2"/>
  <c r="A113" i="2"/>
  <c r="AF112" i="2"/>
  <c r="AG112" i="2"/>
  <c r="AE112" i="2"/>
  <c r="AB112" i="2"/>
  <c r="Y112" i="2"/>
  <c r="X112" i="2"/>
  <c r="W112" i="2"/>
  <c r="V112" i="2"/>
  <c r="U112" i="2"/>
  <c r="T112" i="2"/>
  <c r="R112" i="2"/>
  <c r="Q112" i="2"/>
  <c r="P112" i="2"/>
  <c r="O112" i="2"/>
  <c r="N112" i="2"/>
  <c r="M112" i="2"/>
  <c r="L112" i="2"/>
  <c r="J112" i="2"/>
  <c r="I112" i="2"/>
  <c r="H112" i="2"/>
  <c r="G112" i="2"/>
  <c r="F112" i="2"/>
  <c r="D112" i="2"/>
  <c r="C112" i="2"/>
  <c r="B112" i="2"/>
  <c r="A112" i="2"/>
  <c r="AF111" i="2"/>
  <c r="AG111" i="2"/>
  <c r="AE111" i="2"/>
  <c r="AB111" i="2"/>
  <c r="Y111" i="2"/>
  <c r="W111" i="2"/>
  <c r="V111" i="2"/>
  <c r="U111" i="2"/>
  <c r="T111" i="2"/>
  <c r="S111" i="2"/>
  <c r="R111" i="2"/>
  <c r="Q111" i="2"/>
  <c r="P111" i="2"/>
  <c r="O111" i="2"/>
  <c r="N111" i="2"/>
  <c r="M111" i="2"/>
  <c r="L111" i="2"/>
  <c r="J111" i="2"/>
  <c r="I111" i="2"/>
  <c r="H111" i="2"/>
  <c r="G111" i="2"/>
  <c r="F111" i="2"/>
  <c r="E111" i="2"/>
  <c r="D111" i="2"/>
  <c r="C111" i="2"/>
  <c r="B111" i="2"/>
  <c r="A111" i="2"/>
  <c r="AF110" i="2"/>
  <c r="AG110" i="2"/>
  <c r="AE110" i="2"/>
  <c r="AB110" i="2"/>
  <c r="Y110" i="2"/>
  <c r="W110" i="2"/>
  <c r="V110" i="2"/>
  <c r="U110" i="2"/>
  <c r="T110" i="2"/>
  <c r="R110" i="2"/>
  <c r="Q110" i="2"/>
  <c r="P110" i="2"/>
  <c r="O110" i="2"/>
  <c r="N110" i="2"/>
  <c r="M110" i="2"/>
  <c r="L110" i="2"/>
  <c r="I110" i="2"/>
  <c r="H110" i="2"/>
  <c r="G110" i="2"/>
  <c r="F110" i="2"/>
  <c r="E110" i="2"/>
  <c r="D110" i="2"/>
  <c r="C110" i="2"/>
  <c r="B110" i="2"/>
  <c r="AF109" i="2"/>
  <c r="AG109" i="2"/>
  <c r="AE109" i="2"/>
  <c r="AB109" i="2"/>
  <c r="Y109" i="2"/>
  <c r="X109" i="2"/>
  <c r="V109" i="2"/>
  <c r="U109" i="2"/>
  <c r="T109" i="2"/>
  <c r="S109" i="2"/>
  <c r="R109" i="2"/>
  <c r="Q109" i="2"/>
  <c r="P109" i="2"/>
  <c r="O109" i="2"/>
  <c r="N109" i="2"/>
  <c r="M109" i="2"/>
  <c r="L109" i="2"/>
  <c r="I109" i="2"/>
  <c r="H109" i="2"/>
  <c r="G109" i="2"/>
  <c r="F109" i="2"/>
  <c r="D109" i="2"/>
  <c r="C109" i="2"/>
  <c r="B109" i="2"/>
  <c r="A109" i="2"/>
  <c r="AF108" i="2"/>
  <c r="AG108" i="2"/>
  <c r="AE108" i="2"/>
  <c r="AC108" i="2"/>
  <c r="AB108" i="2"/>
  <c r="Y108" i="2"/>
  <c r="V108" i="2"/>
  <c r="U108" i="2"/>
  <c r="T108" i="2"/>
  <c r="S108" i="2"/>
  <c r="R108" i="2"/>
  <c r="Q108" i="2"/>
  <c r="O108" i="2"/>
  <c r="N108" i="2"/>
  <c r="M108" i="2"/>
  <c r="L108" i="2"/>
  <c r="I108" i="2"/>
  <c r="H108" i="2"/>
  <c r="G108" i="2"/>
  <c r="F108" i="2"/>
  <c r="D108" i="2"/>
  <c r="C108" i="2"/>
  <c r="B108" i="2"/>
  <c r="A108" i="2"/>
  <c r="AF107" i="2"/>
  <c r="AG107" i="2"/>
  <c r="AE107" i="2"/>
  <c r="AD107" i="2"/>
  <c r="AC107" i="2"/>
  <c r="AB107" i="2"/>
  <c r="Y107" i="2"/>
  <c r="X107" i="2"/>
  <c r="W107" i="2"/>
  <c r="V107" i="2"/>
  <c r="T107" i="2"/>
  <c r="S107" i="2"/>
  <c r="R107" i="2"/>
  <c r="P107" i="2"/>
  <c r="O107" i="2"/>
  <c r="N107" i="2"/>
  <c r="M107" i="2"/>
  <c r="L107" i="2"/>
  <c r="J107" i="2"/>
  <c r="I107" i="2"/>
  <c r="H107" i="2"/>
  <c r="F107" i="2"/>
  <c r="E107" i="2"/>
  <c r="C107" i="2"/>
  <c r="B107" i="2"/>
  <c r="A107" i="2"/>
  <c r="AF106" i="2"/>
  <c r="AG106" i="2"/>
  <c r="AE106" i="2"/>
  <c r="AD106" i="2"/>
  <c r="AC106" i="2"/>
  <c r="AB106" i="2"/>
  <c r="Y106" i="2"/>
  <c r="W106" i="2"/>
  <c r="V106" i="2"/>
  <c r="U106" i="2"/>
  <c r="T106" i="2"/>
  <c r="S106" i="2"/>
  <c r="R106" i="2"/>
  <c r="Q106" i="2"/>
  <c r="P106" i="2"/>
  <c r="O106" i="2"/>
  <c r="N106" i="2"/>
  <c r="M106" i="2"/>
  <c r="L106" i="2"/>
  <c r="J106" i="2"/>
  <c r="I106" i="2"/>
  <c r="H106" i="2"/>
  <c r="G106" i="2"/>
  <c r="F106" i="2"/>
  <c r="E106" i="2"/>
  <c r="D106" i="2"/>
  <c r="C106" i="2"/>
  <c r="B106" i="2"/>
  <c r="A106" i="2"/>
  <c r="AF105" i="2"/>
  <c r="AG105" i="2"/>
  <c r="AE105" i="2"/>
  <c r="AB105" i="2"/>
  <c r="Y105" i="2"/>
  <c r="W105" i="2"/>
  <c r="V105" i="2"/>
  <c r="U105" i="2"/>
  <c r="T105" i="2"/>
  <c r="S105" i="2"/>
  <c r="R105" i="2"/>
  <c r="Q105" i="2"/>
  <c r="P105" i="2"/>
  <c r="O105" i="2"/>
  <c r="N105" i="2"/>
  <c r="M105" i="2"/>
  <c r="L105" i="2"/>
  <c r="J105" i="2"/>
  <c r="I105" i="2"/>
  <c r="H105" i="2"/>
  <c r="G105" i="2"/>
  <c r="F105" i="2"/>
  <c r="E105" i="2"/>
  <c r="D105" i="2"/>
  <c r="C105" i="2"/>
  <c r="B105" i="2"/>
  <c r="A105" i="2"/>
  <c r="AF104" i="2"/>
  <c r="AG104" i="2"/>
  <c r="AE104" i="2"/>
  <c r="AA104" i="2"/>
  <c r="AB104" i="2"/>
  <c r="Y104" i="2"/>
  <c r="W104" i="2"/>
  <c r="V104" i="2"/>
  <c r="U104" i="2"/>
  <c r="T104" i="2"/>
  <c r="S104" i="2"/>
  <c r="R104" i="2"/>
  <c r="Q104" i="2"/>
  <c r="P104" i="2"/>
  <c r="O104" i="2"/>
  <c r="N104" i="2"/>
  <c r="M104" i="2"/>
  <c r="L104" i="2"/>
  <c r="J104" i="2"/>
  <c r="I104" i="2"/>
  <c r="H104" i="2"/>
  <c r="G104" i="2"/>
  <c r="F104" i="2"/>
  <c r="E104" i="2"/>
  <c r="D104" i="2"/>
  <c r="C104" i="2"/>
  <c r="B104" i="2"/>
  <c r="A104" i="2"/>
  <c r="AF103" i="2"/>
  <c r="AG103" i="2"/>
  <c r="AE103" i="2"/>
  <c r="AB103" i="2"/>
  <c r="Y103" i="2"/>
  <c r="X103" i="2"/>
  <c r="W103" i="2"/>
  <c r="V103" i="2"/>
  <c r="U103" i="2"/>
  <c r="T103" i="2"/>
  <c r="R103" i="2"/>
  <c r="Q103" i="2"/>
  <c r="P103" i="2"/>
  <c r="O103" i="2"/>
  <c r="N103" i="2"/>
  <c r="M103" i="2"/>
  <c r="L103" i="2"/>
  <c r="J103" i="2"/>
  <c r="I103" i="2"/>
  <c r="H103" i="2"/>
  <c r="G103" i="2"/>
  <c r="F103" i="2"/>
  <c r="E103" i="2"/>
  <c r="D103" i="2"/>
  <c r="C103" i="2"/>
  <c r="B103" i="2"/>
  <c r="A103" i="2"/>
  <c r="AE102" i="2"/>
  <c r="AB102" i="2"/>
  <c r="V102" i="2"/>
  <c r="T102" i="2"/>
  <c r="R102" i="2"/>
  <c r="Q102" i="2"/>
  <c r="P102" i="2"/>
  <c r="O102" i="2"/>
  <c r="N102" i="2"/>
  <c r="L102" i="2"/>
  <c r="J102" i="2"/>
  <c r="I102" i="2"/>
  <c r="H102" i="2"/>
  <c r="G102" i="2"/>
  <c r="F102" i="2"/>
  <c r="E102" i="2"/>
  <c r="D102" i="2"/>
  <c r="A102" i="2"/>
  <c r="AF101" i="2"/>
  <c r="AG101" i="2"/>
  <c r="AE101" i="2"/>
  <c r="AB101" i="2"/>
  <c r="W101" i="2"/>
  <c r="V101" i="2"/>
  <c r="U101" i="2"/>
  <c r="T101" i="2"/>
  <c r="R101" i="2"/>
  <c r="Q101" i="2"/>
  <c r="P101" i="2"/>
  <c r="O101" i="2"/>
  <c r="N101" i="2"/>
  <c r="L101" i="2"/>
  <c r="J101" i="2"/>
  <c r="I101" i="2"/>
  <c r="H101" i="2"/>
  <c r="G101" i="2"/>
  <c r="F101" i="2"/>
  <c r="E101" i="2"/>
  <c r="D101" i="2"/>
  <c r="B101" i="2"/>
  <c r="A101" i="2"/>
  <c r="AF100" i="2"/>
  <c r="AG100" i="2"/>
  <c r="AE100" i="2"/>
  <c r="AB100" i="2"/>
  <c r="W100" i="2"/>
  <c r="V100" i="2"/>
  <c r="U100" i="2"/>
  <c r="T100" i="2"/>
  <c r="R100" i="2"/>
  <c r="Q100" i="2"/>
  <c r="P100" i="2"/>
  <c r="O100" i="2"/>
  <c r="N100" i="2"/>
  <c r="L100" i="2"/>
  <c r="J100" i="2"/>
  <c r="I100" i="2"/>
  <c r="H100" i="2"/>
  <c r="G100" i="2"/>
  <c r="F100" i="2"/>
  <c r="E100" i="2"/>
  <c r="D100" i="2"/>
  <c r="A100" i="2"/>
  <c r="AF99" i="2"/>
  <c r="AG99" i="2"/>
  <c r="AE99" i="2"/>
  <c r="AB99" i="2"/>
  <c r="X99" i="2"/>
  <c r="W99" i="2"/>
  <c r="V99" i="2"/>
  <c r="U99" i="2"/>
  <c r="T99" i="2"/>
  <c r="S99" i="2"/>
  <c r="R99" i="2"/>
  <c r="Q99" i="2"/>
  <c r="P99" i="2"/>
  <c r="O99" i="2"/>
  <c r="N99" i="2"/>
  <c r="L99" i="2"/>
  <c r="J99" i="2"/>
  <c r="I99" i="2"/>
  <c r="H99" i="2"/>
  <c r="G99" i="2"/>
  <c r="F99" i="2"/>
  <c r="E99" i="2"/>
  <c r="D99" i="2"/>
  <c r="A99" i="2"/>
  <c r="AF98" i="2"/>
  <c r="AG98" i="2"/>
  <c r="AB98" i="2"/>
  <c r="Y98" i="2"/>
  <c r="X98" i="2"/>
  <c r="W98" i="2"/>
  <c r="V98" i="2"/>
  <c r="U98" i="2"/>
  <c r="T98" i="2"/>
  <c r="S98" i="2"/>
  <c r="R98" i="2"/>
  <c r="Q98" i="2"/>
  <c r="P98" i="2"/>
  <c r="O98" i="2"/>
  <c r="N98" i="2"/>
  <c r="M98" i="2"/>
  <c r="I98" i="2"/>
  <c r="H98" i="2"/>
  <c r="G98" i="2"/>
  <c r="F98" i="2"/>
  <c r="E98" i="2"/>
  <c r="D98" i="2"/>
  <c r="C98" i="2"/>
  <c r="B98" i="2"/>
  <c r="A98" i="2"/>
  <c r="AF97" i="2"/>
  <c r="AG97" i="2"/>
  <c r="AB97" i="2"/>
  <c r="Y97" i="2"/>
  <c r="X97" i="2"/>
  <c r="W97" i="2"/>
  <c r="V97" i="2"/>
  <c r="U97" i="2"/>
  <c r="T97" i="2"/>
  <c r="S97" i="2"/>
  <c r="R97" i="2"/>
  <c r="Q97" i="2"/>
  <c r="P97" i="2"/>
  <c r="O97" i="2"/>
  <c r="N97" i="2"/>
  <c r="M97" i="2"/>
  <c r="I97" i="2"/>
  <c r="H97" i="2"/>
  <c r="G97" i="2"/>
  <c r="F97" i="2"/>
  <c r="E97" i="2"/>
  <c r="D97" i="2"/>
  <c r="C97" i="2"/>
  <c r="B97" i="2"/>
  <c r="A97" i="2"/>
  <c r="AF96" i="2"/>
  <c r="AG96" i="2"/>
  <c r="AC96" i="2"/>
  <c r="AB96" i="2"/>
  <c r="Y96" i="2"/>
  <c r="W96" i="2"/>
  <c r="V96" i="2"/>
  <c r="U96" i="2"/>
  <c r="T96" i="2"/>
  <c r="S96" i="2"/>
  <c r="R96" i="2"/>
  <c r="Q96" i="2"/>
  <c r="P96" i="2"/>
  <c r="O96" i="2"/>
  <c r="N96" i="2"/>
  <c r="M96" i="2"/>
  <c r="I96" i="2"/>
  <c r="H96" i="2"/>
  <c r="G96" i="2"/>
  <c r="F96" i="2"/>
  <c r="E96" i="2"/>
  <c r="D96" i="2"/>
  <c r="C96" i="2"/>
  <c r="B96" i="2"/>
  <c r="A96" i="2"/>
  <c r="AF95" i="2"/>
  <c r="AG95" i="2"/>
  <c r="Y95" i="2"/>
  <c r="X95" i="2"/>
  <c r="W95" i="2"/>
  <c r="V95" i="2"/>
  <c r="U95" i="2"/>
  <c r="T95" i="2"/>
  <c r="S95" i="2"/>
  <c r="R95" i="2"/>
  <c r="Q95" i="2"/>
  <c r="P95" i="2"/>
  <c r="O95" i="2"/>
  <c r="N95" i="2"/>
  <c r="M95" i="2"/>
  <c r="I95" i="2"/>
  <c r="H95" i="2"/>
  <c r="G95" i="2"/>
  <c r="F95" i="2"/>
  <c r="E95" i="2"/>
  <c r="D95" i="2"/>
  <c r="C95" i="2"/>
  <c r="B95" i="2"/>
  <c r="A95" i="2"/>
  <c r="AF94" i="2"/>
  <c r="AG94" i="2"/>
  <c r="AE94" i="2"/>
  <c r="W94" i="2"/>
  <c r="V94" i="2"/>
  <c r="U94" i="2"/>
  <c r="T94" i="2"/>
  <c r="S94" i="2"/>
  <c r="R94" i="2"/>
  <c r="Q94" i="2"/>
  <c r="P94" i="2"/>
  <c r="O94" i="2"/>
  <c r="N94" i="2"/>
  <c r="M94" i="2"/>
  <c r="L94" i="2"/>
  <c r="I94" i="2"/>
  <c r="H94" i="2"/>
  <c r="G94" i="2"/>
  <c r="F94" i="2"/>
  <c r="E94" i="2"/>
  <c r="D94" i="2"/>
  <c r="C94" i="2"/>
  <c r="B94" i="2"/>
  <c r="A94" i="2"/>
  <c r="AF93" i="2"/>
  <c r="AG93" i="2"/>
  <c r="AE93" i="2"/>
  <c r="AD93" i="2"/>
  <c r="AC93" i="2"/>
  <c r="AB93" i="2"/>
  <c r="Y93" i="2"/>
  <c r="X93" i="2"/>
  <c r="W93" i="2"/>
  <c r="V93" i="2"/>
  <c r="U93" i="2"/>
  <c r="T93" i="2"/>
  <c r="S93" i="2"/>
  <c r="R93" i="2"/>
  <c r="Q93" i="2"/>
  <c r="P93" i="2"/>
  <c r="O93" i="2"/>
  <c r="N93" i="2"/>
  <c r="M93" i="2"/>
  <c r="L93" i="2"/>
  <c r="J93" i="2"/>
  <c r="I93" i="2"/>
  <c r="H93" i="2"/>
  <c r="G93" i="2"/>
  <c r="F93" i="2"/>
  <c r="E93" i="2"/>
  <c r="D93" i="2"/>
  <c r="C93" i="2"/>
  <c r="B93" i="2"/>
  <c r="A93" i="2"/>
  <c r="AF92" i="2"/>
  <c r="AG92" i="2"/>
  <c r="AE92" i="2"/>
  <c r="AA92" i="2"/>
  <c r="AC92" i="2"/>
  <c r="AB92" i="2"/>
  <c r="Y92" i="2"/>
  <c r="W92" i="2"/>
  <c r="V92" i="2"/>
  <c r="U92" i="2"/>
  <c r="T92" i="2"/>
  <c r="S92" i="2"/>
  <c r="R92" i="2"/>
  <c r="Q92" i="2"/>
  <c r="P92" i="2"/>
  <c r="O92" i="2"/>
  <c r="N92" i="2"/>
  <c r="M92" i="2"/>
  <c r="L92" i="2"/>
  <c r="J92" i="2"/>
  <c r="I92" i="2"/>
  <c r="H92" i="2"/>
  <c r="G92" i="2"/>
  <c r="F92" i="2"/>
  <c r="D92" i="2"/>
  <c r="C92" i="2"/>
  <c r="A92" i="2"/>
  <c r="AF91" i="2"/>
  <c r="AG91" i="2"/>
  <c r="AE91" i="2"/>
  <c r="AB91" i="2"/>
  <c r="X91" i="2"/>
  <c r="W91" i="2"/>
  <c r="V91" i="2"/>
  <c r="T91" i="2"/>
  <c r="R91" i="2"/>
  <c r="Q91" i="2"/>
  <c r="P91" i="2"/>
  <c r="O91" i="2"/>
  <c r="N91" i="2"/>
  <c r="M91" i="2"/>
  <c r="L91" i="2"/>
  <c r="J91" i="2"/>
  <c r="I91" i="2"/>
  <c r="H91" i="2"/>
  <c r="G91" i="2"/>
  <c r="F91" i="2"/>
  <c r="E91" i="2"/>
  <c r="D91" i="2"/>
  <c r="C91" i="2"/>
  <c r="A91" i="2"/>
  <c r="AF90" i="2"/>
  <c r="AG90" i="2"/>
  <c r="AE90" i="2"/>
  <c r="AB90" i="2"/>
  <c r="W90" i="2"/>
  <c r="V90" i="2"/>
  <c r="U90" i="2"/>
  <c r="T90" i="2"/>
  <c r="R90" i="2"/>
  <c r="Q90" i="2"/>
  <c r="P90" i="2"/>
  <c r="O90" i="2"/>
  <c r="N90" i="2"/>
  <c r="M90" i="2"/>
  <c r="L90" i="2"/>
  <c r="J90" i="2"/>
  <c r="I90" i="2"/>
  <c r="H90" i="2"/>
  <c r="G90" i="2"/>
  <c r="F90" i="2"/>
  <c r="E90" i="2"/>
  <c r="D90" i="2"/>
  <c r="C90" i="2"/>
  <c r="B90" i="2"/>
  <c r="A90" i="2"/>
  <c r="AF89" i="2"/>
  <c r="AG89" i="2"/>
  <c r="AE89" i="2"/>
  <c r="AB89" i="2"/>
  <c r="Y89" i="2"/>
  <c r="W89" i="2"/>
  <c r="V89" i="2"/>
  <c r="T89" i="2"/>
  <c r="S89" i="2"/>
  <c r="R89" i="2"/>
  <c r="P89" i="2"/>
  <c r="O89" i="2"/>
  <c r="N89" i="2"/>
  <c r="M89" i="2"/>
  <c r="L89" i="2"/>
  <c r="I89" i="2"/>
  <c r="H89" i="2"/>
  <c r="F89" i="2"/>
  <c r="E89" i="2"/>
  <c r="C89" i="2"/>
  <c r="B89" i="2"/>
  <c r="A89" i="2"/>
  <c r="AF88" i="2"/>
  <c r="AG88" i="2"/>
  <c r="AE88" i="2"/>
  <c r="AB88" i="2"/>
  <c r="Y88" i="2"/>
  <c r="W88" i="2"/>
  <c r="V88" i="2"/>
  <c r="U88" i="2"/>
  <c r="T88" i="2"/>
  <c r="R88" i="2"/>
  <c r="Q88" i="2"/>
  <c r="P88" i="2"/>
  <c r="O88" i="2"/>
  <c r="N88" i="2"/>
  <c r="M88" i="2"/>
  <c r="L88" i="2"/>
  <c r="J88" i="2"/>
  <c r="I88" i="2"/>
  <c r="H88" i="2"/>
  <c r="F88" i="2"/>
  <c r="E88" i="2"/>
  <c r="D88" i="2"/>
  <c r="C88" i="2"/>
  <c r="B88" i="2"/>
  <c r="A88" i="2"/>
  <c r="AF87" i="2"/>
  <c r="AG87" i="2"/>
  <c r="AE87" i="2"/>
  <c r="AD87" i="2"/>
  <c r="AC87" i="2"/>
  <c r="AB87" i="2"/>
  <c r="W87" i="2"/>
  <c r="V87" i="2"/>
  <c r="U87" i="2"/>
  <c r="T87" i="2"/>
  <c r="S87" i="2"/>
  <c r="R87" i="2"/>
  <c r="Q87" i="2"/>
  <c r="P87" i="2"/>
  <c r="O87" i="2"/>
  <c r="N87" i="2"/>
  <c r="L87" i="2"/>
  <c r="J87" i="2"/>
  <c r="I87" i="2"/>
  <c r="H87" i="2"/>
  <c r="G87" i="2"/>
  <c r="F87" i="2"/>
  <c r="E87" i="2"/>
  <c r="D87" i="2"/>
  <c r="A87" i="2"/>
  <c r="AE86" i="2"/>
  <c r="AD86" i="2"/>
  <c r="AC86" i="2"/>
  <c r="AB86" i="2"/>
  <c r="Y86" i="2"/>
  <c r="X86" i="2"/>
  <c r="W86" i="2"/>
  <c r="V86" i="2"/>
  <c r="U86" i="2"/>
  <c r="T86" i="2"/>
  <c r="S86" i="2"/>
  <c r="R86" i="2"/>
  <c r="Q86" i="2"/>
  <c r="P86" i="2"/>
  <c r="O86" i="2"/>
  <c r="N86" i="2"/>
  <c r="M86" i="2"/>
  <c r="L86" i="2"/>
  <c r="J86" i="2"/>
  <c r="I86" i="2"/>
  <c r="H86" i="2"/>
  <c r="G86" i="2"/>
  <c r="F86" i="2"/>
  <c r="E86" i="2"/>
  <c r="D86" i="2"/>
  <c r="C86" i="2"/>
  <c r="B86" i="2"/>
  <c r="A86" i="2"/>
  <c r="AF85" i="2"/>
  <c r="AG85" i="2"/>
  <c r="AE85" i="2"/>
  <c r="AB85" i="2"/>
  <c r="Y85" i="2"/>
  <c r="W85" i="2"/>
  <c r="V85" i="2"/>
  <c r="R85" i="2"/>
  <c r="Q85" i="2"/>
  <c r="P85" i="2"/>
  <c r="N85" i="2"/>
  <c r="M85" i="2"/>
  <c r="L85" i="2"/>
  <c r="H85" i="2"/>
  <c r="G85" i="2"/>
  <c r="F85" i="2"/>
  <c r="E85" i="2"/>
  <c r="D85" i="2"/>
  <c r="C85" i="2"/>
  <c r="B85" i="2"/>
  <c r="A85" i="2"/>
  <c r="AF84" i="2"/>
  <c r="AG84" i="2"/>
  <c r="AE84" i="2"/>
  <c r="AB84" i="2"/>
  <c r="Y84" i="2"/>
  <c r="X84" i="2"/>
  <c r="W84" i="2"/>
  <c r="U84" i="2"/>
  <c r="T84" i="2"/>
  <c r="S84" i="2"/>
  <c r="R84" i="2"/>
  <c r="Q84" i="2"/>
  <c r="P84" i="2"/>
  <c r="O84" i="2"/>
  <c r="M84" i="2"/>
  <c r="L84" i="2"/>
  <c r="J84" i="2"/>
  <c r="I84" i="2"/>
  <c r="H84" i="2"/>
  <c r="G84" i="2"/>
  <c r="F84" i="2"/>
  <c r="E84" i="2"/>
  <c r="D84" i="2"/>
  <c r="C84" i="2"/>
  <c r="B84" i="2"/>
  <c r="A84" i="2"/>
  <c r="AF83" i="2"/>
  <c r="AG83" i="2"/>
  <c r="AE83" i="2"/>
  <c r="AB83" i="2"/>
  <c r="Y83" i="2"/>
  <c r="X83" i="2"/>
  <c r="W83" i="2"/>
  <c r="V83" i="2"/>
  <c r="S83" i="2"/>
  <c r="R83" i="2"/>
  <c r="Q83" i="2"/>
  <c r="P83" i="2"/>
  <c r="N83" i="2"/>
  <c r="M83" i="2"/>
  <c r="L83" i="2"/>
  <c r="H83" i="2"/>
  <c r="F83" i="2"/>
  <c r="E83" i="2"/>
  <c r="C83" i="2"/>
  <c r="B83" i="2"/>
  <c r="A83" i="2"/>
  <c r="AF82" i="2"/>
  <c r="AG82" i="2"/>
  <c r="AE82" i="2"/>
  <c r="AD82" i="2"/>
  <c r="AC82" i="2"/>
  <c r="Y82" i="2"/>
  <c r="X82" i="2"/>
  <c r="V82" i="2"/>
  <c r="U82" i="2"/>
  <c r="T82" i="2"/>
  <c r="S82" i="2"/>
  <c r="Q82" i="2"/>
  <c r="P82" i="2"/>
  <c r="O82" i="2"/>
  <c r="N82" i="2"/>
  <c r="M82" i="2"/>
  <c r="L82" i="2"/>
  <c r="I82" i="2"/>
  <c r="H82" i="2"/>
  <c r="G82" i="2"/>
  <c r="F82" i="2"/>
  <c r="E82" i="2"/>
  <c r="D82" i="2"/>
  <c r="C82" i="2"/>
  <c r="B82" i="2"/>
  <c r="A82" i="2"/>
  <c r="AF81" i="2"/>
  <c r="AG81" i="2"/>
  <c r="AE81" i="2"/>
  <c r="AB81" i="2"/>
  <c r="Y81" i="2"/>
  <c r="X81" i="2"/>
  <c r="W81" i="2"/>
  <c r="V81" i="2"/>
  <c r="T81" i="2"/>
  <c r="S81" i="2"/>
  <c r="R81" i="2"/>
  <c r="Q81" i="2"/>
  <c r="P81" i="2"/>
  <c r="O81" i="2"/>
  <c r="N81" i="2"/>
  <c r="M81" i="2"/>
  <c r="L81" i="2"/>
  <c r="J81" i="2"/>
  <c r="I81" i="2"/>
  <c r="H81" i="2"/>
  <c r="G81" i="2"/>
  <c r="F81" i="2"/>
  <c r="E81" i="2"/>
  <c r="D81" i="2"/>
  <c r="C81" i="2"/>
  <c r="B81" i="2"/>
  <c r="A81" i="2"/>
  <c r="AF80" i="2"/>
  <c r="AG80" i="2"/>
  <c r="AD80" i="2"/>
  <c r="AC80" i="2"/>
  <c r="Y80" i="2"/>
  <c r="V80" i="2"/>
  <c r="U80" i="2"/>
  <c r="T80" i="2"/>
  <c r="S80" i="2"/>
  <c r="Q80" i="2"/>
  <c r="P80" i="2"/>
  <c r="O80" i="2"/>
  <c r="N80" i="2"/>
  <c r="M80" i="2"/>
  <c r="L80" i="2"/>
  <c r="I80" i="2"/>
  <c r="H80" i="2"/>
  <c r="G80" i="2"/>
  <c r="F80" i="2"/>
  <c r="E80" i="2"/>
  <c r="D80" i="2"/>
  <c r="C80" i="2"/>
  <c r="A80" i="2"/>
  <c r="AF79" i="2"/>
  <c r="AG79" i="2"/>
  <c r="AE79" i="2"/>
  <c r="AD79" i="2"/>
  <c r="AB79" i="2"/>
  <c r="Y79" i="2"/>
  <c r="X79" i="2"/>
  <c r="W79" i="2"/>
  <c r="V79" i="2"/>
  <c r="R79" i="2"/>
  <c r="Q79" i="2"/>
  <c r="P79" i="2"/>
  <c r="O79" i="2"/>
  <c r="N79" i="2"/>
  <c r="M79" i="2"/>
  <c r="L79" i="2"/>
  <c r="I79" i="2"/>
  <c r="H79" i="2"/>
  <c r="F79" i="2"/>
  <c r="D79" i="2"/>
  <c r="C79" i="2"/>
  <c r="B79" i="2"/>
  <c r="A79" i="2"/>
  <c r="AE78" i="2"/>
  <c r="AD78" i="2"/>
  <c r="AC78" i="2"/>
  <c r="AB78" i="2"/>
  <c r="Y78" i="2"/>
  <c r="W78" i="2"/>
  <c r="U78" i="2"/>
  <c r="T78" i="2"/>
  <c r="R78" i="2"/>
  <c r="Q78" i="2"/>
  <c r="P78" i="2"/>
  <c r="O78" i="2"/>
  <c r="M78" i="2"/>
  <c r="L78" i="2"/>
  <c r="I78" i="2"/>
  <c r="H78" i="2"/>
  <c r="G78" i="2"/>
  <c r="F78" i="2"/>
  <c r="E78" i="2"/>
  <c r="D78" i="2"/>
  <c r="C78" i="2"/>
  <c r="B78" i="2"/>
  <c r="A78" i="2"/>
  <c r="AE77" i="2"/>
  <c r="AD77" i="2"/>
  <c r="AB77" i="2"/>
  <c r="Y77" i="2"/>
  <c r="W77" i="2"/>
  <c r="V77" i="2"/>
  <c r="T77" i="2"/>
  <c r="R77" i="2"/>
  <c r="Q77" i="2"/>
  <c r="P77" i="2"/>
  <c r="O77" i="2"/>
  <c r="N77" i="2"/>
  <c r="M77" i="2"/>
  <c r="L77" i="2"/>
  <c r="J77" i="2"/>
  <c r="I77" i="2"/>
  <c r="H77" i="2"/>
  <c r="G77" i="2"/>
  <c r="F77" i="2"/>
  <c r="E77" i="2"/>
  <c r="D77" i="2"/>
  <c r="C77" i="2"/>
  <c r="B77" i="2"/>
  <c r="AF76" i="2"/>
  <c r="AG76" i="2"/>
  <c r="AE76" i="2"/>
  <c r="AB76" i="2"/>
  <c r="Y76" i="2"/>
  <c r="W76" i="2"/>
  <c r="U76" i="2"/>
  <c r="R76" i="2"/>
  <c r="Q76" i="2"/>
  <c r="P76" i="2"/>
  <c r="O76" i="2"/>
  <c r="M76" i="2"/>
  <c r="L76" i="2"/>
  <c r="I76" i="2"/>
  <c r="H76" i="2"/>
  <c r="G76" i="2"/>
  <c r="F76" i="2"/>
  <c r="E76" i="2"/>
  <c r="D76" i="2"/>
  <c r="C76" i="2"/>
  <c r="B76" i="2"/>
  <c r="A76" i="2"/>
  <c r="AF75" i="2"/>
  <c r="AG75" i="2"/>
  <c r="AB75" i="2"/>
  <c r="W75" i="2"/>
  <c r="V75" i="2"/>
  <c r="T75" i="2"/>
  <c r="S75" i="2"/>
  <c r="R75" i="2"/>
  <c r="Q75" i="2"/>
  <c r="O75" i="2"/>
  <c r="N75" i="2"/>
  <c r="L75" i="2"/>
  <c r="J75" i="2"/>
  <c r="I75" i="2"/>
  <c r="H75" i="2"/>
  <c r="G75" i="2"/>
  <c r="F75" i="2"/>
  <c r="E75" i="2"/>
  <c r="D75" i="2"/>
  <c r="C75" i="2"/>
  <c r="B75" i="2"/>
  <c r="A75" i="2"/>
  <c r="AE74" i="2"/>
  <c r="AC74" i="2"/>
  <c r="AB74" i="2"/>
  <c r="W74" i="2"/>
  <c r="V74" i="2"/>
  <c r="T74" i="2"/>
  <c r="S74" i="2"/>
  <c r="R74" i="2"/>
  <c r="O74" i="2"/>
  <c r="N74" i="2"/>
  <c r="M74" i="2"/>
  <c r="L74" i="2"/>
  <c r="I74" i="2"/>
  <c r="H74" i="2"/>
  <c r="F74" i="2"/>
  <c r="E74" i="2"/>
  <c r="C74" i="2"/>
  <c r="A74" i="2"/>
  <c r="AF73" i="2"/>
  <c r="AG73" i="2"/>
  <c r="AE73" i="2"/>
  <c r="AD73" i="2"/>
  <c r="AB73" i="2"/>
  <c r="X73" i="2"/>
  <c r="W73" i="2"/>
  <c r="U73" i="2"/>
  <c r="S73" i="2"/>
  <c r="R73" i="2"/>
  <c r="Q73" i="2"/>
  <c r="P73" i="2"/>
  <c r="M73" i="2"/>
  <c r="L73" i="2"/>
  <c r="H73" i="2"/>
  <c r="F73" i="2"/>
  <c r="D73" i="2"/>
  <c r="C73" i="2"/>
  <c r="A73" i="2"/>
  <c r="AF72" i="2"/>
  <c r="AG72" i="2"/>
  <c r="AE72" i="2"/>
  <c r="AD72" i="2"/>
  <c r="AC72" i="2"/>
  <c r="AB72" i="2"/>
  <c r="Y72" i="2"/>
  <c r="X72" i="2"/>
  <c r="V72" i="2"/>
  <c r="U72" i="2"/>
  <c r="S72" i="2"/>
  <c r="R72" i="2"/>
  <c r="Q72" i="2"/>
  <c r="P72" i="2"/>
  <c r="N72" i="2"/>
  <c r="M72" i="2"/>
  <c r="L72" i="2"/>
  <c r="J72" i="2"/>
  <c r="H72" i="2"/>
  <c r="G72" i="2"/>
  <c r="F72" i="2"/>
  <c r="E72" i="2"/>
  <c r="D72" i="2"/>
  <c r="C72" i="2"/>
  <c r="A72" i="2"/>
  <c r="AF71" i="2"/>
  <c r="AG71" i="2"/>
  <c r="AE71" i="2"/>
  <c r="Y71" i="2"/>
  <c r="W71" i="2"/>
  <c r="U71" i="2"/>
  <c r="T71" i="2"/>
  <c r="S71" i="2"/>
  <c r="Q71" i="2"/>
  <c r="P71" i="2"/>
  <c r="O71" i="2"/>
  <c r="M71" i="2"/>
  <c r="L71" i="2"/>
  <c r="I71" i="2"/>
  <c r="H71" i="2"/>
  <c r="G71" i="2"/>
  <c r="F71" i="2"/>
  <c r="D71" i="2"/>
  <c r="C71" i="2"/>
  <c r="A71" i="2"/>
  <c r="AF70" i="2"/>
  <c r="AG70" i="2"/>
  <c r="AE70" i="2"/>
  <c r="AB70" i="2"/>
  <c r="U70" i="2"/>
  <c r="T70" i="2"/>
  <c r="S70" i="2"/>
  <c r="R70" i="2"/>
  <c r="Q70" i="2"/>
  <c r="O70" i="2"/>
  <c r="M70" i="2"/>
  <c r="L70" i="2"/>
  <c r="I70" i="2"/>
  <c r="H70" i="2"/>
  <c r="G70" i="2"/>
  <c r="F70" i="2"/>
  <c r="E70" i="2"/>
  <c r="D70" i="2"/>
  <c r="C70" i="2"/>
  <c r="B70" i="2"/>
  <c r="A70" i="2"/>
  <c r="AF69" i="2"/>
  <c r="AG69" i="2"/>
  <c r="AE69" i="2"/>
  <c r="AB69" i="2"/>
  <c r="Y69" i="2"/>
  <c r="W69" i="2"/>
  <c r="U69" i="2"/>
  <c r="T69" i="2"/>
  <c r="R69" i="2"/>
  <c r="Q69" i="2"/>
  <c r="P69" i="2"/>
  <c r="O69" i="2"/>
  <c r="M69" i="2"/>
  <c r="L69" i="2"/>
  <c r="I69" i="2"/>
  <c r="H69" i="2"/>
  <c r="F69" i="2"/>
  <c r="E69" i="2"/>
  <c r="D69" i="2"/>
  <c r="C69" i="2"/>
  <c r="B69" i="2"/>
  <c r="A69" i="2"/>
  <c r="AF68" i="2"/>
  <c r="AG68" i="2"/>
  <c r="AB68" i="2"/>
  <c r="Z68" i="2"/>
  <c r="AH68" i="2"/>
  <c r="K68" i="2"/>
  <c r="Y68" i="2"/>
  <c r="X68" i="2"/>
  <c r="W68" i="2"/>
  <c r="U68" i="2"/>
  <c r="T68" i="2"/>
  <c r="R68" i="2"/>
  <c r="Q68" i="2"/>
  <c r="P68" i="2"/>
  <c r="O68" i="2"/>
  <c r="M68" i="2"/>
  <c r="I68" i="2"/>
  <c r="H68" i="2"/>
  <c r="G68" i="2"/>
  <c r="F68" i="2"/>
  <c r="D68" i="2"/>
  <c r="C68" i="2"/>
  <c r="B68" i="2"/>
  <c r="AE67" i="2"/>
  <c r="Y67" i="2"/>
  <c r="X67" i="2"/>
  <c r="W67" i="2"/>
  <c r="V67" i="2"/>
  <c r="U67" i="2"/>
  <c r="T67" i="2"/>
  <c r="Q67" i="2"/>
  <c r="P67" i="2"/>
  <c r="O67" i="2"/>
  <c r="N67" i="2"/>
  <c r="L67" i="2"/>
  <c r="J67" i="2"/>
  <c r="I67" i="2"/>
  <c r="H67" i="2"/>
  <c r="G67" i="2"/>
  <c r="F67" i="2"/>
  <c r="E67" i="2"/>
  <c r="D67" i="2"/>
  <c r="A67" i="2"/>
  <c r="AF66" i="2"/>
  <c r="AG66" i="2"/>
  <c r="AE66" i="2"/>
  <c r="AD66" i="2"/>
  <c r="AC66" i="2"/>
  <c r="AB66" i="2"/>
  <c r="W66" i="2"/>
  <c r="V66" i="2"/>
  <c r="U66" i="2"/>
  <c r="T66" i="2"/>
  <c r="R66" i="2"/>
  <c r="Q66" i="2"/>
  <c r="P66" i="2"/>
  <c r="O66" i="2"/>
  <c r="N66" i="2"/>
  <c r="L66" i="2"/>
  <c r="I66" i="2"/>
  <c r="H66" i="2"/>
  <c r="G66" i="2"/>
  <c r="F66" i="2"/>
  <c r="E66" i="2"/>
  <c r="D66" i="2"/>
  <c r="C66" i="2"/>
  <c r="A66" i="2"/>
  <c r="AF65" i="2"/>
  <c r="AG65" i="2"/>
  <c r="AE65" i="2"/>
  <c r="AB65" i="2"/>
  <c r="X65" i="2"/>
  <c r="W65" i="2"/>
  <c r="V65" i="2"/>
  <c r="U65" i="2"/>
  <c r="T65" i="2"/>
  <c r="R65" i="2"/>
  <c r="Q65" i="2"/>
  <c r="P65" i="2"/>
  <c r="O65" i="2"/>
  <c r="N65" i="2"/>
  <c r="L65" i="2"/>
  <c r="I65" i="2"/>
  <c r="H65" i="2"/>
  <c r="G65" i="2"/>
  <c r="F65" i="2"/>
  <c r="D65" i="2"/>
  <c r="A65" i="2"/>
  <c r="AE64" i="2"/>
  <c r="AB64" i="2"/>
  <c r="X64" i="2"/>
  <c r="W64" i="2"/>
  <c r="U64" i="2"/>
  <c r="T64" i="2"/>
  <c r="R64" i="2"/>
  <c r="Q64" i="2"/>
  <c r="P64" i="2"/>
  <c r="O64" i="2"/>
  <c r="L64" i="2"/>
  <c r="I64" i="2"/>
  <c r="H64" i="2"/>
  <c r="G64" i="2"/>
  <c r="F64" i="2"/>
  <c r="E64" i="2"/>
  <c r="D64" i="2"/>
  <c r="C64" i="2"/>
  <c r="AF63" i="2"/>
  <c r="AG63" i="2"/>
  <c r="AB63" i="2"/>
  <c r="Y63" i="2"/>
  <c r="W63" i="2"/>
  <c r="T63" i="2"/>
  <c r="R63" i="2"/>
  <c r="Q63" i="2"/>
  <c r="P63" i="2"/>
  <c r="O63" i="2"/>
  <c r="M63" i="2"/>
  <c r="I63" i="2"/>
  <c r="H63" i="2"/>
  <c r="G63" i="2"/>
  <c r="F63" i="2"/>
  <c r="D63" i="2"/>
  <c r="C63" i="2"/>
  <c r="B63" i="2"/>
  <c r="A63" i="2"/>
  <c r="AF62" i="2"/>
  <c r="AG62" i="2"/>
  <c r="AE62" i="2"/>
  <c r="AB62" i="2"/>
  <c r="Y62" i="2"/>
  <c r="W62" i="2"/>
  <c r="U62" i="2"/>
  <c r="T62" i="2"/>
  <c r="R62" i="2"/>
  <c r="Q62" i="2"/>
  <c r="P62" i="2"/>
  <c r="O62" i="2"/>
  <c r="M62" i="2"/>
  <c r="L62" i="2"/>
  <c r="I62" i="2"/>
  <c r="H62" i="2"/>
  <c r="G62" i="2"/>
  <c r="F62" i="2"/>
  <c r="E62" i="2"/>
  <c r="D62" i="2"/>
  <c r="C62" i="2"/>
  <c r="B62" i="2"/>
  <c r="AF61" i="2"/>
  <c r="AG61" i="2"/>
  <c r="Y61" i="2"/>
  <c r="X61" i="2"/>
  <c r="V61" i="2"/>
  <c r="U61" i="2"/>
  <c r="T61" i="2"/>
  <c r="Q61" i="2"/>
  <c r="P61" i="2"/>
  <c r="O61" i="2"/>
  <c r="N61" i="2"/>
  <c r="M61" i="2"/>
  <c r="L61" i="2"/>
  <c r="I61" i="2"/>
  <c r="H61" i="2"/>
  <c r="G61" i="2"/>
  <c r="F61" i="2"/>
  <c r="E61" i="2"/>
  <c r="D61" i="2"/>
  <c r="C61" i="2"/>
  <c r="B61" i="2"/>
  <c r="A61" i="2"/>
  <c r="AF60" i="2"/>
  <c r="AG60" i="2"/>
  <c r="AE60" i="2"/>
  <c r="AD60" i="2"/>
  <c r="AB60" i="2"/>
  <c r="Y60" i="2"/>
  <c r="X60" i="2"/>
  <c r="W60" i="2"/>
  <c r="V60" i="2"/>
  <c r="T60" i="2"/>
  <c r="S60" i="2"/>
  <c r="R60" i="2"/>
  <c r="Q60" i="2"/>
  <c r="O60" i="2"/>
  <c r="N60" i="2"/>
  <c r="L60" i="2"/>
  <c r="J60" i="2"/>
  <c r="I60" i="2"/>
  <c r="H60" i="2"/>
  <c r="G60" i="2"/>
  <c r="F60" i="2"/>
  <c r="D60" i="2"/>
  <c r="C60" i="2"/>
  <c r="B60" i="2"/>
  <c r="A60" i="2"/>
  <c r="AF59" i="2"/>
  <c r="AG59" i="2"/>
  <c r="AE59" i="2"/>
  <c r="AD59" i="2"/>
  <c r="AB59" i="2"/>
  <c r="Y59" i="2"/>
  <c r="X59" i="2"/>
  <c r="W59" i="2"/>
  <c r="V59" i="2"/>
  <c r="T59" i="2"/>
  <c r="S59" i="2"/>
  <c r="R59" i="2"/>
  <c r="Q59" i="2"/>
  <c r="P59" i="2"/>
  <c r="O59" i="2"/>
  <c r="N59" i="2"/>
  <c r="M59" i="2"/>
  <c r="L59" i="2"/>
  <c r="I59" i="2"/>
  <c r="H59" i="2"/>
  <c r="F59" i="2"/>
  <c r="E59" i="2"/>
  <c r="C59" i="2"/>
  <c r="B59" i="2"/>
  <c r="AF58" i="2"/>
  <c r="AG58" i="2"/>
  <c r="AE58" i="2"/>
  <c r="AB58" i="2"/>
  <c r="Y58" i="2"/>
  <c r="W58" i="2"/>
  <c r="V58" i="2"/>
  <c r="U58" i="2"/>
  <c r="T58" i="2"/>
  <c r="S58" i="2"/>
  <c r="R58" i="2"/>
  <c r="Q58" i="2"/>
  <c r="P58" i="2"/>
  <c r="O58" i="2"/>
  <c r="N58" i="2"/>
  <c r="M58" i="2"/>
  <c r="L58" i="2"/>
  <c r="J58" i="2"/>
  <c r="I58" i="2"/>
  <c r="H58" i="2"/>
  <c r="G58" i="2"/>
  <c r="F58" i="2"/>
  <c r="E58" i="2"/>
  <c r="D58" i="2"/>
  <c r="C58" i="2"/>
  <c r="B58" i="2"/>
  <c r="A58" i="2"/>
  <c r="AF57" i="2"/>
  <c r="AG57" i="2"/>
  <c r="AE57" i="2"/>
  <c r="AD57" i="2"/>
  <c r="AC57" i="2"/>
  <c r="AB57" i="2"/>
  <c r="W57" i="2"/>
  <c r="V57" i="2"/>
  <c r="U57" i="2"/>
  <c r="T57" i="2"/>
  <c r="S57" i="2"/>
  <c r="R57" i="2"/>
  <c r="Q57" i="2"/>
  <c r="P57" i="2"/>
  <c r="N57" i="2"/>
  <c r="M57" i="2"/>
  <c r="L57" i="2"/>
  <c r="J57" i="2"/>
  <c r="I57" i="2"/>
  <c r="H57" i="2"/>
  <c r="G57" i="2"/>
  <c r="F57" i="2"/>
  <c r="E57" i="2"/>
  <c r="D57" i="2"/>
  <c r="C57" i="2"/>
  <c r="B57" i="2"/>
  <c r="A57" i="2"/>
  <c r="AF56" i="2"/>
  <c r="AG56" i="2"/>
  <c r="AE56" i="2"/>
  <c r="AC56" i="2"/>
  <c r="AB56" i="2"/>
  <c r="Y56" i="2"/>
  <c r="X56" i="2"/>
  <c r="W56" i="2"/>
  <c r="V56" i="2"/>
  <c r="T56" i="2"/>
  <c r="S56" i="2"/>
  <c r="R56" i="2"/>
  <c r="Q56" i="2"/>
  <c r="P56" i="2"/>
  <c r="O56" i="2"/>
  <c r="N56" i="2"/>
  <c r="M56" i="2"/>
  <c r="L56" i="2"/>
  <c r="J56" i="2"/>
  <c r="I56" i="2"/>
  <c r="H56" i="2"/>
  <c r="G56" i="2"/>
  <c r="F56" i="2"/>
  <c r="E56" i="2"/>
  <c r="C56" i="2"/>
  <c r="B56" i="2"/>
  <c r="A56" i="2"/>
  <c r="AF55" i="2"/>
  <c r="AG55" i="2"/>
  <c r="AE55" i="2"/>
  <c r="AB55" i="2"/>
  <c r="Y55" i="2"/>
  <c r="X55" i="2"/>
  <c r="W55" i="2"/>
  <c r="V55" i="2"/>
  <c r="T55" i="2"/>
  <c r="S55" i="2"/>
  <c r="R55" i="2"/>
  <c r="Q55" i="2"/>
  <c r="P55" i="2"/>
  <c r="O55" i="2"/>
  <c r="N55" i="2"/>
  <c r="M55" i="2"/>
  <c r="L55" i="2"/>
  <c r="J55" i="2"/>
  <c r="I55" i="2"/>
  <c r="H55" i="2"/>
  <c r="G55" i="2"/>
  <c r="F55" i="2"/>
  <c r="D55" i="2"/>
  <c r="C55" i="2"/>
  <c r="B55" i="2"/>
  <c r="A55" i="2"/>
  <c r="AF54" i="2"/>
  <c r="AG54" i="2"/>
  <c r="AE54" i="2"/>
  <c r="AC54" i="2"/>
  <c r="AB54" i="2"/>
  <c r="Y54" i="2"/>
  <c r="X54" i="2"/>
  <c r="W54" i="2"/>
  <c r="V54" i="2"/>
  <c r="U54" i="2"/>
  <c r="R54" i="2"/>
  <c r="Q54" i="2"/>
  <c r="P54" i="2"/>
  <c r="O54" i="2"/>
  <c r="N54" i="2"/>
  <c r="M54" i="2"/>
  <c r="L54" i="2"/>
  <c r="I54" i="2"/>
  <c r="H54" i="2"/>
  <c r="G54" i="2"/>
  <c r="F54" i="2"/>
  <c r="E54" i="2"/>
  <c r="D54" i="2"/>
  <c r="C54" i="2"/>
  <c r="B54" i="2"/>
  <c r="A54" i="2"/>
  <c r="AF53" i="2"/>
  <c r="AG53" i="2"/>
  <c r="AE53" i="2"/>
  <c r="AB53" i="2"/>
  <c r="X53" i="2"/>
  <c r="W53" i="2"/>
  <c r="V53" i="2"/>
  <c r="U53" i="2"/>
  <c r="T53" i="2"/>
  <c r="R53" i="2"/>
  <c r="Q53" i="2"/>
  <c r="P53" i="2"/>
  <c r="O53" i="2"/>
  <c r="N53" i="2"/>
  <c r="M53" i="2"/>
  <c r="L53" i="2"/>
  <c r="I53" i="2"/>
  <c r="H53" i="2"/>
  <c r="G53" i="2"/>
  <c r="F53" i="2"/>
  <c r="E53" i="2"/>
  <c r="D53" i="2"/>
  <c r="C53" i="2"/>
  <c r="AF52" i="2"/>
  <c r="AG52" i="2"/>
  <c r="AE52" i="2"/>
  <c r="AB52" i="2"/>
  <c r="Y52" i="2"/>
  <c r="X52" i="2"/>
  <c r="W52" i="2"/>
  <c r="V52" i="2"/>
  <c r="U52" i="2"/>
  <c r="T52" i="2"/>
  <c r="R52" i="2"/>
  <c r="Q52" i="2"/>
  <c r="P52" i="2"/>
  <c r="O52" i="2"/>
  <c r="N52" i="2"/>
  <c r="M52" i="2"/>
  <c r="L52" i="2"/>
  <c r="J52" i="2"/>
  <c r="I52" i="2"/>
  <c r="H52" i="2"/>
  <c r="G52" i="2"/>
  <c r="F52" i="2"/>
  <c r="E52" i="2"/>
  <c r="D52" i="2"/>
  <c r="C52" i="2"/>
  <c r="B52" i="2"/>
  <c r="AF51" i="2"/>
  <c r="AG51" i="2"/>
  <c r="AE51" i="2"/>
  <c r="AA51" i="2"/>
  <c r="AB51" i="2"/>
  <c r="Y51" i="2"/>
  <c r="U51" i="2"/>
  <c r="T51" i="2"/>
  <c r="S51" i="2"/>
  <c r="R51" i="2"/>
  <c r="Q51" i="2"/>
  <c r="O51" i="2"/>
  <c r="M51" i="2"/>
  <c r="L51" i="2"/>
  <c r="I51" i="2"/>
  <c r="H51" i="2"/>
  <c r="G51" i="2"/>
  <c r="F51" i="2"/>
  <c r="D51" i="2"/>
  <c r="C51" i="2"/>
  <c r="B51" i="2"/>
  <c r="A51" i="2"/>
  <c r="AF50" i="2"/>
  <c r="AG50" i="2"/>
  <c r="AE50" i="2"/>
  <c r="AB50" i="2"/>
  <c r="Y50" i="2"/>
  <c r="W50" i="2"/>
  <c r="V50" i="2"/>
  <c r="U50" i="2"/>
  <c r="T50" i="2"/>
  <c r="S50" i="2"/>
  <c r="R50" i="2"/>
  <c r="Q50" i="2"/>
  <c r="P50" i="2"/>
  <c r="N50" i="2"/>
  <c r="M50" i="2"/>
  <c r="L50" i="2"/>
  <c r="H50" i="2"/>
  <c r="G50" i="2"/>
  <c r="F50" i="2"/>
  <c r="D50" i="2"/>
  <c r="C50" i="2"/>
  <c r="B50" i="2"/>
  <c r="A50" i="2"/>
  <c r="AF49" i="2"/>
  <c r="AG49" i="2"/>
  <c r="AE49" i="2"/>
  <c r="Y49" i="2"/>
  <c r="W49" i="2"/>
  <c r="S49" i="2"/>
  <c r="R49" i="2"/>
  <c r="Q49" i="2"/>
  <c r="N49" i="2"/>
  <c r="M49" i="2"/>
  <c r="L49" i="2"/>
  <c r="J49" i="2"/>
  <c r="I49" i="2"/>
  <c r="H49" i="2"/>
  <c r="G49" i="2"/>
  <c r="F49" i="2"/>
  <c r="E49" i="2"/>
  <c r="D49" i="2"/>
  <c r="C49" i="2"/>
  <c r="B49" i="2"/>
  <c r="A49" i="2"/>
  <c r="AE48" i="2"/>
  <c r="AC48" i="2"/>
  <c r="AB48" i="2"/>
  <c r="Y48" i="2"/>
  <c r="W48" i="2"/>
  <c r="V48" i="2"/>
  <c r="U48" i="2"/>
  <c r="T48" i="2"/>
  <c r="S48" i="2"/>
  <c r="Q48" i="2"/>
  <c r="O48" i="2"/>
  <c r="N48" i="2"/>
  <c r="M48" i="2"/>
  <c r="L48" i="2"/>
  <c r="J48" i="2"/>
  <c r="I48" i="2"/>
  <c r="H48" i="2"/>
  <c r="G48" i="2"/>
  <c r="F48" i="2"/>
  <c r="D48" i="2"/>
  <c r="C48" i="2"/>
  <c r="B48" i="2"/>
  <c r="A48" i="2"/>
  <c r="AF47" i="2"/>
  <c r="AG47" i="2"/>
  <c r="AE47" i="2"/>
  <c r="AD47" i="2"/>
  <c r="AC47" i="2"/>
  <c r="X47" i="2"/>
  <c r="W47" i="2"/>
  <c r="V47" i="2"/>
  <c r="U47" i="2"/>
  <c r="T47" i="2"/>
  <c r="R47" i="2"/>
  <c r="Q47" i="2"/>
  <c r="P47" i="2"/>
  <c r="N47" i="2"/>
  <c r="M47" i="2"/>
  <c r="L47" i="2"/>
  <c r="J47" i="2"/>
  <c r="H47" i="2"/>
  <c r="G47" i="2"/>
  <c r="F47" i="2"/>
  <c r="E47" i="2"/>
  <c r="D47" i="2"/>
  <c r="C47" i="2"/>
  <c r="A47" i="2"/>
  <c r="AF46" i="2"/>
  <c r="AG46" i="2"/>
  <c r="AE46" i="2"/>
  <c r="W46" i="2"/>
  <c r="R46" i="2"/>
  <c r="Q46" i="2"/>
  <c r="P46" i="2"/>
  <c r="O46" i="2"/>
  <c r="N46" i="2"/>
  <c r="M46" i="2"/>
  <c r="L46" i="2"/>
  <c r="H46" i="2"/>
  <c r="G46" i="2"/>
  <c r="F46" i="2"/>
  <c r="E46" i="2"/>
  <c r="D46" i="2"/>
  <c r="C46" i="2"/>
  <c r="AF45" i="2"/>
  <c r="AG45" i="2"/>
  <c r="AE45" i="2"/>
  <c r="AB45" i="2"/>
  <c r="Y45" i="2"/>
  <c r="W45" i="2"/>
  <c r="U45" i="2"/>
  <c r="T45" i="2"/>
  <c r="S45" i="2"/>
  <c r="R45" i="2"/>
  <c r="Q45" i="2"/>
  <c r="O45" i="2"/>
  <c r="M45" i="2"/>
  <c r="L45" i="2"/>
  <c r="I45" i="2"/>
  <c r="H45" i="2"/>
  <c r="F45" i="2"/>
  <c r="D45" i="2"/>
  <c r="C45" i="2"/>
  <c r="B45" i="2"/>
  <c r="A45" i="2"/>
  <c r="AF44" i="2"/>
  <c r="AG44" i="2"/>
  <c r="AE44" i="2"/>
  <c r="Y44" i="2"/>
  <c r="W44" i="2"/>
  <c r="V44" i="2"/>
  <c r="U44" i="2"/>
  <c r="T44" i="2"/>
  <c r="R44" i="2"/>
  <c r="Q44" i="2"/>
  <c r="P44" i="2"/>
  <c r="N44" i="2"/>
  <c r="M44" i="2"/>
  <c r="L44" i="2"/>
  <c r="H44" i="2"/>
  <c r="G44" i="2"/>
  <c r="F44" i="2"/>
  <c r="E44" i="2"/>
  <c r="D44" i="2"/>
  <c r="C44" i="2"/>
  <c r="B44" i="2"/>
  <c r="AF43" i="2"/>
  <c r="AG43" i="2"/>
  <c r="AB43" i="2"/>
  <c r="Y43" i="2"/>
  <c r="V43" i="2"/>
  <c r="T43" i="2"/>
  <c r="R43" i="2"/>
  <c r="Q43" i="2"/>
  <c r="O43" i="2"/>
  <c r="N43" i="2"/>
  <c r="M43" i="2"/>
  <c r="J43" i="2"/>
  <c r="I43" i="2"/>
  <c r="H43" i="2"/>
  <c r="G43" i="2"/>
  <c r="F43" i="2"/>
  <c r="E43" i="2"/>
  <c r="D43" i="2"/>
  <c r="C43" i="2"/>
  <c r="B43" i="2"/>
  <c r="A43" i="2"/>
  <c r="AF42" i="2"/>
  <c r="AG42" i="2"/>
  <c r="AB42" i="2"/>
  <c r="W42" i="2"/>
  <c r="V42" i="2"/>
  <c r="T42" i="2"/>
  <c r="R42" i="2"/>
  <c r="Q42" i="2"/>
  <c r="P42" i="2"/>
  <c r="O42" i="2"/>
  <c r="N42" i="2"/>
  <c r="M42" i="2"/>
  <c r="I42" i="2"/>
  <c r="H42" i="2"/>
  <c r="G42" i="2"/>
  <c r="F42" i="2"/>
  <c r="E42" i="2"/>
  <c r="D42" i="2"/>
  <c r="C42" i="2"/>
  <c r="A42" i="2"/>
  <c r="AE41" i="2"/>
  <c r="AB41" i="2"/>
  <c r="Y41" i="2"/>
  <c r="X41" i="2"/>
  <c r="W41" i="2"/>
  <c r="T41" i="2"/>
  <c r="S41" i="2"/>
  <c r="R41" i="2"/>
  <c r="Q41" i="2"/>
  <c r="P41" i="2"/>
  <c r="O41" i="2"/>
  <c r="N41" i="2"/>
  <c r="M41" i="2"/>
  <c r="L41" i="2"/>
  <c r="J41" i="2"/>
  <c r="I41" i="2"/>
  <c r="H41" i="2"/>
  <c r="G41" i="2"/>
  <c r="F41" i="2"/>
  <c r="E41" i="2"/>
  <c r="D41" i="2"/>
  <c r="C41" i="2"/>
  <c r="B41" i="2"/>
  <c r="A41" i="2"/>
  <c r="AF40" i="2"/>
  <c r="AG40" i="2"/>
  <c r="AE40" i="2"/>
  <c r="AD40" i="2"/>
  <c r="AB40" i="2"/>
  <c r="V40" i="2"/>
  <c r="U40" i="2"/>
  <c r="T40" i="2"/>
  <c r="S40" i="2"/>
  <c r="R40" i="2"/>
  <c r="Q40" i="2"/>
  <c r="P40" i="2"/>
  <c r="O40" i="2"/>
  <c r="N40" i="2"/>
  <c r="M40" i="2"/>
  <c r="L40" i="2"/>
  <c r="I40" i="2"/>
  <c r="H40" i="2"/>
  <c r="G40" i="2"/>
  <c r="F40" i="2"/>
  <c r="E40" i="2"/>
  <c r="D40" i="2"/>
  <c r="C40" i="2"/>
  <c r="B40" i="2"/>
  <c r="A40" i="2"/>
  <c r="AF39" i="2"/>
  <c r="AG39" i="2"/>
  <c r="AD39" i="2"/>
  <c r="AC39" i="2"/>
  <c r="AB39" i="2"/>
  <c r="Y39" i="2"/>
  <c r="W39" i="2"/>
  <c r="V39" i="2"/>
  <c r="U39" i="2"/>
  <c r="T39" i="2"/>
  <c r="S39" i="2"/>
  <c r="R39" i="2"/>
  <c r="Q39" i="2"/>
  <c r="P39" i="2"/>
  <c r="O39" i="2"/>
  <c r="N39" i="2"/>
  <c r="M39" i="2"/>
  <c r="L39" i="2"/>
  <c r="J39" i="2"/>
  <c r="I39" i="2"/>
  <c r="H39" i="2"/>
  <c r="G39" i="2"/>
  <c r="F39" i="2"/>
  <c r="D39" i="2"/>
  <c r="B39" i="2"/>
  <c r="A39" i="2"/>
  <c r="AF38" i="2"/>
  <c r="AG38" i="2"/>
  <c r="AE38" i="2"/>
  <c r="AB38" i="2"/>
  <c r="Y38" i="2"/>
  <c r="X38" i="2"/>
  <c r="W38" i="2"/>
  <c r="V38" i="2"/>
  <c r="T38" i="2"/>
  <c r="S38" i="2"/>
  <c r="R38" i="2"/>
  <c r="Q38" i="2"/>
  <c r="P38" i="2"/>
  <c r="O38" i="2"/>
  <c r="N38" i="2"/>
  <c r="M38" i="2"/>
  <c r="L38" i="2"/>
  <c r="J38" i="2"/>
  <c r="I38" i="2"/>
  <c r="H38" i="2"/>
  <c r="G38" i="2"/>
  <c r="F38" i="2"/>
  <c r="E38" i="2"/>
  <c r="D38" i="2"/>
  <c r="C38" i="2"/>
  <c r="B38" i="2"/>
  <c r="A38" i="2"/>
  <c r="AF37" i="2"/>
  <c r="AG37" i="2"/>
  <c r="AD37" i="2"/>
  <c r="AC37" i="2"/>
  <c r="W37" i="2"/>
  <c r="V37" i="2"/>
  <c r="T37" i="2"/>
  <c r="R37" i="2"/>
  <c r="Q37" i="2"/>
  <c r="O37" i="2"/>
  <c r="N37" i="2"/>
  <c r="M37" i="2"/>
  <c r="L37" i="2"/>
  <c r="J37" i="2"/>
  <c r="H37" i="2"/>
  <c r="G37" i="2"/>
  <c r="F37" i="2"/>
  <c r="D37" i="2"/>
  <c r="C37" i="2"/>
  <c r="B37" i="2"/>
  <c r="A37" i="2"/>
  <c r="AF36" i="2"/>
  <c r="AG36" i="2"/>
  <c r="AE36" i="2"/>
  <c r="AB36" i="2"/>
  <c r="V36" i="2"/>
  <c r="U36" i="2"/>
  <c r="T36" i="2"/>
  <c r="S36" i="2"/>
  <c r="R36" i="2"/>
  <c r="P36" i="2"/>
  <c r="O36" i="2"/>
  <c r="N36" i="2"/>
  <c r="M36" i="2"/>
  <c r="L36" i="2"/>
  <c r="I36" i="2"/>
  <c r="H36" i="2"/>
  <c r="F36" i="2"/>
  <c r="D36" i="2"/>
  <c r="C36" i="2"/>
  <c r="A36" i="2"/>
  <c r="AF35" i="2"/>
  <c r="AG35" i="2"/>
  <c r="AE35" i="2"/>
  <c r="AD35" i="2"/>
  <c r="AC35" i="2"/>
  <c r="V35" i="2"/>
  <c r="T35" i="2"/>
  <c r="S35" i="2"/>
  <c r="P35" i="2"/>
  <c r="O35" i="2"/>
  <c r="N35" i="2"/>
  <c r="M35" i="2"/>
  <c r="L35" i="2"/>
  <c r="I35" i="2"/>
  <c r="H35" i="2"/>
  <c r="F35" i="2"/>
  <c r="E35" i="2"/>
  <c r="D35" i="2"/>
  <c r="C35" i="2"/>
  <c r="A35" i="2"/>
  <c r="AF34" i="2"/>
  <c r="AG34" i="2"/>
  <c r="AE34" i="2"/>
  <c r="AD34" i="2"/>
  <c r="AC34" i="2"/>
  <c r="Y34" i="2"/>
  <c r="W34" i="2"/>
  <c r="V34" i="2"/>
  <c r="U34" i="2"/>
  <c r="T34" i="2"/>
  <c r="S34" i="2"/>
  <c r="R34" i="2"/>
  <c r="Q34" i="2"/>
  <c r="O34" i="2"/>
  <c r="N34" i="2"/>
  <c r="M34" i="2"/>
  <c r="L34" i="2"/>
  <c r="I34" i="2"/>
  <c r="H34" i="2"/>
  <c r="G34" i="2"/>
  <c r="F34" i="2"/>
  <c r="D34" i="2"/>
  <c r="C34" i="2"/>
  <c r="B34" i="2"/>
  <c r="AF33" i="2"/>
  <c r="AG33" i="2"/>
  <c r="AE33" i="2"/>
  <c r="AD33" i="2"/>
  <c r="AC33" i="2"/>
  <c r="X33" i="2"/>
  <c r="V33" i="2"/>
  <c r="T33" i="2"/>
  <c r="R33" i="2"/>
  <c r="Q33" i="2"/>
  <c r="P33" i="2"/>
  <c r="O33" i="2"/>
  <c r="N33" i="2"/>
  <c r="M33" i="2"/>
  <c r="L33" i="2"/>
  <c r="I33" i="2"/>
  <c r="H33" i="2"/>
  <c r="G33" i="2"/>
  <c r="F33" i="2"/>
  <c r="E33" i="2"/>
  <c r="D33" i="2"/>
  <c r="C33" i="2"/>
  <c r="B33" i="2"/>
  <c r="A33" i="2"/>
  <c r="AF32" i="2"/>
  <c r="AG32" i="2"/>
  <c r="AD32" i="2"/>
  <c r="AC32" i="2"/>
  <c r="AB32" i="2"/>
  <c r="Y32" i="2"/>
  <c r="X32" i="2"/>
  <c r="T32" i="2"/>
  <c r="S32" i="2"/>
  <c r="R32" i="2"/>
  <c r="Q32" i="2"/>
  <c r="P32" i="2"/>
  <c r="O32" i="2"/>
  <c r="N32" i="2"/>
  <c r="M32" i="2"/>
  <c r="L32" i="2"/>
  <c r="J32" i="2"/>
  <c r="I32" i="2"/>
  <c r="H32" i="2"/>
  <c r="G32" i="2"/>
  <c r="F32" i="2"/>
  <c r="D32" i="2"/>
  <c r="C32" i="2"/>
  <c r="B32" i="2"/>
  <c r="A32" i="2"/>
  <c r="AF31" i="2"/>
  <c r="AG31" i="2"/>
  <c r="AB31" i="2"/>
  <c r="Y31" i="2"/>
  <c r="W31" i="2"/>
  <c r="T31" i="2"/>
  <c r="R31" i="2"/>
  <c r="P31" i="2"/>
  <c r="O31" i="2"/>
  <c r="M31" i="2"/>
  <c r="L31" i="2"/>
  <c r="I31" i="2"/>
  <c r="H31" i="2"/>
  <c r="F31" i="2"/>
  <c r="D31" i="2"/>
  <c r="C31" i="2"/>
  <c r="B31" i="2"/>
  <c r="A31" i="2"/>
  <c r="AF30" i="2"/>
  <c r="AG30" i="2"/>
  <c r="AD30" i="2"/>
  <c r="AC30" i="2"/>
  <c r="Y30" i="2"/>
  <c r="V30" i="2"/>
  <c r="T30" i="2"/>
  <c r="S30" i="2"/>
  <c r="R30" i="2"/>
  <c r="P30" i="2"/>
  <c r="O30" i="2"/>
  <c r="N30" i="2"/>
  <c r="M30" i="2"/>
  <c r="L30" i="2"/>
  <c r="H30" i="2"/>
  <c r="G30" i="2"/>
  <c r="F30" i="2"/>
  <c r="E30" i="2"/>
  <c r="C30" i="2"/>
  <c r="B30" i="2"/>
  <c r="A30" i="2"/>
  <c r="AF29" i="2"/>
  <c r="AG29" i="2"/>
  <c r="AE29" i="2"/>
  <c r="Y29" i="2"/>
  <c r="W29" i="2"/>
  <c r="V29" i="2"/>
  <c r="R29" i="2"/>
  <c r="Q29" i="2"/>
  <c r="P29" i="2"/>
  <c r="N29" i="2"/>
  <c r="M29" i="2"/>
  <c r="L29" i="2"/>
  <c r="H29" i="2"/>
  <c r="G29" i="2"/>
  <c r="F29" i="2"/>
  <c r="C29" i="2"/>
  <c r="B29" i="2"/>
  <c r="AF28" i="2"/>
  <c r="AG28" i="2"/>
  <c r="AE28" i="2"/>
  <c r="AD28" i="2"/>
  <c r="Z28" i="2"/>
  <c r="AC28" i="2"/>
  <c r="AB28" i="2"/>
  <c r="W28" i="2"/>
  <c r="T28" i="2"/>
  <c r="R28" i="2"/>
  <c r="Q28" i="2"/>
  <c r="P28" i="2"/>
  <c r="O28" i="2"/>
  <c r="N28" i="2"/>
  <c r="M28" i="2"/>
  <c r="L28" i="2"/>
  <c r="J28" i="2"/>
  <c r="I28" i="2"/>
  <c r="H28" i="2"/>
  <c r="G28" i="2"/>
  <c r="F28" i="2"/>
  <c r="E28" i="2"/>
  <c r="D28" i="2"/>
  <c r="C28" i="2"/>
  <c r="A28" i="2"/>
  <c r="AF27" i="2"/>
  <c r="AG27" i="2"/>
  <c r="AE27" i="2"/>
  <c r="Z27" i="2"/>
  <c r="AH27" i="2"/>
  <c r="K27" i="2"/>
  <c r="AD27" i="2"/>
  <c r="X27" i="2"/>
  <c r="V27" i="2"/>
  <c r="U27" i="2"/>
  <c r="T27" i="2"/>
  <c r="R27" i="2"/>
  <c r="Q27" i="2"/>
  <c r="P27" i="2"/>
  <c r="O27" i="2"/>
  <c r="N27" i="2"/>
  <c r="M27" i="2"/>
  <c r="L27" i="2"/>
  <c r="I27" i="2"/>
  <c r="H27" i="2"/>
  <c r="G27" i="2"/>
  <c r="F27" i="2"/>
  <c r="E27" i="2"/>
  <c r="D27" i="2"/>
  <c r="C27" i="2"/>
  <c r="A27" i="2"/>
  <c r="AF26" i="2"/>
  <c r="AG26" i="2"/>
  <c r="AE26" i="2"/>
  <c r="V26" i="2"/>
  <c r="T26" i="2"/>
  <c r="S26" i="2"/>
  <c r="R26" i="2"/>
  <c r="Q26" i="2"/>
  <c r="P26" i="2"/>
  <c r="O26" i="2"/>
  <c r="N26" i="2"/>
  <c r="I26" i="2"/>
  <c r="H26" i="2"/>
  <c r="G26" i="2"/>
  <c r="F26" i="2"/>
  <c r="E26" i="2"/>
  <c r="D26" i="2"/>
  <c r="A26" i="2"/>
  <c r="AF25" i="2"/>
  <c r="AG25" i="2"/>
  <c r="AE25" i="2"/>
  <c r="AD25" i="2"/>
  <c r="AC25" i="2"/>
  <c r="AB25" i="2"/>
  <c r="Y25" i="2"/>
  <c r="T25" i="2"/>
  <c r="R25" i="2"/>
  <c r="Q25" i="2"/>
  <c r="P25" i="2"/>
  <c r="O25" i="2"/>
  <c r="L25" i="2"/>
  <c r="I25" i="2"/>
  <c r="H25" i="2"/>
  <c r="G25" i="2"/>
  <c r="F25" i="2"/>
  <c r="E25" i="2"/>
  <c r="D25" i="2"/>
  <c r="B25" i="2"/>
  <c r="A25" i="2"/>
  <c r="AD24" i="2"/>
  <c r="AC24" i="2"/>
  <c r="AB24" i="2"/>
  <c r="Y24" i="2"/>
  <c r="T24" i="2"/>
  <c r="S24" i="2"/>
  <c r="R24" i="2"/>
  <c r="P24" i="2"/>
  <c r="O24" i="2"/>
  <c r="M24" i="2"/>
  <c r="L24" i="2"/>
  <c r="J24" i="2"/>
  <c r="I24" i="2"/>
  <c r="H24" i="2"/>
  <c r="F24" i="2"/>
  <c r="C24" i="2"/>
  <c r="B24" i="2"/>
  <c r="A24" i="2"/>
  <c r="AF23" i="2"/>
  <c r="AG23" i="2"/>
  <c r="AE23" i="2"/>
  <c r="AD23" i="2"/>
  <c r="AC23" i="2"/>
  <c r="Y23" i="2"/>
  <c r="W23" i="2"/>
  <c r="V23" i="2"/>
  <c r="T23" i="2"/>
  <c r="S23" i="2"/>
  <c r="R23" i="2"/>
  <c r="P23" i="2"/>
  <c r="O23" i="2"/>
  <c r="M23" i="2"/>
  <c r="L23" i="2"/>
  <c r="I23" i="2"/>
  <c r="H23" i="2"/>
  <c r="F23" i="2"/>
  <c r="E23" i="2"/>
  <c r="D23" i="2"/>
  <c r="C23" i="2"/>
  <c r="B23" i="2"/>
  <c r="A23" i="2"/>
  <c r="AF22" i="2"/>
  <c r="AG22" i="2"/>
  <c r="AE22" i="2"/>
  <c r="T22" i="2"/>
  <c r="Q22" i="2"/>
  <c r="P22" i="2"/>
  <c r="O22" i="2"/>
  <c r="M22" i="2"/>
  <c r="L22" i="2"/>
  <c r="I22" i="2"/>
  <c r="H22" i="2"/>
  <c r="G22" i="2"/>
  <c r="F22" i="2"/>
  <c r="AE21" i="2"/>
  <c r="X21" i="2"/>
  <c r="W21" i="2"/>
  <c r="V21" i="2"/>
  <c r="U21" i="2"/>
  <c r="T21" i="2"/>
  <c r="R21" i="2"/>
  <c r="Q21" i="2"/>
  <c r="P21" i="2"/>
  <c r="O21" i="2"/>
  <c r="N21" i="2"/>
  <c r="L21" i="2"/>
  <c r="I21" i="2"/>
  <c r="H21" i="2"/>
  <c r="G21" i="2"/>
  <c r="F21" i="2"/>
  <c r="E21" i="2"/>
  <c r="D21" i="2"/>
  <c r="AF20" i="2"/>
  <c r="AG20" i="2"/>
  <c r="AB20" i="2"/>
  <c r="W20" i="2"/>
  <c r="V20" i="2"/>
  <c r="T20" i="2"/>
  <c r="R20" i="2"/>
  <c r="Q20" i="2"/>
  <c r="P20" i="2"/>
  <c r="O20" i="2"/>
  <c r="N20" i="2"/>
  <c r="I20" i="2"/>
  <c r="H20" i="2"/>
  <c r="G20" i="2"/>
  <c r="F20" i="2"/>
  <c r="E20" i="2"/>
  <c r="D20" i="2"/>
  <c r="C20" i="2"/>
  <c r="A20" i="2"/>
  <c r="AE19" i="2"/>
  <c r="AD19" i="2"/>
  <c r="AC19" i="2"/>
  <c r="AB19" i="2"/>
  <c r="Z19" i="2"/>
  <c r="AH19" i="2"/>
  <c r="K19" i="2"/>
  <c r="Y19" i="2"/>
  <c r="W19" i="2"/>
  <c r="T19" i="2"/>
  <c r="R19" i="2"/>
  <c r="Q19" i="2"/>
  <c r="P19" i="2"/>
  <c r="O19" i="2"/>
  <c r="M19" i="2"/>
  <c r="L19" i="2"/>
  <c r="H19" i="2"/>
  <c r="G19" i="2"/>
  <c r="F19" i="2"/>
  <c r="E19" i="2"/>
  <c r="D19" i="2"/>
  <c r="B19" i="2"/>
  <c r="A19" i="2"/>
  <c r="AF18" i="2"/>
  <c r="AG18" i="2"/>
  <c r="AE18" i="2"/>
  <c r="AD18" i="2"/>
  <c r="AC18" i="2"/>
  <c r="AB18" i="2"/>
  <c r="Y18" i="2"/>
  <c r="W18" i="2"/>
  <c r="V18" i="2"/>
  <c r="T18" i="2"/>
  <c r="R18" i="2"/>
  <c r="Q18" i="2"/>
  <c r="P18" i="2"/>
  <c r="O18" i="2"/>
  <c r="N18" i="2"/>
  <c r="M18" i="2"/>
  <c r="L18" i="2"/>
  <c r="I18" i="2"/>
  <c r="H18" i="2"/>
  <c r="G18" i="2"/>
  <c r="F18" i="2"/>
  <c r="D18" i="2"/>
  <c r="C18" i="2"/>
  <c r="B18" i="2"/>
  <c r="A18" i="2"/>
  <c r="AF17" i="2"/>
  <c r="AG17" i="2"/>
  <c r="Y17" i="2"/>
  <c r="X17" i="2"/>
  <c r="V17" i="2"/>
  <c r="T17" i="2"/>
  <c r="R17" i="2"/>
  <c r="Q17" i="2"/>
  <c r="N17" i="2"/>
  <c r="M17" i="2"/>
  <c r="H17" i="2"/>
  <c r="F17" i="2"/>
  <c r="E17" i="2"/>
  <c r="D17" i="2"/>
  <c r="C17" i="2"/>
  <c r="B17" i="2"/>
  <c r="A17" i="2"/>
  <c r="AF16" i="2"/>
  <c r="AG16" i="2"/>
  <c r="AB16" i="2"/>
  <c r="W16" i="2"/>
  <c r="V16" i="2"/>
  <c r="T16" i="2"/>
  <c r="S16" i="2"/>
  <c r="R16" i="2"/>
  <c r="Q16" i="2"/>
  <c r="P16" i="2"/>
  <c r="O16" i="2"/>
  <c r="N16" i="2"/>
  <c r="I16" i="2"/>
  <c r="H16" i="2"/>
  <c r="G16" i="2"/>
  <c r="F16" i="2"/>
  <c r="E16" i="2"/>
  <c r="D16" i="2"/>
  <c r="B16" i="2"/>
  <c r="A16" i="2"/>
  <c r="AF15" i="2"/>
  <c r="AG15" i="2"/>
  <c r="AB15" i="2"/>
  <c r="Y15" i="2"/>
  <c r="W15" i="2"/>
  <c r="V15" i="2"/>
  <c r="T15" i="2"/>
  <c r="R15" i="2"/>
  <c r="Q15" i="2"/>
  <c r="O15" i="2"/>
  <c r="N15" i="2"/>
  <c r="M15" i="2"/>
  <c r="L15" i="2"/>
  <c r="I15" i="2"/>
  <c r="H15" i="2"/>
  <c r="G15" i="2"/>
  <c r="F15" i="2"/>
  <c r="C15" i="2"/>
  <c r="B15" i="2"/>
  <c r="AF14" i="2"/>
  <c r="AG14" i="2"/>
  <c r="AD14" i="2"/>
  <c r="X14" i="2"/>
  <c r="W14" i="2"/>
  <c r="V14" i="2"/>
  <c r="T14" i="2"/>
  <c r="Q14" i="2"/>
  <c r="P14" i="2"/>
  <c r="O14" i="2"/>
  <c r="N14" i="2"/>
  <c r="L14" i="2"/>
  <c r="I14" i="2"/>
  <c r="H14" i="2"/>
  <c r="G14" i="2"/>
  <c r="F14" i="2"/>
  <c r="E14" i="2"/>
  <c r="D14" i="2"/>
  <c r="AF13" i="2"/>
  <c r="AG13" i="2"/>
  <c r="AE13" i="2"/>
  <c r="AB13" i="2"/>
  <c r="W13" i="2"/>
  <c r="V13" i="2"/>
  <c r="U13" i="2"/>
  <c r="T13" i="2"/>
  <c r="S13" i="2"/>
  <c r="R13" i="2"/>
  <c r="Q13" i="2"/>
  <c r="P13" i="2"/>
  <c r="O13" i="2"/>
  <c r="L13" i="2"/>
  <c r="I13" i="2"/>
  <c r="H13" i="2"/>
  <c r="G13" i="2"/>
  <c r="F13" i="2"/>
  <c r="E13" i="2"/>
  <c r="D13" i="2"/>
  <c r="Y12" i="2"/>
  <c r="X12" i="2"/>
  <c r="W12" i="2"/>
  <c r="U12" i="2"/>
  <c r="T12" i="2"/>
  <c r="R12" i="2"/>
  <c r="Q12" i="2"/>
  <c r="P12" i="2"/>
  <c r="M12" i="2"/>
  <c r="L12" i="2"/>
  <c r="I12" i="2"/>
  <c r="H12" i="2"/>
  <c r="G12" i="2"/>
  <c r="F12" i="2"/>
  <c r="E12" i="2"/>
  <c r="D12" i="2"/>
  <c r="C12" i="2"/>
  <c r="B12" i="2"/>
  <c r="AE11" i="2"/>
  <c r="AB11" i="2"/>
  <c r="Y11" i="2"/>
  <c r="X11" i="2"/>
  <c r="W11" i="2"/>
  <c r="V11" i="2"/>
  <c r="R11" i="2"/>
  <c r="Q11" i="2"/>
  <c r="P11" i="2"/>
  <c r="N11" i="2"/>
  <c r="M11" i="2"/>
  <c r="L11" i="2"/>
  <c r="H11" i="2"/>
  <c r="G11" i="2"/>
  <c r="F11" i="2"/>
  <c r="E11" i="2"/>
  <c r="D11" i="2"/>
  <c r="C11" i="2"/>
  <c r="B11" i="2"/>
  <c r="AF10" i="2"/>
  <c r="AG10" i="2"/>
  <c r="AB10" i="2"/>
  <c r="Y10" i="2"/>
  <c r="W10" i="2"/>
  <c r="V10" i="2"/>
  <c r="U10" i="2"/>
  <c r="T10" i="2"/>
  <c r="S10" i="2"/>
  <c r="R10" i="2"/>
  <c r="O10" i="2"/>
  <c r="N10" i="2"/>
  <c r="M10" i="2"/>
  <c r="L10" i="2"/>
  <c r="I10" i="2"/>
  <c r="H10" i="2"/>
  <c r="G10" i="2"/>
  <c r="F10" i="2"/>
  <c r="D10" i="2"/>
  <c r="C10" i="2"/>
  <c r="B10" i="2"/>
  <c r="AB9" i="2"/>
  <c r="Y9" i="2"/>
  <c r="X9" i="2"/>
  <c r="V9" i="2"/>
  <c r="T9" i="2"/>
  <c r="R9" i="2"/>
  <c r="Q9" i="2"/>
  <c r="P9" i="2"/>
  <c r="O9" i="2"/>
  <c r="N9" i="2"/>
  <c r="M9" i="2"/>
  <c r="I9" i="2"/>
  <c r="H9" i="2"/>
  <c r="F9" i="2"/>
  <c r="E9" i="2"/>
  <c r="C9" i="2"/>
  <c r="B9" i="2"/>
  <c r="A9" i="2"/>
  <c r="AF8" i="2"/>
  <c r="AG8" i="2"/>
  <c r="AE8" i="2"/>
  <c r="AC8" i="2"/>
  <c r="U8" i="2"/>
  <c r="T8" i="2"/>
  <c r="S8" i="2"/>
  <c r="R8" i="2"/>
  <c r="Q8" i="2"/>
  <c r="P8" i="2"/>
  <c r="O8" i="2"/>
  <c r="L8" i="2"/>
  <c r="H8" i="2"/>
  <c r="G8" i="2"/>
  <c r="F8" i="2"/>
  <c r="E8" i="2"/>
  <c r="D8" i="2"/>
  <c r="C8" i="2"/>
  <c r="A8" i="2"/>
  <c r="AF7" i="2"/>
  <c r="AG7" i="2"/>
  <c r="AD7" i="2"/>
  <c r="AC7" i="2"/>
  <c r="X7" i="2"/>
  <c r="W7" i="2"/>
  <c r="V7" i="2"/>
  <c r="T7" i="2"/>
  <c r="P7" i="2"/>
  <c r="O7" i="2"/>
  <c r="M7" i="2"/>
  <c r="L7" i="2"/>
  <c r="I7" i="2"/>
  <c r="H7" i="2"/>
  <c r="F7" i="2"/>
  <c r="E7" i="2"/>
  <c r="C7" i="2"/>
  <c r="B7" i="2"/>
  <c r="A7" i="2"/>
  <c r="AF6" i="2"/>
  <c r="AG6" i="2"/>
  <c r="AE6" i="2"/>
  <c r="AD6" i="2"/>
  <c r="AC6" i="2"/>
  <c r="Y6" i="2"/>
  <c r="V6" i="2"/>
  <c r="U6" i="2"/>
  <c r="S6" i="2"/>
  <c r="R6" i="2"/>
  <c r="Q6" i="2"/>
  <c r="P6" i="2"/>
  <c r="N6" i="2"/>
  <c r="M6" i="2"/>
  <c r="L6" i="2"/>
  <c r="I6" i="2"/>
  <c r="H6" i="2"/>
  <c r="F6" i="2"/>
  <c r="E6" i="2"/>
  <c r="D6" i="2"/>
  <c r="C6" i="2"/>
  <c r="B6" i="2"/>
  <c r="A6" i="2"/>
  <c r="AF5" i="2"/>
  <c r="AG5" i="2"/>
  <c r="AB5" i="2"/>
  <c r="W5" i="2"/>
  <c r="V5" i="2"/>
  <c r="T5" i="2"/>
  <c r="R5" i="2"/>
  <c r="Q5" i="2"/>
  <c r="O5" i="2"/>
  <c r="N5" i="2"/>
  <c r="M5" i="2"/>
  <c r="L5" i="2"/>
  <c r="I5" i="2"/>
  <c r="H5" i="2"/>
  <c r="G5" i="2"/>
  <c r="F5" i="2"/>
  <c r="D5" i="2"/>
  <c r="C5" i="2"/>
  <c r="B5" i="2"/>
  <c r="A5" i="2"/>
  <c r="AF4" i="2"/>
  <c r="AG4" i="2"/>
  <c r="AB4" i="2"/>
  <c r="V4" i="2"/>
  <c r="U4" i="2"/>
  <c r="T4" i="2"/>
  <c r="R4" i="2"/>
  <c r="Q4" i="2"/>
  <c r="P4" i="2"/>
  <c r="N4" i="2"/>
  <c r="M4" i="2"/>
  <c r="L4" i="2"/>
  <c r="I4" i="2"/>
  <c r="H4" i="2"/>
  <c r="F4" i="2"/>
  <c r="E4" i="2"/>
  <c r="C4" i="2"/>
  <c r="B4" i="2"/>
  <c r="A4" i="2"/>
  <c r="AD3" i="2"/>
  <c r="AA3" i="2"/>
  <c r="AC3" i="2"/>
  <c r="AB3" i="2"/>
  <c r="Y3" i="2"/>
  <c r="U3" i="2"/>
  <c r="S3" i="2"/>
  <c r="R3" i="2"/>
  <c r="Q3" i="2"/>
  <c r="L3" i="2"/>
  <c r="J3" i="2"/>
  <c r="H3" i="2"/>
  <c r="G3" i="2"/>
  <c r="F3" i="2"/>
  <c r="E3" i="2"/>
  <c r="A3" i="2"/>
  <c r="AD2" i="2"/>
  <c r="AC2" i="2"/>
  <c r="W2" i="2"/>
  <c r="R2" i="2"/>
  <c r="N2" i="2"/>
  <c r="L2" i="2"/>
  <c r="F2" i="2"/>
  <c r="AD154" i="2"/>
  <c r="AC150" i="2"/>
  <c r="AD235" i="2"/>
  <c r="AC252" i="2"/>
  <c r="AC196" i="2"/>
  <c r="AC154" i="2"/>
  <c r="AD196" i="2"/>
  <c r="AC235" i="2"/>
  <c r="AC335" i="2"/>
  <c r="AC130" i="2"/>
  <c r="AD150" i="2"/>
  <c r="AD252" i="2"/>
  <c r="AA252" i="2"/>
  <c r="AC265" i="2"/>
  <c r="AC325" i="2"/>
  <c r="AC113" i="2"/>
  <c r="AD130" i="2"/>
  <c r="AC139" i="2"/>
  <c r="AC161" i="2"/>
  <c r="AC162" i="2"/>
  <c r="AC184" i="2"/>
  <c r="AC266" i="2"/>
  <c r="AD325" i="2"/>
  <c r="AD266" i="2"/>
  <c r="Z266" i="2"/>
  <c r="AH266" i="2"/>
  <c r="K266" i="2"/>
  <c r="AC315" i="2"/>
  <c r="AD139" i="2"/>
  <c r="AC155" i="2"/>
  <c r="AD162" i="2"/>
  <c r="AC46" i="2"/>
  <c r="AC81" i="2"/>
  <c r="AC83" i="2"/>
  <c r="AC103" i="2"/>
  <c r="AC105" i="2"/>
  <c r="Z105" i="2"/>
  <c r="AH105" i="2"/>
  <c r="K105" i="2"/>
  <c r="AD155" i="2"/>
  <c r="AD315" i="2"/>
  <c r="AD113" i="2"/>
  <c r="AD153" i="2"/>
  <c r="AD161" i="2"/>
  <c r="AD184" i="2"/>
  <c r="AD46" i="2"/>
  <c r="AD81" i="2"/>
  <c r="AD83" i="2"/>
  <c r="AD103" i="2"/>
  <c r="AD105" i="2"/>
  <c r="AD294" i="2"/>
  <c r="AD326" i="2"/>
  <c r="AC13" i="2"/>
  <c r="AD51" i="2"/>
  <c r="AC61" i="2"/>
  <c r="AD62" i="2"/>
  <c r="AD75" i="2"/>
  <c r="AD76" i="2"/>
  <c r="AD144" i="2"/>
  <c r="AC179" i="2"/>
  <c r="AD205" i="2"/>
  <c r="AD244" i="2"/>
  <c r="AC273" i="2"/>
  <c r="Z273" i="2"/>
  <c r="AH273" i="2"/>
  <c r="K273" i="2"/>
  <c r="AC288" i="2"/>
  <c r="AC5" i="2"/>
  <c r="AD13" i="2"/>
  <c r="AD38" i="2"/>
  <c r="AD61" i="2"/>
  <c r="AD179" i="2"/>
  <c r="AC217" i="2"/>
  <c r="AC255" i="2"/>
  <c r="AD273" i="2"/>
  <c r="AD288" i="2"/>
  <c r="Z288" i="2"/>
  <c r="AC318" i="2"/>
  <c r="AD5" i="2"/>
  <c r="AC10" i="2"/>
  <c r="AD217" i="2"/>
  <c r="AC245" i="2"/>
  <c r="AD255" i="2"/>
  <c r="AC299" i="2"/>
  <c r="AD318" i="2"/>
  <c r="AC340" i="2"/>
  <c r="AC12" i="2"/>
  <c r="AC134" i="2"/>
  <c r="AC227" i="2"/>
  <c r="AD245" i="2"/>
  <c r="AC246" i="2"/>
  <c r="AA246" i="2"/>
  <c r="AD299" i="2"/>
  <c r="AD340" i="2"/>
  <c r="AC343" i="2"/>
  <c r="AD12" i="2"/>
  <c r="AC90" i="2"/>
  <c r="AD134" i="2"/>
  <c r="AC142" i="2"/>
  <c r="AC216" i="2"/>
  <c r="AA216" i="2"/>
  <c r="AD227" i="2"/>
  <c r="AD246" i="2"/>
  <c r="AD343" i="2"/>
  <c r="AC51" i="2"/>
  <c r="AC62" i="2"/>
  <c r="AC75" i="2"/>
  <c r="AC76" i="2"/>
  <c r="AC109" i="2"/>
  <c r="AC118" i="2"/>
  <c r="AD120" i="2"/>
  <c r="AA120" i="2"/>
  <c r="AC144" i="2"/>
  <c r="AD166" i="2"/>
  <c r="AC205" i="2"/>
  <c r="AC244" i="2"/>
  <c r="AA244" i="2"/>
  <c r="AD342" i="2"/>
  <c r="BL20" i="3"/>
  <c r="X3" i="2"/>
  <c r="AF3" i="2"/>
  <c r="AG3" i="2"/>
  <c r="T3" i="2"/>
  <c r="N3" i="2"/>
  <c r="O3" i="2"/>
  <c r="P3" i="2"/>
  <c r="V3" i="2"/>
  <c r="BX20" i="3"/>
  <c r="E9" i="6"/>
  <c r="O4" i="2"/>
  <c r="BX21" i="3"/>
  <c r="E10" i="6"/>
  <c r="BI300" i="3"/>
  <c r="B283" i="2"/>
  <c r="Y283" i="2"/>
  <c r="P75" i="2"/>
  <c r="O85" i="2"/>
  <c r="AC95" i="2"/>
  <c r="J97" i="2"/>
  <c r="AE97" i="2"/>
  <c r="B99" i="2"/>
  <c r="AC99" i="2"/>
  <c r="J109" i="2"/>
  <c r="U133" i="2"/>
  <c r="M161" i="2"/>
  <c r="AE161" i="2"/>
  <c r="AA161" i="2"/>
  <c r="U165" i="2"/>
  <c r="W191" i="2"/>
  <c r="A192" i="2"/>
  <c r="O225" i="2"/>
  <c r="J249" i="2"/>
  <c r="Y252" i="2"/>
  <c r="W265" i="2"/>
  <c r="W279" i="2"/>
  <c r="AB357" i="2"/>
  <c r="BI278" i="3"/>
  <c r="B261" i="2"/>
  <c r="AU278" i="3"/>
  <c r="BQ278" i="3"/>
  <c r="M261" i="2"/>
  <c r="BI279" i="3"/>
  <c r="B262" i="2"/>
  <c r="AU279" i="3"/>
  <c r="BQ279" i="3"/>
  <c r="M262" i="2"/>
  <c r="BW279" i="3"/>
  <c r="AF262" i="2"/>
  <c r="AG262" i="2"/>
  <c r="AN280" i="3"/>
  <c r="BJ280" i="3"/>
  <c r="V263" i="2"/>
  <c r="AV280" i="3"/>
  <c r="BR280" i="3"/>
  <c r="N263" i="2"/>
  <c r="BD294" i="3"/>
  <c r="J277" i="2"/>
  <c r="BN294" i="3"/>
  <c r="S277" i="2"/>
  <c r="BD295" i="3"/>
  <c r="J278" i="2"/>
  <c r="BN295" i="3"/>
  <c r="S278" i="2"/>
  <c r="BF319" i="3"/>
  <c r="AB302" i="2"/>
  <c r="Z302" i="2"/>
  <c r="AH302" i="2"/>
  <c r="K302" i="2"/>
  <c r="AZ319" i="3"/>
  <c r="BV319" i="3"/>
  <c r="R302" i="2"/>
  <c r="AY336" i="3"/>
  <c r="BU336" i="3"/>
  <c r="P319" i="2"/>
  <c r="AY337" i="3"/>
  <c r="BU337" i="3"/>
  <c r="P320" i="2"/>
  <c r="BC364" i="3"/>
  <c r="J347" i="2"/>
  <c r="BC373" i="3"/>
  <c r="J356" i="2"/>
  <c r="AU282" i="3"/>
  <c r="BQ282" i="3"/>
  <c r="M265" i="2"/>
  <c r="BI283" i="3"/>
  <c r="Y266" i="2"/>
  <c r="BC320" i="3"/>
  <c r="J303" i="2"/>
  <c r="BH322" i="3"/>
  <c r="AE305" i="2"/>
  <c r="A10" i="2"/>
  <c r="N24" i="2"/>
  <c r="A11" i="2"/>
  <c r="J12" i="2"/>
  <c r="A13" i="2"/>
  <c r="V22" i="2"/>
  <c r="N23" i="2"/>
  <c r="AF67" i="2"/>
  <c r="AG67" i="2"/>
  <c r="V68" i="2"/>
  <c r="V69" i="2"/>
  <c r="N71" i="2"/>
  <c r="O73" i="2"/>
  <c r="AD95" i="2"/>
  <c r="L97" i="2"/>
  <c r="Y100" i="2"/>
  <c r="M101" i="2"/>
  <c r="Y102" i="2"/>
  <c r="Y156" i="2"/>
  <c r="N157" i="2"/>
  <c r="V157" i="2"/>
  <c r="AF159" i="2"/>
  <c r="AG159" i="2"/>
  <c r="Y162" i="2"/>
  <c r="J192" i="2"/>
  <c r="S192" i="2"/>
  <c r="B221" i="2"/>
  <c r="BG276" i="3"/>
  <c r="AD259" i="2"/>
  <c r="BD292" i="3"/>
  <c r="J275" i="2"/>
  <c r="BN292" i="3"/>
  <c r="S275" i="2"/>
  <c r="AT293" i="3"/>
  <c r="BP293" i="3"/>
  <c r="L276" i="2"/>
  <c r="BF317" i="3"/>
  <c r="AB300" i="2"/>
  <c r="BO317" i="3"/>
  <c r="W300" i="2"/>
  <c r="AZ317" i="3"/>
  <c r="BV317" i="3"/>
  <c r="R300" i="2"/>
  <c r="BD318" i="3"/>
  <c r="J301" i="2"/>
  <c r="BN318" i="3"/>
  <c r="S301" i="2"/>
  <c r="BX318" i="3"/>
  <c r="A301" i="2"/>
  <c r="BO361" i="3"/>
  <c r="W344" i="2"/>
  <c r="BI282" i="3"/>
  <c r="B265" i="2"/>
  <c r="Y265" i="2"/>
  <c r="BX321" i="3"/>
  <c r="A304" i="2"/>
  <c r="L63" i="2"/>
  <c r="V71" i="2"/>
  <c r="AE16" i="2"/>
  <c r="Q35" i="2"/>
  <c r="B67" i="2"/>
  <c r="L95" i="2"/>
  <c r="Y222" i="2"/>
  <c r="N223" i="2"/>
  <c r="V223" i="2"/>
  <c r="W247" i="2"/>
  <c r="B252" i="2"/>
  <c r="W303" i="2"/>
  <c r="BI276" i="3"/>
  <c r="Y259" i="2"/>
  <c r="AU276" i="3"/>
  <c r="BQ276" i="3"/>
  <c r="M259" i="2"/>
  <c r="BD290" i="3"/>
  <c r="J273" i="2"/>
  <c r="BN290" i="3"/>
  <c r="S273" i="2"/>
  <c r="BH291" i="3"/>
  <c r="AE274" i="2"/>
  <c r="AT291" i="3"/>
  <c r="BP291" i="3"/>
  <c r="L274" i="2"/>
  <c r="BF302" i="3"/>
  <c r="AB285" i="2"/>
  <c r="BX304" i="3"/>
  <c r="E293" i="6"/>
  <c r="A287" i="2"/>
  <c r="BC296" i="3"/>
  <c r="J279" i="2"/>
  <c r="BD377" i="3"/>
  <c r="J360" i="2"/>
  <c r="S12" i="2"/>
  <c r="M64" i="2"/>
  <c r="P108" i="2"/>
  <c r="W145" i="2"/>
  <c r="B21" i="2"/>
  <c r="B26" i="2"/>
  <c r="M26" i="2"/>
  <c r="Q36" i="2"/>
  <c r="X37" i="2"/>
  <c r="U59" i="2"/>
  <c r="V70" i="2"/>
  <c r="AC98" i="2"/>
  <c r="AD100" i="2"/>
  <c r="AA100" i="2"/>
  <c r="B102" i="2"/>
  <c r="A110" i="2"/>
  <c r="Y153" i="2"/>
  <c r="B156" i="2"/>
  <c r="B162" i="2"/>
  <c r="N163" i="2"/>
  <c r="V163" i="2"/>
  <c r="P167" i="2"/>
  <c r="R191" i="2"/>
  <c r="AB191" i="2"/>
  <c r="AA191" i="2"/>
  <c r="M221" i="2"/>
  <c r="V224" i="2"/>
  <c r="A248" i="2"/>
  <c r="R279" i="2"/>
  <c r="AB279" i="2"/>
  <c r="BO284" i="3"/>
  <c r="W267" i="2"/>
  <c r="BD289" i="3"/>
  <c r="J272" i="2"/>
  <c r="BN289" i="3"/>
  <c r="S272" i="2"/>
  <c r="BF301" i="3"/>
  <c r="AB284" i="2"/>
  <c r="BF303" i="3"/>
  <c r="AB286" i="2"/>
  <c r="BF315" i="3"/>
  <c r="AB298" i="2"/>
  <c r="AZ315" i="3"/>
  <c r="BV315" i="3"/>
  <c r="R298" i="2"/>
  <c r="BH326" i="3"/>
  <c r="AE309" i="2"/>
  <c r="AA309" i="2"/>
  <c r="BW327" i="3"/>
  <c r="AF310" i="2"/>
  <c r="AG310" i="2"/>
  <c r="AN329" i="3"/>
  <c r="BJ329" i="3"/>
  <c r="V312" i="2"/>
  <c r="AV329" i="3"/>
  <c r="BR329" i="3"/>
  <c r="N312" i="2"/>
  <c r="AO330" i="3"/>
  <c r="BK330" i="3"/>
  <c r="T313" i="2"/>
  <c r="BM331" i="3"/>
  <c r="U314" i="2"/>
  <c r="AX331" i="3"/>
  <c r="BT331" i="3"/>
  <c r="Q314" i="2"/>
  <c r="AX332" i="3"/>
  <c r="BT332" i="3"/>
  <c r="Q315" i="2"/>
  <c r="BF334" i="3"/>
  <c r="AB317" i="2"/>
  <c r="AA317" i="2"/>
  <c r="BO334" i="3"/>
  <c r="W317" i="2"/>
  <c r="AZ334" i="3"/>
  <c r="BV334" i="3"/>
  <c r="R317" i="2"/>
  <c r="AT322" i="3"/>
  <c r="BP322" i="3"/>
  <c r="L305" i="2"/>
  <c r="S11" i="2"/>
  <c r="P49" i="2"/>
  <c r="P60" i="2"/>
  <c r="A14" i="2"/>
  <c r="V25" i="2"/>
  <c r="N68" i="2"/>
  <c r="N69" i="2"/>
  <c r="Q74" i="2"/>
  <c r="M99" i="2"/>
  <c r="X108" i="2"/>
  <c r="O159" i="2"/>
  <c r="S20" i="2"/>
  <c r="N22" i="2"/>
  <c r="N25" i="2"/>
  <c r="P37" i="2"/>
  <c r="S62" i="2"/>
  <c r="AE63" i="2"/>
  <c r="M67" i="2"/>
  <c r="N70" i="2"/>
  <c r="T85" i="2"/>
  <c r="L98" i="2"/>
  <c r="AD98" i="2"/>
  <c r="B100" i="2"/>
  <c r="AF102" i="2"/>
  <c r="AG102" i="2"/>
  <c r="W109" i="2"/>
  <c r="J110" i="2"/>
  <c r="S110" i="2"/>
  <c r="Q133" i="2"/>
  <c r="P143" i="2"/>
  <c r="AF156" i="2"/>
  <c r="AG156" i="2"/>
  <c r="T158" i="2"/>
  <c r="Y161" i="2"/>
  <c r="T164" i="2"/>
  <c r="Q165" i="2"/>
  <c r="J191" i="2"/>
  <c r="B222" i="2"/>
  <c r="N224" i="2"/>
  <c r="J248" i="2"/>
  <c r="S248" i="2"/>
  <c r="AB259" i="2"/>
  <c r="N267" i="2"/>
  <c r="V267" i="2"/>
  <c r="AB303" i="2"/>
  <c r="BG287" i="3"/>
  <c r="AD270" i="2"/>
  <c r="BH288" i="3"/>
  <c r="AE271" i="2"/>
  <c r="BG288" i="3"/>
  <c r="AC271" i="2"/>
  <c r="BI303" i="3"/>
  <c r="B286" i="2"/>
  <c r="AU303" i="3"/>
  <c r="BQ303" i="3"/>
  <c r="M286" i="2"/>
  <c r="BM309" i="3"/>
  <c r="U292" i="2"/>
  <c r="AX309" i="3"/>
  <c r="BT309" i="3"/>
  <c r="Q292" i="2"/>
  <c r="BM310" i="3"/>
  <c r="U293" i="2"/>
  <c r="BL311" i="3"/>
  <c r="X294" i="2"/>
  <c r="AY311" i="3"/>
  <c r="BU311" i="3"/>
  <c r="P294" i="2"/>
  <c r="BL313" i="3"/>
  <c r="X296" i="2"/>
  <c r="AY313" i="3"/>
  <c r="BU313" i="3"/>
  <c r="P296" i="2"/>
  <c r="BC314" i="3"/>
  <c r="J297" i="2"/>
  <c r="BO314" i="3"/>
  <c r="W297" i="2"/>
  <c r="BH335" i="3"/>
  <c r="AE318" i="2"/>
  <c r="Z318" i="2"/>
  <c r="AH318" i="2"/>
  <c r="K318" i="2"/>
  <c r="BG322" i="3"/>
  <c r="AD305" i="2"/>
  <c r="Y21" i="2"/>
  <c r="AF21" i="2"/>
  <c r="AG21" i="2"/>
  <c r="Y64" i="2"/>
  <c r="AE95" i="2"/>
  <c r="U107" i="2"/>
  <c r="T132" i="2"/>
  <c r="M21" i="2"/>
  <c r="A62" i="2"/>
  <c r="T72" i="2"/>
  <c r="J96" i="2"/>
  <c r="AE96" i="2"/>
  <c r="AE98" i="2"/>
  <c r="Y101" i="2"/>
  <c r="M102" i="2"/>
  <c r="O132" i="2"/>
  <c r="R145" i="2"/>
  <c r="AB145" i="2"/>
  <c r="B153" i="2"/>
  <c r="M156" i="2"/>
  <c r="M162" i="2"/>
  <c r="J172" i="2"/>
  <c r="W221" i="2"/>
  <c r="AF222" i="2"/>
  <c r="AG222" i="2"/>
  <c r="T225" i="2"/>
  <c r="A238" i="2"/>
  <c r="R247" i="2"/>
  <c r="AB247" i="2"/>
  <c r="M264" i="2"/>
  <c r="R303" i="2"/>
  <c r="BW285" i="3"/>
  <c r="AF268" i="2"/>
  <c r="AG268" i="2"/>
  <c r="BI286" i="3"/>
  <c r="B269" i="2"/>
  <c r="Y269" i="2"/>
  <c r="BI287" i="3"/>
  <c r="Y270" i="2"/>
  <c r="AU302" i="3"/>
  <c r="BQ302" i="3"/>
  <c r="M285" i="2"/>
  <c r="BI305" i="3"/>
  <c r="Y288" i="2"/>
  <c r="BI316" i="3"/>
  <c r="Y299" i="2"/>
  <c r="BH324" i="3"/>
  <c r="AE307" i="2"/>
  <c r="BG324" i="3"/>
  <c r="AC307" i="2"/>
  <c r="BI325" i="3"/>
  <c r="Y308" i="2"/>
  <c r="AU325" i="3"/>
  <c r="BQ325" i="3"/>
  <c r="M308" i="2"/>
  <c r="AN326" i="3"/>
  <c r="BJ326" i="3"/>
  <c r="V309" i="2"/>
  <c r="AV326" i="3"/>
  <c r="BR326" i="3"/>
  <c r="N309" i="2"/>
  <c r="BL340" i="3"/>
  <c r="X323" i="2"/>
  <c r="AY340" i="3"/>
  <c r="BU340" i="3"/>
  <c r="P323" i="2"/>
  <c r="BI281" i="3"/>
  <c r="B264" i="2"/>
  <c r="AU283" i="3"/>
  <c r="BQ283" i="3"/>
  <c r="M266" i="2"/>
  <c r="J10" i="2"/>
  <c r="A12" i="2"/>
  <c r="L9" i="2"/>
  <c r="A15" i="2"/>
  <c r="L16" i="2"/>
  <c r="M20" i="2"/>
  <c r="V24" i="2"/>
  <c r="Y26" i="2"/>
  <c r="P34" i="2"/>
  <c r="U41" i="2"/>
  <c r="P48" i="2"/>
  <c r="X48" i="2"/>
  <c r="B64" i="2"/>
  <c r="M65" i="2"/>
  <c r="T73" i="2"/>
  <c r="L96" i="2"/>
  <c r="Y99" i="2"/>
  <c r="M100" i="2"/>
  <c r="Q107" i="2"/>
  <c r="P134" i="2"/>
  <c r="X134" i="2"/>
  <c r="Z139" i="2"/>
  <c r="N160" i="2"/>
  <c r="V160" i="2"/>
  <c r="B161" i="2"/>
  <c r="AF162" i="2"/>
  <c r="AG162" i="2"/>
  <c r="P166" i="2"/>
  <c r="X166" i="2"/>
  <c r="M222" i="2"/>
  <c r="J238" i="2"/>
  <c r="S238" i="2"/>
  <c r="P246" i="2"/>
  <c r="J247" i="2"/>
  <c r="AN285" i="3"/>
  <c r="BJ285" i="3"/>
  <c r="V268" i="2"/>
  <c r="AV285" i="3"/>
  <c r="BR285" i="3"/>
  <c r="N268" i="2"/>
  <c r="BC297" i="3"/>
  <c r="J280" i="2"/>
  <c r="BF297" i="3"/>
  <c r="AB280" i="2"/>
  <c r="BO297" i="3"/>
  <c r="W280" i="2"/>
  <c r="BD298" i="3"/>
  <c r="J281" i="2"/>
  <c r="BN298" i="3"/>
  <c r="S281" i="2"/>
  <c r="BX298" i="3"/>
  <c r="E287" i="6"/>
  <c r="A281" i="2"/>
  <c r="AT299" i="3"/>
  <c r="BP299" i="3"/>
  <c r="L282" i="2"/>
  <c r="BG299" i="3"/>
  <c r="AD282" i="2"/>
  <c r="AU300" i="3"/>
  <c r="BQ300" i="3"/>
  <c r="M283" i="2"/>
  <c r="BI301" i="3"/>
  <c r="B284" i="2"/>
  <c r="Y284" i="2"/>
  <c r="AU301" i="3"/>
  <c r="BQ301" i="3"/>
  <c r="M284" i="2"/>
  <c r="AO306" i="3"/>
  <c r="BK306" i="3"/>
  <c r="T289" i="2"/>
  <c r="AW306" i="3"/>
  <c r="BS306" i="3"/>
  <c r="O289" i="2"/>
  <c r="AT323" i="3"/>
  <c r="BP323" i="3"/>
  <c r="L306" i="2"/>
  <c r="BG323" i="3"/>
  <c r="AD306" i="2"/>
  <c r="AA306" i="2"/>
  <c r="J42" i="2"/>
  <c r="J241" i="2"/>
  <c r="J295" i="2"/>
  <c r="J296" i="2"/>
  <c r="J50" i="2"/>
  <c r="J74" i="2"/>
  <c r="J15" i="2"/>
  <c r="J20" i="2"/>
  <c r="BN44" i="3"/>
  <c r="S27" i="2"/>
  <c r="BD46" i="3"/>
  <c r="J29" i="2"/>
  <c r="BI138" i="3"/>
  <c r="Y121" i="2"/>
  <c r="B121" i="2"/>
  <c r="BM33" i="3"/>
  <c r="U16" i="2"/>
  <c r="BH24" i="3"/>
  <c r="AE7" i="2"/>
  <c r="BI59" i="3"/>
  <c r="B42" i="2"/>
  <c r="Y42" i="2"/>
  <c r="BM43" i="3"/>
  <c r="U26" i="2"/>
  <c r="BI64" i="3"/>
  <c r="B47" i="2"/>
  <c r="Y47" i="2"/>
  <c r="BH21" i="3"/>
  <c r="AE4" i="2"/>
  <c r="BN26" i="3"/>
  <c r="S9" i="2"/>
  <c r="BN38" i="3"/>
  <c r="S21" i="2"/>
  <c r="BH41" i="3"/>
  <c r="AE24" i="2"/>
  <c r="BH27" i="3"/>
  <c r="AE10" i="2"/>
  <c r="BF44" i="3"/>
  <c r="AB27" i="2"/>
  <c r="BF47" i="3"/>
  <c r="AB30" i="2"/>
  <c r="J4" i="2"/>
  <c r="S4" i="2"/>
  <c r="P5" i="2"/>
  <c r="X5" i="2"/>
  <c r="Q7" i="2"/>
  <c r="M8" i="2"/>
  <c r="W8" i="2"/>
  <c r="O11" i="2"/>
  <c r="Y13" i="2"/>
  <c r="AH13" i="2"/>
  <c r="K13" i="2"/>
  <c r="M14" i="2"/>
  <c r="AD16" i="2"/>
  <c r="AA16" i="2"/>
  <c r="AB17" i="2"/>
  <c r="A22" i="2"/>
  <c r="M25" i="2"/>
  <c r="L26" i="2"/>
  <c r="N31" i="2"/>
  <c r="A34" i="2"/>
  <c r="W35" i="2"/>
  <c r="AB37" i="2"/>
  <c r="AA37" i="2"/>
  <c r="L43" i="2"/>
  <c r="A164" i="2"/>
  <c r="Y171" i="2"/>
  <c r="T190" i="2"/>
  <c r="L207" i="2"/>
  <c r="AD207" i="2"/>
  <c r="U262" i="2"/>
  <c r="AC279" i="2"/>
  <c r="Z279" i="2"/>
  <c r="AH279" i="2"/>
  <c r="K279" i="2"/>
  <c r="U284" i="2"/>
  <c r="AC296" i="2"/>
  <c r="B303" i="2"/>
  <c r="AC332" i="2"/>
  <c r="AA332" i="2"/>
  <c r="U352" i="2"/>
  <c r="X360" i="2"/>
  <c r="V19" i="2"/>
  <c r="AC20" i="2"/>
  <c r="AA20" i="2"/>
  <c r="AB35" i="2"/>
  <c r="AA35" i="2"/>
  <c r="AC42" i="2"/>
  <c r="P45" i="2"/>
  <c r="O47" i="2"/>
  <c r="J229" i="2"/>
  <c r="W244" i="2"/>
  <c r="Y341" i="2"/>
  <c r="BW41" i="3"/>
  <c r="N12" i="2"/>
  <c r="B13" i="2"/>
  <c r="B3" i="2"/>
  <c r="U7" i="2"/>
  <c r="M16" i="2"/>
  <c r="N19" i="2"/>
  <c r="AD20" i="2"/>
  <c r="Q24" i="2"/>
  <c r="J30" i="2"/>
  <c r="R35" i="2"/>
  <c r="L42" i="2"/>
  <c r="AD42" i="2"/>
  <c r="AD50" i="2"/>
  <c r="Z50" i="2"/>
  <c r="B171" i="2"/>
  <c r="O190" i="2"/>
  <c r="Y197" i="2"/>
  <c r="J245" i="2"/>
  <c r="N249" i="2"/>
  <c r="V249" i="2"/>
  <c r="U261" i="2"/>
  <c r="U270" i="2"/>
  <c r="Y280" i="2"/>
  <c r="AC295" i="2"/>
  <c r="AC302" i="2"/>
  <c r="AT37" i="3"/>
  <c r="BP37" i="3"/>
  <c r="J27" i="2"/>
  <c r="O6" i="2"/>
  <c r="P10" i="2"/>
  <c r="M13" i="2"/>
  <c r="AC15" i="2"/>
  <c r="AA15" i="2"/>
  <c r="AE20" i="2"/>
  <c r="W27" i="2"/>
  <c r="AE32" i="2"/>
  <c r="AE42" i="2"/>
  <c r="AE43" i="2"/>
  <c r="AF48" i="2"/>
  <c r="AG48" i="2"/>
  <c r="B193" i="2"/>
  <c r="P224" i="2"/>
  <c r="L245" i="2"/>
  <c r="L295" i="2"/>
  <c r="AD295" i="2"/>
  <c r="AD302" i="2"/>
  <c r="B341" i="2"/>
  <c r="P349" i="2"/>
  <c r="X349" i="2"/>
  <c r="Q352" i="2"/>
  <c r="Y8" i="2"/>
  <c r="M3" i="2"/>
  <c r="AE3" i="2"/>
  <c r="T11" i="2"/>
  <c r="AF11" i="2"/>
  <c r="AG11" i="2"/>
  <c r="AE15" i="2"/>
  <c r="W30" i="2"/>
  <c r="S44" i="2"/>
  <c r="T46" i="2"/>
  <c r="AA152" i="2"/>
  <c r="M171" i="2"/>
  <c r="AF171" i="2"/>
  <c r="AG171" i="2"/>
  <c r="B197" i="2"/>
  <c r="AE245" i="2"/>
  <c r="AA245" i="2"/>
  <c r="O256" i="2"/>
  <c r="B280" i="2"/>
  <c r="AE295" i="2"/>
  <c r="O308" i="2"/>
  <c r="J333" i="2"/>
  <c r="V12" i="2"/>
  <c r="B8" i="2"/>
  <c r="A21" i="2"/>
  <c r="AB26" i="2"/>
  <c r="V28" i="2"/>
  <c r="A29" i="2"/>
  <c r="V31" i="2"/>
  <c r="V32" i="2"/>
  <c r="A44" i="2"/>
  <c r="J44" i="2"/>
  <c r="V49" i="2"/>
  <c r="W229" i="2"/>
  <c r="AF248" i="2"/>
  <c r="AG248" i="2"/>
  <c r="U257" i="2"/>
  <c r="M297" i="2"/>
  <c r="Y303" i="2"/>
  <c r="L333" i="2"/>
  <c r="M341" i="2"/>
  <c r="N360" i="2"/>
  <c r="V360" i="2"/>
  <c r="J62" i="2"/>
  <c r="J79" i="2"/>
  <c r="J168" i="2"/>
  <c r="J170" i="2"/>
  <c r="J194" i="2"/>
  <c r="AC36" i="2"/>
  <c r="AD49" i="2"/>
  <c r="AD97" i="2"/>
  <c r="AD101" i="2"/>
  <c r="AC156" i="2"/>
  <c r="AC165" i="2"/>
  <c r="AD175" i="2"/>
  <c r="AC189" i="2"/>
  <c r="AA189" i="2"/>
  <c r="AC223" i="2"/>
  <c r="AA223" i="2"/>
  <c r="AD267" i="2"/>
  <c r="AD284" i="2"/>
  <c r="AA284" i="2"/>
  <c r="AD345" i="2"/>
  <c r="AC363" i="2"/>
  <c r="AC4" i="2"/>
  <c r="AD22" i="2"/>
  <c r="AD36" i="2"/>
  <c r="AC64" i="2"/>
  <c r="AD165" i="2"/>
  <c r="AD189" i="2"/>
  <c r="AC210" i="2"/>
  <c r="Z210" i="2"/>
  <c r="AH210" i="2"/>
  <c r="K210" i="2"/>
  <c r="AD223" i="2"/>
  <c r="AC234" i="2"/>
  <c r="AC264" i="2"/>
  <c r="AC272" i="2"/>
  <c r="AC277" i="2"/>
  <c r="AC286" i="2"/>
  <c r="AC360" i="2"/>
  <c r="AD363" i="2"/>
  <c r="BG242" i="3"/>
  <c r="AD9" i="2"/>
  <c r="AD26" i="2"/>
  <c r="AD64" i="2"/>
  <c r="AC111" i="2"/>
  <c r="AC193" i="2"/>
  <c r="AC203" i="2"/>
  <c r="AD210" i="2"/>
  <c r="AC225" i="2"/>
  <c r="AD234" i="2"/>
  <c r="AC238" i="2"/>
  <c r="Z238" i="2"/>
  <c r="AH238" i="2"/>
  <c r="K238" i="2"/>
  <c r="AD264" i="2"/>
  <c r="Z264" i="2"/>
  <c r="AH264" i="2"/>
  <c r="K264" i="2"/>
  <c r="AA264" i="2"/>
  <c r="AD272" i="2"/>
  <c r="AD277" i="2"/>
  <c r="Z277" i="2"/>
  <c r="AH277" i="2"/>
  <c r="K277" i="2"/>
  <c r="AD286" i="2"/>
  <c r="AC310" i="2"/>
  <c r="AC354" i="2"/>
  <c r="AD360" i="2"/>
  <c r="AC49" i="2"/>
  <c r="AD90" i="2"/>
  <c r="AD208" i="2"/>
  <c r="AA208" i="2"/>
  <c r="AC21" i="2"/>
  <c r="AD41" i="2"/>
  <c r="AC85" i="2"/>
  <c r="AD89" i="2"/>
  <c r="AA89" i="2"/>
  <c r="AC91" i="2"/>
  <c r="AD111" i="2"/>
  <c r="AA111" i="2"/>
  <c r="AC164" i="2"/>
  <c r="AC186" i="2"/>
  <c r="AA186" i="2"/>
  <c r="AC188" i="2"/>
  <c r="AD193" i="2"/>
  <c r="AD203" i="2"/>
  <c r="Z203" i="2"/>
  <c r="AH203" i="2"/>
  <c r="K203" i="2"/>
  <c r="AC212" i="2"/>
  <c r="AA212" i="2"/>
  <c r="AC220" i="2"/>
  <c r="Z220" i="2"/>
  <c r="AH220" i="2"/>
  <c r="K220" i="2"/>
  <c r="AC222" i="2"/>
  <c r="AD238" i="2"/>
  <c r="AC240" i="2"/>
  <c r="AC250" i="2"/>
  <c r="AC263" i="2"/>
  <c r="AC297" i="2"/>
  <c r="AD310" i="2"/>
  <c r="AA310" i="2"/>
  <c r="AC329" i="2"/>
  <c r="AD331" i="2"/>
  <c r="AC341" i="2"/>
  <c r="AD354" i="2"/>
  <c r="AC362" i="2"/>
  <c r="Z362" i="2"/>
  <c r="AH362" i="2"/>
  <c r="K362" i="2"/>
  <c r="AC175" i="2"/>
  <c r="AC17" i="2"/>
  <c r="AD21" i="2"/>
  <c r="AD85" i="2"/>
  <c r="AD91" i="2"/>
  <c r="AC114" i="2"/>
  <c r="AA114" i="2"/>
  <c r="AC148" i="2"/>
  <c r="AD164" i="2"/>
  <c r="AD186" i="2"/>
  <c r="AD188" i="2"/>
  <c r="AD212" i="2"/>
  <c r="AD220" i="2"/>
  <c r="AD222" i="2"/>
  <c r="AD240" i="2"/>
  <c r="AD250" i="2"/>
  <c r="AA250" i="2"/>
  <c r="AD263" i="2"/>
  <c r="AC285" i="2"/>
  <c r="Z285" i="2"/>
  <c r="AH285" i="2"/>
  <c r="K285" i="2"/>
  <c r="AD297" i="2"/>
  <c r="AA312" i="2"/>
  <c r="AD329" i="2"/>
  <c r="AD341" i="2"/>
  <c r="AA341" i="2"/>
  <c r="AC346" i="2"/>
  <c r="AD362" i="2"/>
  <c r="AD17" i="2"/>
  <c r="AC102" i="2"/>
  <c r="Z102" i="2"/>
  <c r="AH102" i="2"/>
  <c r="K102" i="2"/>
  <c r="AD114" i="2"/>
  <c r="Z116" i="2"/>
  <c r="AC214" i="2"/>
  <c r="Z214" i="2"/>
  <c r="AH214" i="2"/>
  <c r="K214" i="2"/>
  <c r="AD285" i="2"/>
  <c r="AC294" i="2"/>
  <c r="Z294" i="2"/>
  <c r="AH294" i="2"/>
  <c r="K294" i="2"/>
  <c r="AC309" i="2"/>
  <c r="AD346" i="2"/>
  <c r="O2" i="2"/>
  <c r="AA32" i="2"/>
  <c r="AN79" i="3"/>
  <c r="BJ79" i="3"/>
  <c r="V62" i="2"/>
  <c r="AV79" i="3"/>
  <c r="BR79" i="3"/>
  <c r="N62" i="2"/>
  <c r="BG85" i="3"/>
  <c r="AD68" i="2"/>
  <c r="BM94" i="3"/>
  <c r="U77" i="2"/>
  <c r="BW94" i="3"/>
  <c r="AF77" i="2"/>
  <c r="AG77" i="2"/>
  <c r="AN95" i="3"/>
  <c r="BJ95" i="3"/>
  <c r="V78" i="2"/>
  <c r="AV95" i="3"/>
  <c r="BR95" i="3"/>
  <c r="N78" i="2"/>
  <c r="AE80" i="2"/>
  <c r="BH97" i="3"/>
  <c r="BF99" i="3"/>
  <c r="AB82" i="2"/>
  <c r="BO99" i="3"/>
  <c r="W82" i="2"/>
  <c r="AZ99" i="3"/>
  <c r="BV99" i="3"/>
  <c r="R82" i="2"/>
  <c r="BI107" i="3"/>
  <c r="Y90" i="2"/>
  <c r="BM73" i="3"/>
  <c r="U56" i="2"/>
  <c r="BC88" i="3"/>
  <c r="J71" i="2"/>
  <c r="BF88" i="3"/>
  <c r="AB71" i="2"/>
  <c r="AZ88" i="3"/>
  <c r="BV88" i="3"/>
  <c r="R71" i="2"/>
  <c r="BH92" i="3"/>
  <c r="AE75" i="2"/>
  <c r="BD93" i="3"/>
  <c r="J76" i="2"/>
  <c r="BI97" i="3"/>
  <c r="B80" i="2"/>
  <c r="BI109" i="3"/>
  <c r="B92" i="2"/>
  <c r="BC111" i="3"/>
  <c r="J94" i="2"/>
  <c r="BF111" i="3"/>
  <c r="AB94" i="2"/>
  <c r="BF112" i="3"/>
  <c r="AB95" i="2"/>
  <c r="BL113" i="3"/>
  <c r="X96" i="2"/>
  <c r="BI130" i="3"/>
  <c r="B113" i="2"/>
  <c r="Y113" i="2"/>
  <c r="BD134" i="3"/>
  <c r="J117" i="2"/>
  <c r="BN134" i="3"/>
  <c r="S117" i="2"/>
  <c r="BI141" i="3"/>
  <c r="Y124" i="2"/>
  <c r="BO143" i="3"/>
  <c r="W126" i="2"/>
  <c r="BF144" i="3"/>
  <c r="AB127" i="2"/>
  <c r="BM148" i="3"/>
  <c r="U131" i="2"/>
  <c r="BH151" i="3"/>
  <c r="AE134" i="2"/>
  <c r="BF160" i="3"/>
  <c r="AB143" i="2"/>
  <c r="AA143" i="2"/>
  <c r="BL161" i="3"/>
  <c r="X144" i="2"/>
  <c r="BD176" i="3"/>
  <c r="J159" i="2"/>
  <c r="BH185" i="3"/>
  <c r="AE168" i="2"/>
  <c r="Z168" i="2"/>
  <c r="AH168" i="2"/>
  <c r="K168" i="2"/>
  <c r="BL188" i="3"/>
  <c r="X171" i="2"/>
  <c r="BI63" i="3"/>
  <c r="Y46" i="2"/>
  <c r="BC70" i="3"/>
  <c r="J53" i="2"/>
  <c r="BM72" i="3"/>
  <c r="U55" i="2"/>
  <c r="A59" i="2"/>
  <c r="BX76" i="3"/>
  <c r="E65" i="6"/>
  <c r="AN81" i="3"/>
  <c r="BJ81" i="3"/>
  <c r="V64" i="2"/>
  <c r="AV81" i="3"/>
  <c r="BR81" i="3"/>
  <c r="N64" i="2"/>
  <c r="BW81" i="3"/>
  <c r="AF64" i="2"/>
  <c r="AG64" i="2"/>
  <c r="BI87" i="3"/>
  <c r="Y70" i="2"/>
  <c r="BI92" i="3"/>
  <c r="Y75" i="2"/>
  <c r="AH75" i="2"/>
  <c r="K75" i="2"/>
  <c r="AU92" i="3"/>
  <c r="BQ92" i="3"/>
  <c r="M75" i="2"/>
  <c r="BM106" i="3"/>
  <c r="U89" i="2"/>
  <c r="AX106" i="3"/>
  <c r="BT106" i="3"/>
  <c r="Q89" i="2"/>
  <c r="AN63" i="3"/>
  <c r="BJ63" i="3"/>
  <c r="V46" i="2"/>
  <c r="BF78" i="3"/>
  <c r="AB61" i="2"/>
  <c r="BO78" i="3"/>
  <c r="W61" i="2"/>
  <c r="AZ78" i="3"/>
  <c r="BV78" i="3"/>
  <c r="R61" i="2"/>
  <c r="BD83" i="3"/>
  <c r="J66" i="2"/>
  <c r="BI89" i="3"/>
  <c r="B72" i="2"/>
  <c r="BI90" i="3"/>
  <c r="B73" i="2"/>
  <c r="BW91" i="3"/>
  <c r="AF74" i="2"/>
  <c r="AG74" i="2"/>
  <c r="BX94" i="3"/>
  <c r="E83" i="6"/>
  <c r="A77" i="2"/>
  <c r="BL80" i="3"/>
  <c r="X63" i="2"/>
  <c r="BF84" i="3"/>
  <c r="AB67" i="2"/>
  <c r="AZ84" i="3"/>
  <c r="BV84" i="3"/>
  <c r="R67" i="2"/>
  <c r="BI88" i="3"/>
  <c r="B71" i="2"/>
  <c r="AN90" i="3"/>
  <c r="BJ90" i="3"/>
  <c r="V73" i="2"/>
  <c r="AV90" i="3"/>
  <c r="BR90" i="3"/>
  <c r="N73" i="2"/>
  <c r="BW103" i="3"/>
  <c r="AF86" i="2"/>
  <c r="AG86" i="2"/>
  <c r="BI104" i="3"/>
  <c r="B87" i="2"/>
  <c r="Y87" i="2"/>
  <c r="AH87" i="2"/>
  <c r="K87" i="2"/>
  <c r="AU104" i="3"/>
  <c r="BQ104" i="3"/>
  <c r="M87" i="2"/>
  <c r="Z24" i="2"/>
  <c r="AH24" i="2"/>
  <c r="K24" i="2"/>
  <c r="AU77" i="3"/>
  <c r="BQ77" i="3"/>
  <c r="M60" i="2"/>
  <c r="BG77" i="3"/>
  <c r="AC60" i="2"/>
  <c r="AA60" i="2"/>
  <c r="AW89" i="3"/>
  <c r="BS89" i="3"/>
  <c r="O72" i="2"/>
  <c r="BM92" i="3"/>
  <c r="U75" i="2"/>
  <c r="AO93" i="3"/>
  <c r="BK93" i="3"/>
  <c r="T76" i="2"/>
  <c r="BI83" i="3"/>
  <c r="B66" i="2"/>
  <c r="AY87" i="3"/>
  <c r="BU87" i="3"/>
  <c r="P70" i="2"/>
  <c r="BM91" i="3"/>
  <c r="U74" i="2"/>
  <c r="BC97" i="3"/>
  <c r="J80" i="2"/>
  <c r="BF97" i="3"/>
  <c r="AB80" i="2"/>
  <c r="BO97" i="3"/>
  <c r="W80" i="2"/>
  <c r="AZ97" i="3"/>
  <c r="BV97" i="3"/>
  <c r="R80" i="2"/>
  <c r="BG62" i="3"/>
  <c r="AC45" i="2"/>
  <c r="Z45" i="2"/>
  <c r="AH45" i="2"/>
  <c r="K45" i="2"/>
  <c r="BF64" i="3"/>
  <c r="AB47" i="2"/>
  <c r="AA47" i="2"/>
  <c r="AO71" i="3"/>
  <c r="BK71" i="3"/>
  <c r="T54" i="2"/>
  <c r="BI74" i="3"/>
  <c r="Y57" i="2"/>
  <c r="BD86" i="3"/>
  <c r="J69" i="2"/>
  <c r="BN86" i="3"/>
  <c r="S69" i="2"/>
  <c r="BL91" i="3"/>
  <c r="X74" i="2"/>
  <c r="P74" i="2"/>
  <c r="AY91" i="3"/>
  <c r="BU91" i="3"/>
  <c r="BW95" i="3"/>
  <c r="AF78" i="2"/>
  <c r="AG78" i="2"/>
  <c r="BM100" i="3"/>
  <c r="U83" i="2"/>
  <c r="AN101" i="3"/>
  <c r="BJ101" i="3"/>
  <c r="V84" i="2"/>
  <c r="AV101" i="3"/>
  <c r="BR101" i="3"/>
  <c r="N84" i="2"/>
  <c r="AA300" i="2"/>
  <c r="J35" i="2"/>
  <c r="J70" i="2"/>
  <c r="AA128" i="2"/>
  <c r="AA176" i="2"/>
  <c r="AA347" i="2"/>
  <c r="J122" i="2"/>
  <c r="BH19" i="3"/>
  <c r="AE2" i="2"/>
  <c r="Z2" i="2"/>
  <c r="T2" i="2"/>
  <c r="AD4" i="2"/>
  <c r="AD48" i="2"/>
  <c r="AA48" i="2"/>
  <c r="AD56" i="2"/>
  <c r="AA56" i="2"/>
  <c r="AD74" i="2"/>
  <c r="AA74" i="2"/>
  <c r="Z80" i="2"/>
  <c r="AH80" i="2"/>
  <c r="K80" i="2"/>
  <c r="AC84" i="2"/>
  <c r="AD143" i="2"/>
  <c r="AC177" i="2"/>
  <c r="AD180" i="2"/>
  <c r="AC202" i="2"/>
  <c r="AC221" i="2"/>
  <c r="AD239" i="2"/>
  <c r="Z239" i="2"/>
  <c r="AH239" i="2"/>
  <c r="K239" i="2"/>
  <c r="AD265" i="2"/>
  <c r="AA265" i="2"/>
  <c r="AA280" i="2"/>
  <c r="AD296" i="2"/>
  <c r="AC53" i="2"/>
  <c r="AA53" i="2"/>
  <c r="AC58" i="2"/>
  <c r="Z58" i="2"/>
  <c r="AH58" i="2"/>
  <c r="K58" i="2"/>
  <c r="AC70" i="2"/>
  <c r="AD84" i="2"/>
  <c r="AA84" i="2"/>
  <c r="AD177" i="2"/>
  <c r="AD202" i="2"/>
  <c r="AC204" i="2"/>
  <c r="AD221" i="2"/>
  <c r="AC226" i="2"/>
  <c r="AC236" i="2"/>
  <c r="AC322" i="2"/>
  <c r="AC330" i="2"/>
  <c r="BG31" i="3"/>
  <c r="AD31" i="2"/>
  <c r="AC43" i="2"/>
  <c r="AD53" i="2"/>
  <c r="AC55" i="2"/>
  <c r="AD58" i="2"/>
  <c r="AA58" i="2"/>
  <c r="AC67" i="2"/>
  <c r="AD70" i="2"/>
  <c r="AC112" i="2"/>
  <c r="AC147" i="2"/>
  <c r="AC167" i="2"/>
  <c r="AC190" i="2"/>
  <c r="AD204" i="2"/>
  <c r="AD226" i="2"/>
  <c r="AA226" i="2"/>
  <c r="AD236" i="2"/>
  <c r="AC292" i="2"/>
  <c r="AC303" i="2"/>
  <c r="AD322" i="2"/>
  <c r="AD330" i="2"/>
  <c r="AC338" i="2"/>
  <c r="AD43" i="2"/>
  <c r="AD55" i="2"/>
  <c r="AA55" i="2"/>
  <c r="AD67" i="2"/>
  <c r="AC94" i="2"/>
  <c r="AD112" i="2"/>
  <c r="AA112" i="2"/>
  <c r="AC117" i="2"/>
  <c r="AC140" i="2"/>
  <c r="AD147" i="2"/>
  <c r="AD167" i="2"/>
  <c r="AC187" i="2"/>
  <c r="AD190" i="2"/>
  <c r="AD206" i="2"/>
  <c r="AD292" i="2"/>
  <c r="AD303" i="2"/>
  <c r="AD338" i="2"/>
  <c r="AC31" i="2"/>
  <c r="AC22" i="2"/>
  <c r="AC26" i="2"/>
  <c r="Z26" i="2"/>
  <c r="AH26" i="2"/>
  <c r="K26" i="2"/>
  <c r="AC41" i="2"/>
  <c r="AA41" i="2"/>
  <c r="AC77" i="2"/>
  <c r="Z77" i="2"/>
  <c r="AH77" i="2"/>
  <c r="K77" i="2"/>
  <c r="AC79" i="2"/>
  <c r="AA79" i="2"/>
  <c r="AD94" i="2"/>
  <c r="AD117" i="2"/>
  <c r="AD119" i="2"/>
  <c r="AC151" i="2"/>
  <c r="AC181" i="2"/>
  <c r="AA181" i="2"/>
  <c r="AD187" i="2"/>
  <c r="AC289" i="2"/>
  <c r="AA289" i="2"/>
  <c r="Z343" i="2"/>
  <c r="AH343" i="2"/>
  <c r="K343" i="2"/>
  <c r="AC153" i="2"/>
  <c r="Z153" i="2"/>
  <c r="AH153" i="2"/>
  <c r="K153" i="2"/>
  <c r="AD156" i="2"/>
  <c r="AC163" i="2"/>
  <c r="Z163" i="2"/>
  <c r="AH163" i="2"/>
  <c r="K163" i="2"/>
  <c r="AD197" i="2"/>
  <c r="Z197" i="2"/>
  <c r="AC219" i="2"/>
  <c r="Z219" i="2"/>
  <c r="AH219" i="2"/>
  <c r="K219" i="2"/>
  <c r="Z262" i="2"/>
  <c r="AA268" i="2"/>
  <c r="AC326" i="2"/>
  <c r="Z326" i="2"/>
  <c r="AH326" i="2"/>
  <c r="K326" i="2"/>
  <c r="AC331" i="2"/>
  <c r="AA331" i="2"/>
  <c r="AC69" i="2"/>
  <c r="AD108" i="2"/>
  <c r="Z108" i="2"/>
  <c r="AH108" i="2"/>
  <c r="K108" i="2"/>
  <c r="Z125" i="2"/>
  <c r="AH125" i="2"/>
  <c r="K125" i="2"/>
  <c r="AC131" i="2"/>
  <c r="Z136" i="2"/>
  <c r="AH136" i="2"/>
  <c r="K136" i="2"/>
  <c r="AD199" i="2"/>
  <c r="Z199" i="2"/>
  <c r="AH199" i="2"/>
  <c r="K199" i="2"/>
  <c r="AC228" i="2"/>
  <c r="AD237" i="2"/>
  <c r="Z237" i="2"/>
  <c r="AH237" i="2"/>
  <c r="K237" i="2"/>
  <c r="AD251" i="2"/>
  <c r="Z251" i="2"/>
  <c r="AH251" i="2"/>
  <c r="K251" i="2"/>
  <c r="AC274" i="2"/>
  <c r="AD283" i="2"/>
  <c r="Z283" i="2"/>
  <c r="AH283" i="2"/>
  <c r="K283" i="2"/>
  <c r="Z320" i="2"/>
  <c r="AH320" i="2"/>
  <c r="K320" i="2"/>
  <c r="AA324" i="2"/>
  <c r="AC52" i="2"/>
  <c r="AD228" i="2"/>
  <c r="AC291" i="2"/>
  <c r="AA291" i="2"/>
  <c r="AD8" i="2"/>
  <c r="AD15" i="2"/>
  <c r="AD52" i="2"/>
  <c r="AD54" i="2"/>
  <c r="Z54" i="2"/>
  <c r="AH54" i="2"/>
  <c r="K54" i="2"/>
  <c r="AC63" i="2"/>
  <c r="AC65" i="2"/>
  <c r="AC71" i="2"/>
  <c r="AC88" i="2"/>
  <c r="Z88" i="2"/>
  <c r="AH88" i="2"/>
  <c r="K88" i="2"/>
  <c r="AD96" i="2"/>
  <c r="AA96" i="2"/>
  <c r="AD99" i="2"/>
  <c r="Z99" i="2"/>
  <c r="AD102" i="2"/>
  <c r="AC110" i="2"/>
  <c r="Z115" i="2"/>
  <c r="AD118" i="2"/>
  <c r="Z118" i="2"/>
  <c r="Z130" i="2"/>
  <c r="AC133" i="2"/>
  <c r="AC141" i="2"/>
  <c r="AC149" i="2"/>
  <c r="Z152" i="2"/>
  <c r="AH152" i="2"/>
  <c r="K152" i="2"/>
  <c r="AD158" i="2"/>
  <c r="AA158" i="2"/>
  <c r="AC173" i="2"/>
  <c r="AA196" i="2"/>
  <c r="AC198" i="2"/>
  <c r="AD291" i="2"/>
  <c r="AC314" i="2"/>
  <c r="AA314" i="2"/>
  <c r="Z328" i="2"/>
  <c r="AH328" i="2"/>
  <c r="K328" i="2"/>
  <c r="AD131" i="2"/>
  <c r="AD274" i="2"/>
  <c r="AC9" i="2"/>
  <c r="AC50" i="2"/>
  <c r="AC59" i="2"/>
  <c r="Z59" i="2"/>
  <c r="AH59" i="2"/>
  <c r="K59" i="2"/>
  <c r="AA59" i="2"/>
  <c r="AD63" i="2"/>
  <c r="AD65" i="2"/>
  <c r="AD71" i="2"/>
  <c r="Z71" i="2"/>
  <c r="AH71" i="2"/>
  <c r="K71" i="2"/>
  <c r="AC73" i="2"/>
  <c r="Z73" i="2"/>
  <c r="AH73" i="2"/>
  <c r="K73" i="2"/>
  <c r="AD88" i="2"/>
  <c r="AC101" i="2"/>
  <c r="AC104" i="2"/>
  <c r="AD110" i="2"/>
  <c r="AD133" i="2"/>
  <c r="AD141" i="2"/>
  <c r="AD149" i="2"/>
  <c r="AC160" i="2"/>
  <c r="AA160" i="2"/>
  <c r="AD173" i="2"/>
  <c r="AD198" i="2"/>
  <c r="AA200" i="2"/>
  <c r="Z235" i="2"/>
  <c r="AH235" i="2"/>
  <c r="K235" i="2"/>
  <c r="AC241" i="2"/>
  <c r="AC256" i="2"/>
  <c r="Z267" i="2"/>
  <c r="AH267" i="2"/>
  <c r="K267" i="2"/>
  <c r="AA276" i="2"/>
  <c r="AC308" i="2"/>
  <c r="AD314" i="2"/>
  <c r="AA336" i="2"/>
  <c r="Z348" i="2"/>
  <c r="AH348" i="2"/>
  <c r="K348" i="2"/>
  <c r="AA359" i="2"/>
  <c r="AD69" i="2"/>
  <c r="AC29" i="2"/>
  <c r="AD104" i="2"/>
  <c r="AA124" i="2"/>
  <c r="Z132" i="2"/>
  <c r="AH132" i="2"/>
  <c r="K132" i="2"/>
  <c r="AC135" i="2"/>
  <c r="AD160" i="2"/>
  <c r="AA192" i="2"/>
  <c r="AD241" i="2"/>
  <c r="AD256" i="2"/>
  <c r="Z258" i="2"/>
  <c r="AH258" i="2"/>
  <c r="K258" i="2"/>
  <c r="AD308" i="2"/>
  <c r="BG33" i="3"/>
  <c r="BG46" i="3"/>
  <c r="BG260" i="3"/>
  <c r="BG370" i="3"/>
  <c r="AC232" i="2"/>
  <c r="AC281" i="2"/>
  <c r="AA304" i="2"/>
  <c r="AC327" i="2"/>
  <c r="AA327" i="2"/>
  <c r="BG106" i="3"/>
  <c r="AC11" i="2"/>
  <c r="AD135" i="2"/>
  <c r="Z183" i="2"/>
  <c r="AH183" i="2"/>
  <c r="K183" i="2"/>
  <c r="AC243" i="2"/>
  <c r="AA243" i="2"/>
  <c r="AC278" i="2"/>
  <c r="AC353" i="2"/>
  <c r="AA353" i="2"/>
  <c r="AD11" i="2"/>
  <c r="Z11" i="2"/>
  <c r="AH11" i="2"/>
  <c r="K11" i="2"/>
  <c r="AC38" i="2"/>
  <c r="Z38" i="2"/>
  <c r="AH38" i="2"/>
  <c r="K38" i="2"/>
  <c r="AC40" i="2"/>
  <c r="AA40" i="2"/>
  <c r="Z42" i="2"/>
  <c r="Z72" i="2"/>
  <c r="AH72" i="2"/>
  <c r="K72" i="2"/>
  <c r="AD92" i="2"/>
  <c r="AC97" i="2"/>
  <c r="AA97" i="2"/>
  <c r="AC100" i="2"/>
  <c r="AD109" i="2"/>
  <c r="AA109" i="2"/>
  <c r="AH116" i="2"/>
  <c r="K116" i="2"/>
  <c r="AC119" i="2"/>
  <c r="AA119" i="2"/>
  <c r="AC129" i="2"/>
  <c r="Z129" i="2"/>
  <c r="AH129" i="2"/>
  <c r="K129" i="2"/>
  <c r="AD140" i="2"/>
  <c r="Z142" i="2"/>
  <c r="AC145" i="2"/>
  <c r="Z145" i="2"/>
  <c r="AH145" i="2"/>
  <c r="K145" i="2"/>
  <c r="AD148" i="2"/>
  <c r="AD151" i="2"/>
  <c r="AC206" i="2"/>
  <c r="AA206" i="2"/>
  <c r="AD232" i="2"/>
  <c r="Z254" i="2"/>
  <c r="AH254" i="2"/>
  <c r="K254" i="2"/>
  <c r="AD278" i="2"/>
  <c r="AD281" i="2"/>
  <c r="AA316" i="2"/>
  <c r="AD327" i="2"/>
  <c r="AA342" i="2"/>
  <c r="AA358" i="2"/>
  <c r="Z62" i="2"/>
  <c r="AH62" i="2"/>
  <c r="K62" i="2"/>
  <c r="AA75" i="2"/>
  <c r="Z75" i="2"/>
  <c r="AA80" i="2"/>
  <c r="Z106" i="2"/>
  <c r="AH106" i="2"/>
  <c r="K106" i="2"/>
  <c r="AA116" i="2"/>
  <c r="Z122" i="2"/>
  <c r="AH122" i="2"/>
  <c r="K122" i="2"/>
  <c r="AA132" i="2"/>
  <c r="AA136" i="2"/>
  <c r="AA146" i="2"/>
  <c r="Z146" i="2"/>
  <c r="AH146" i="2"/>
  <c r="K146" i="2"/>
  <c r="AA170" i="2"/>
  <c r="Z170" i="2"/>
  <c r="AH170" i="2"/>
  <c r="K170" i="2"/>
  <c r="Z207" i="2"/>
  <c r="AH207" i="2"/>
  <c r="K207" i="2"/>
  <c r="Z159" i="2"/>
  <c r="AA166" i="2"/>
  <c r="Z166" i="2"/>
  <c r="AH166" i="2"/>
  <c r="K166" i="2"/>
  <c r="AA182" i="2"/>
  <c r="Z182" i="2"/>
  <c r="AH182" i="2"/>
  <c r="K182" i="2"/>
  <c r="Z192" i="2"/>
  <c r="AH192" i="2"/>
  <c r="K192" i="2"/>
  <c r="Z195" i="2"/>
  <c r="AH195" i="2"/>
  <c r="K195" i="2"/>
  <c r="AA217" i="2"/>
  <c r="Z217" i="2"/>
  <c r="AH217" i="2"/>
  <c r="K217" i="2"/>
  <c r="AA39" i="2"/>
  <c r="Z39" i="2"/>
  <c r="Z66" i="2"/>
  <c r="Z87" i="2"/>
  <c r="Z128" i="2"/>
  <c r="AH128" i="2"/>
  <c r="K128" i="2"/>
  <c r="AA169" i="2"/>
  <c r="Z169" i="2"/>
  <c r="AH169" i="2"/>
  <c r="K169" i="2"/>
  <c r="AA178" i="2"/>
  <c r="Z178" i="2"/>
  <c r="AA185" i="2"/>
  <c r="Z185" i="2"/>
  <c r="AH185" i="2"/>
  <c r="K185" i="2"/>
  <c r="AA229" i="2"/>
  <c r="Z229" i="2"/>
  <c r="AH229" i="2"/>
  <c r="K229" i="2"/>
  <c r="AA249" i="2"/>
  <c r="Z249" i="2"/>
  <c r="AH249" i="2"/>
  <c r="K249" i="2"/>
  <c r="Z18" i="2"/>
  <c r="AH18" i="2"/>
  <c r="K18" i="2"/>
  <c r="AA24" i="2"/>
  <c r="AA72" i="2"/>
  <c r="Z82" i="2"/>
  <c r="AH82" i="2"/>
  <c r="K82" i="2"/>
  <c r="AA108" i="2"/>
  <c r="Z124" i="2"/>
  <c r="AA127" i="2"/>
  <c r="Z127" i="2"/>
  <c r="AH127" i="2"/>
  <c r="K127" i="2"/>
  <c r="Z162" i="2"/>
  <c r="AH162" i="2"/>
  <c r="K162" i="2"/>
  <c r="Z188" i="2"/>
  <c r="AH188" i="2"/>
  <c r="K188" i="2"/>
  <c r="AA213" i="2"/>
  <c r="Z213" i="2"/>
  <c r="AH213" i="2"/>
  <c r="K213" i="2"/>
  <c r="AA93" i="2"/>
  <c r="Z93" i="2"/>
  <c r="AH93" i="2"/>
  <c r="K93" i="2"/>
  <c r="AA138" i="2"/>
  <c r="Z138" i="2"/>
  <c r="Z174" i="2"/>
  <c r="AH174" i="2"/>
  <c r="K174" i="2"/>
  <c r="Z194" i="2"/>
  <c r="AH194" i="2"/>
  <c r="K194" i="2"/>
  <c r="AA209" i="2"/>
  <c r="Z209" i="2"/>
  <c r="AH209" i="2"/>
  <c r="K209" i="2"/>
  <c r="Z16" i="2"/>
  <c r="Z25" i="2"/>
  <c r="AH25" i="2"/>
  <c r="K25" i="2"/>
  <c r="Z76" i="2"/>
  <c r="AH76" i="2"/>
  <c r="K76" i="2"/>
  <c r="Z83" i="2"/>
  <c r="AH83" i="2"/>
  <c r="K83" i="2"/>
  <c r="Z86" i="2"/>
  <c r="AA121" i="2"/>
  <c r="Z121" i="2"/>
  <c r="AH121" i="2"/>
  <c r="K121" i="2"/>
  <c r="AA123" i="2"/>
  <c r="Z123" i="2"/>
  <c r="Z154" i="2"/>
  <c r="AH154" i="2"/>
  <c r="K154" i="2"/>
  <c r="Z161" i="2"/>
  <c r="Z200" i="2"/>
  <c r="AH200" i="2"/>
  <c r="K200" i="2"/>
  <c r="Z215" i="2"/>
  <c r="AH215" i="2"/>
  <c r="K215" i="2"/>
  <c r="Z231" i="2"/>
  <c r="Z242" i="2"/>
  <c r="AH242" i="2"/>
  <c r="K242" i="2"/>
  <c r="Z245" i="2"/>
  <c r="AH245" i="2"/>
  <c r="K245" i="2"/>
  <c r="AA248" i="2"/>
  <c r="Z32" i="2"/>
  <c r="AH32" i="2"/>
  <c r="K32" i="2"/>
  <c r="Z78" i="2"/>
  <c r="AH78" i="2"/>
  <c r="K78" i="2"/>
  <c r="Z81" i="2"/>
  <c r="Z96" i="2"/>
  <c r="AH96" i="2"/>
  <c r="K96" i="2"/>
  <c r="Z103" i="2"/>
  <c r="AH103" i="2"/>
  <c r="K103" i="2"/>
  <c r="Z107" i="2"/>
  <c r="AH107" i="2"/>
  <c r="K107" i="2"/>
  <c r="Z126" i="2"/>
  <c r="AH126" i="2"/>
  <c r="K126" i="2"/>
  <c r="AA137" i="2"/>
  <c r="Z137" i="2"/>
  <c r="AH137" i="2"/>
  <c r="K137" i="2"/>
  <c r="AA157" i="2"/>
  <c r="Z157" i="2"/>
  <c r="AH157" i="2"/>
  <c r="K157" i="2"/>
  <c r="Z193" i="2"/>
  <c r="AA205" i="2"/>
  <c r="Z205" i="2"/>
  <c r="AH205" i="2"/>
  <c r="K205" i="2"/>
  <c r="Z15" i="2"/>
  <c r="AH15" i="2"/>
  <c r="K15" i="2"/>
  <c r="Z57" i="2"/>
  <c r="AH57" i="2"/>
  <c r="K57" i="2"/>
  <c r="Z60" i="2"/>
  <c r="AH60" i="2"/>
  <c r="K60" i="2"/>
  <c r="AA113" i="2"/>
  <c r="Z113" i="2"/>
  <c r="AA129" i="2"/>
  <c r="Z176" i="2"/>
  <c r="AH176" i="2"/>
  <c r="K176" i="2"/>
  <c r="Z179" i="2"/>
  <c r="AH179" i="2"/>
  <c r="K179" i="2"/>
  <c r="Z196" i="2"/>
  <c r="AH196" i="2"/>
  <c r="K196" i="2"/>
  <c r="Z211" i="2"/>
  <c r="AH211" i="2"/>
  <c r="K211" i="2"/>
  <c r="AA290" i="2"/>
  <c r="Z290" i="2"/>
  <c r="AA305" i="2"/>
  <c r="Z305" i="2"/>
  <c r="AH305" i="2"/>
  <c r="K305" i="2"/>
  <c r="AA313" i="2"/>
  <c r="Z313" i="2"/>
  <c r="AH313" i="2"/>
  <c r="K313" i="2"/>
  <c r="Z360" i="2"/>
  <c r="AH360" i="2"/>
  <c r="K360" i="2"/>
  <c r="Z227" i="2"/>
  <c r="AH227" i="2"/>
  <c r="K227" i="2"/>
  <c r="Z234" i="2"/>
  <c r="AH234" i="2"/>
  <c r="K234" i="2"/>
  <c r="Z255" i="2"/>
  <c r="AH255" i="2"/>
  <c r="K255" i="2"/>
  <c r="AA282" i="2"/>
  <c r="Z282" i="2"/>
  <c r="AH282" i="2"/>
  <c r="K282" i="2"/>
  <c r="AA301" i="2"/>
  <c r="Z301" i="2"/>
  <c r="AH301" i="2"/>
  <c r="K301" i="2"/>
  <c r="Z316" i="2"/>
  <c r="AH316" i="2"/>
  <c r="K316" i="2"/>
  <c r="Z319" i="2"/>
  <c r="AH319" i="2"/>
  <c r="K319" i="2"/>
  <c r="Z323" i="2"/>
  <c r="AH323" i="2"/>
  <c r="K323" i="2"/>
  <c r="Z324" i="2"/>
  <c r="AH324" i="2"/>
  <c r="K324" i="2"/>
  <c r="Z356" i="2"/>
  <c r="AH356" i="2"/>
  <c r="K356" i="2"/>
  <c r="AA361" i="2"/>
  <c r="Z248" i="2"/>
  <c r="AH248" i="2"/>
  <c r="K248" i="2"/>
  <c r="Z270" i="2"/>
  <c r="AA293" i="2"/>
  <c r="Z293" i="2"/>
  <c r="AH293" i="2"/>
  <c r="K293" i="2"/>
  <c r="AA297" i="2"/>
  <c r="Z297" i="2"/>
  <c r="AH297" i="2"/>
  <c r="K297" i="2"/>
  <c r="Z304" i="2"/>
  <c r="AH304" i="2"/>
  <c r="K304" i="2"/>
  <c r="Z312" i="2"/>
  <c r="AH312" i="2"/>
  <c r="K312" i="2"/>
  <c r="Z315" i="2"/>
  <c r="AH315" i="2"/>
  <c r="K315" i="2"/>
  <c r="Z334" i="2"/>
  <c r="AH334" i="2"/>
  <c r="K334" i="2"/>
  <c r="Z342" i="2"/>
  <c r="AH342" i="2"/>
  <c r="K342" i="2"/>
  <c r="Z345" i="2"/>
  <c r="AH345" i="2"/>
  <c r="K345" i="2"/>
  <c r="AA349" i="2"/>
  <c r="Z349" i="2"/>
  <c r="AH349" i="2"/>
  <c r="K349" i="2"/>
  <c r="Z352" i="2"/>
  <c r="AH352" i="2"/>
  <c r="K352" i="2"/>
  <c r="Z359" i="2"/>
  <c r="AH359" i="2"/>
  <c r="K359" i="2"/>
  <c r="AA363" i="2"/>
  <c r="Z363" i="2"/>
  <c r="AH363" i="2"/>
  <c r="K363" i="2"/>
  <c r="AA230" i="2"/>
  <c r="Z230" i="2"/>
  <c r="AH230" i="2"/>
  <c r="K230" i="2"/>
  <c r="Z244" i="2"/>
  <c r="AH244" i="2"/>
  <c r="K244" i="2"/>
  <c r="Z247" i="2"/>
  <c r="AH247" i="2"/>
  <c r="K247" i="2"/>
  <c r="AA266" i="2"/>
  <c r="AA288" i="2"/>
  <c r="Z300" i="2"/>
  <c r="AH300" i="2"/>
  <c r="K300" i="2"/>
  <c r="Z307" i="2"/>
  <c r="AH307" i="2"/>
  <c r="K307" i="2"/>
  <c r="Z308" i="2"/>
  <c r="AH308" i="2"/>
  <c r="K308" i="2"/>
  <c r="Z311" i="2"/>
  <c r="AH311" i="2"/>
  <c r="K311" i="2"/>
  <c r="AA345" i="2"/>
  <c r="Z358" i="2"/>
  <c r="AA337" i="2"/>
  <c r="Z337" i="2"/>
  <c r="AH337" i="2"/>
  <c r="K337" i="2"/>
  <c r="Z351" i="2"/>
  <c r="AH351" i="2"/>
  <c r="K351" i="2"/>
  <c r="AA355" i="2"/>
  <c r="Z355" i="2"/>
  <c r="AH355" i="2"/>
  <c r="K355" i="2"/>
  <c r="Z236" i="2"/>
  <c r="AH236" i="2"/>
  <c r="K236" i="2"/>
  <c r="AA269" i="2"/>
  <c r="Z269" i="2"/>
  <c r="AA273" i="2"/>
  <c r="Z284" i="2"/>
  <c r="AH284" i="2"/>
  <c r="K284" i="2"/>
  <c r="Z287" i="2"/>
  <c r="AH287" i="2"/>
  <c r="K287" i="2"/>
  <c r="Z295" i="2"/>
  <c r="AH295" i="2"/>
  <c r="K295" i="2"/>
  <c r="AA333" i="2"/>
  <c r="Z333" i="2"/>
  <c r="AH333" i="2"/>
  <c r="K333" i="2"/>
  <c r="Z340" i="2"/>
  <c r="AH340" i="2"/>
  <c r="K340" i="2"/>
  <c r="Z341" i="2"/>
  <c r="AH341" i="2"/>
  <c r="K341" i="2"/>
  <c r="Z344" i="2"/>
  <c r="AH344" i="2"/>
  <c r="K344" i="2"/>
  <c r="BH56" i="3"/>
  <c r="AA257" i="2"/>
  <c r="Z257" i="2"/>
  <c r="AA261" i="2"/>
  <c r="Z261" i="2"/>
  <c r="AH261" i="2"/>
  <c r="K261" i="2"/>
  <c r="Z280" i="2"/>
  <c r="AH280" i="2"/>
  <c r="K280" i="2"/>
  <c r="Z306" i="2"/>
  <c r="AH306" i="2"/>
  <c r="K306" i="2"/>
  <c r="Z321" i="2"/>
  <c r="AH321" i="2"/>
  <c r="K321" i="2"/>
  <c r="Z325" i="2"/>
  <c r="Z329" i="2"/>
  <c r="AH329" i="2"/>
  <c r="K329" i="2"/>
  <c r="Z336" i="2"/>
  <c r="AH336" i="2"/>
  <c r="K336" i="2"/>
  <c r="AA351" i="2"/>
  <c r="Z357" i="2"/>
  <c r="AH357" i="2"/>
  <c r="K357" i="2"/>
  <c r="Z361" i="2"/>
  <c r="AH361" i="2"/>
  <c r="K361" i="2"/>
  <c r="Z218" i="2"/>
  <c r="AA225" i="2"/>
  <c r="Z225" i="2"/>
  <c r="AA238" i="2"/>
  <c r="AA253" i="2"/>
  <c r="Z253" i="2"/>
  <c r="AH253" i="2"/>
  <c r="K253" i="2"/>
  <c r="Z268" i="2"/>
  <c r="AH268" i="2"/>
  <c r="K268" i="2"/>
  <c r="Z271" i="2"/>
  <c r="AH271" i="2"/>
  <c r="K271" i="2"/>
  <c r="Z275" i="2"/>
  <c r="AH275" i="2"/>
  <c r="K275" i="2"/>
  <c r="Z276" i="2"/>
  <c r="AH276" i="2"/>
  <c r="K276" i="2"/>
  <c r="AA298" i="2"/>
  <c r="Z298" i="2"/>
  <c r="AH298" i="2"/>
  <c r="K298" i="2"/>
  <c r="Z317" i="2"/>
  <c r="AH317" i="2"/>
  <c r="K317" i="2"/>
  <c r="AA320" i="2"/>
  <c r="AA321" i="2"/>
  <c r="AA325" i="2"/>
  <c r="AA328" i="2"/>
  <c r="Z332" i="2"/>
  <c r="AH332" i="2"/>
  <c r="K332" i="2"/>
  <c r="Z335" i="2"/>
  <c r="Z339" i="2"/>
  <c r="AH339" i="2"/>
  <c r="K339" i="2"/>
  <c r="Z346" i="2"/>
  <c r="AH346" i="2"/>
  <c r="K346" i="2"/>
  <c r="Z347" i="2"/>
  <c r="AH347" i="2"/>
  <c r="K347" i="2"/>
  <c r="AA350" i="2"/>
  <c r="Z350" i="2"/>
  <c r="AH350" i="2"/>
  <c r="K350" i="2"/>
  <c r="J2" i="2"/>
  <c r="BM40" i="3"/>
  <c r="U23" i="2"/>
  <c r="BM48" i="3"/>
  <c r="U31" i="2"/>
  <c r="AA307" i="2"/>
  <c r="Y20" i="2"/>
  <c r="BI37" i="3"/>
  <c r="BM41" i="3"/>
  <c r="U24" i="2"/>
  <c r="BD63" i="3"/>
  <c r="J46" i="2"/>
  <c r="BX63" i="3"/>
  <c r="E52" i="6"/>
  <c r="A46" i="2"/>
  <c r="BD102" i="3"/>
  <c r="J85" i="2"/>
  <c r="BN102" i="3"/>
  <c r="S85" i="2"/>
  <c r="BC106" i="3"/>
  <c r="J89" i="2"/>
  <c r="BC190" i="3"/>
  <c r="J173" i="2"/>
  <c r="BO190" i="3"/>
  <c r="W173" i="2"/>
  <c r="BG218" i="3"/>
  <c r="AD201" i="2"/>
  <c r="AC201" i="2"/>
  <c r="Z201" i="2"/>
  <c r="AH201" i="2"/>
  <c r="K201" i="2"/>
  <c r="AA82" i="2"/>
  <c r="AA203" i="2"/>
  <c r="AA207" i="2"/>
  <c r="BD90" i="3"/>
  <c r="J73" i="2"/>
  <c r="U15" i="2"/>
  <c r="AA195" i="2"/>
  <c r="AA211" i="2"/>
  <c r="AA275" i="2"/>
  <c r="AA323" i="2"/>
  <c r="AA339" i="2"/>
  <c r="BF19" i="3"/>
  <c r="BC39" i="3"/>
  <c r="J22" i="2"/>
  <c r="AZ39" i="3"/>
  <c r="BV39" i="3"/>
  <c r="R22" i="2"/>
  <c r="BM50" i="3"/>
  <c r="U33" i="2"/>
  <c r="BO53" i="3"/>
  <c r="W36" i="2"/>
  <c r="BH54" i="3"/>
  <c r="AE37" i="2"/>
  <c r="BO57" i="3"/>
  <c r="W40" i="2"/>
  <c r="BN63" i="3"/>
  <c r="S46" i="2"/>
  <c r="AF2" i="2"/>
  <c r="AG2" i="2"/>
  <c r="AA27" i="2"/>
  <c r="AH39" i="2"/>
  <c r="K39" i="2"/>
  <c r="AB44" i="2"/>
  <c r="N45" i="2"/>
  <c r="V45" i="2"/>
  <c r="AA66" i="2"/>
  <c r="AA107" i="2"/>
  <c r="AH123" i="2"/>
  <c r="K123" i="2"/>
  <c r="AA125" i="2"/>
  <c r="AA142" i="2"/>
  <c r="AA155" i="2"/>
  <c r="AA215" i="2"/>
  <c r="AA234" i="2"/>
  <c r="AA254" i="2"/>
  <c r="AA270" i="2"/>
  <c r="AA286" i="2"/>
  <c r="AA302" i="2"/>
  <c r="AA334" i="2"/>
  <c r="AH358" i="2"/>
  <c r="K358" i="2"/>
  <c r="BO41" i="3"/>
  <c r="W24" i="2"/>
  <c r="BN50" i="3"/>
  <c r="S33" i="2"/>
  <c r="AW61" i="3"/>
  <c r="BS61" i="3"/>
  <c r="O44" i="2"/>
  <c r="BG61" i="3"/>
  <c r="AD44" i="2"/>
  <c r="AC44" i="2"/>
  <c r="Z44" i="2"/>
  <c r="AH44" i="2"/>
  <c r="K44" i="2"/>
  <c r="AN68" i="3"/>
  <c r="BJ68" i="3"/>
  <c r="V51" i="2"/>
  <c r="AV68" i="3"/>
  <c r="BR68" i="3"/>
  <c r="N51" i="2"/>
  <c r="BX69" i="3"/>
  <c r="E58" i="6"/>
  <c r="A52" i="2"/>
  <c r="AA126" i="2"/>
  <c r="BO42" i="3"/>
  <c r="W25" i="2"/>
  <c r="AE14" i="2"/>
  <c r="J25" i="2"/>
  <c r="AA311" i="2"/>
  <c r="AX47" i="3"/>
  <c r="BT47" i="3"/>
  <c r="Q30" i="2"/>
  <c r="BI52" i="3"/>
  <c r="Y35" i="2"/>
  <c r="AH35" i="2"/>
  <c r="K35" i="2"/>
  <c r="BF66" i="3"/>
  <c r="AB49" i="2"/>
  <c r="AA49" i="2"/>
  <c r="A68" i="2"/>
  <c r="BX85" i="3"/>
  <c r="E74" i="6"/>
  <c r="BD99" i="3"/>
  <c r="J82" i="2"/>
  <c r="AA42" i="2"/>
  <c r="AA90" i="2"/>
  <c r="BI70" i="3"/>
  <c r="B53" i="2"/>
  <c r="AA62" i="2"/>
  <c r="AA219" i="2"/>
  <c r="AA279" i="2"/>
  <c r="AO66" i="3"/>
  <c r="BK66" i="3"/>
  <c r="T49" i="2"/>
  <c r="N8" i="2"/>
  <c r="V8" i="2"/>
  <c r="J14" i="2"/>
  <c r="R14" i="2"/>
  <c r="AA18" i="2"/>
  <c r="AA73" i="2"/>
  <c r="AA83" i="2"/>
  <c r="AA87" i="2"/>
  <c r="AA106" i="2"/>
  <c r="X117" i="2"/>
  <c r="AA118" i="2"/>
  <c r="AA150" i="2"/>
  <c r="AA194" i="2"/>
  <c r="AA242" i="2"/>
  <c r="AA258" i="2"/>
  <c r="AA346" i="2"/>
  <c r="BI19" i="3"/>
  <c r="BI33" i="3"/>
  <c r="Y16" i="2"/>
  <c r="BM37" i="3"/>
  <c r="U20" i="2"/>
  <c r="Y28" i="2"/>
  <c r="AH28" i="2"/>
  <c r="K28" i="2"/>
  <c r="BI45" i="3"/>
  <c r="BM49" i="3"/>
  <c r="U32" i="2"/>
  <c r="BL60" i="3"/>
  <c r="X43" i="2"/>
  <c r="AY60" i="3"/>
  <c r="BU60" i="3"/>
  <c r="P43" i="2"/>
  <c r="BM66" i="3"/>
  <c r="U49" i="2"/>
  <c r="BI82" i="3"/>
  <c r="B65" i="2"/>
  <c r="AE68" i="2"/>
  <c r="BH85" i="3"/>
  <c r="AT85" i="3"/>
  <c r="BP85" i="3"/>
  <c r="L68" i="2"/>
  <c r="BM98" i="3"/>
  <c r="BN39" i="3"/>
  <c r="S22" i="2"/>
  <c r="Y27" i="2"/>
  <c r="BI44" i="3"/>
  <c r="AW46" i="3"/>
  <c r="BS46" i="3"/>
  <c r="O29" i="2"/>
  <c r="AA50" i="2"/>
  <c r="Y53" i="2"/>
  <c r="AH53" i="2"/>
  <c r="K53" i="2"/>
  <c r="AB46" i="2"/>
  <c r="Z46" i="2"/>
  <c r="AA247" i="2"/>
  <c r="AA263" i="2"/>
  <c r="BM47" i="3"/>
  <c r="U30" i="2"/>
  <c r="AW100" i="3"/>
  <c r="BS100" i="3"/>
  <c r="O83" i="2"/>
  <c r="U9" i="2"/>
  <c r="AE12" i="2"/>
  <c r="AA26" i="2"/>
  <c r="AA38" i="2"/>
  <c r="AF41" i="2"/>
  <c r="AG41" i="2"/>
  <c r="J68" i="2"/>
  <c r="S68" i="2"/>
  <c r="AA77" i="2"/>
  <c r="AA81" i="2"/>
  <c r="AH81" i="2"/>
  <c r="K81" i="2"/>
  <c r="T83" i="2"/>
  <c r="AA122" i="2"/>
  <c r="AA154" i="2"/>
  <c r="AA179" i="2"/>
  <c r="AH193" i="2"/>
  <c r="K193" i="2"/>
  <c r="AA214" i="2"/>
  <c r="AA227" i="2"/>
  <c r="AH262" i="2"/>
  <c r="K262" i="2"/>
  <c r="AA267" i="2"/>
  <c r="AA283" i="2"/>
  <c r="AA299" i="2"/>
  <c r="AA315" i="2"/>
  <c r="AA343" i="2"/>
  <c r="AA357" i="2"/>
  <c r="AW34" i="3"/>
  <c r="BS34" i="3"/>
  <c r="O17" i="2"/>
  <c r="BM35" i="3"/>
  <c r="U18" i="2"/>
  <c r="BO49" i="3"/>
  <c r="W32" i="2"/>
  <c r="BO60" i="3"/>
  <c r="W43" i="2"/>
  <c r="BD78" i="3"/>
  <c r="J61" i="2"/>
  <c r="AN80" i="3"/>
  <c r="BJ80" i="3"/>
  <c r="V63" i="2"/>
  <c r="AV80" i="3"/>
  <c r="BR80" i="3"/>
  <c r="N63" i="2"/>
  <c r="BC95" i="3"/>
  <c r="J78" i="2"/>
  <c r="AA54" i="2"/>
  <c r="AA147" i="2"/>
  <c r="B27" i="2"/>
  <c r="AA295" i="2"/>
  <c r="BO50" i="3"/>
  <c r="W33" i="2"/>
  <c r="AB2" i="2"/>
  <c r="J7" i="2"/>
  <c r="AF12" i="2"/>
  <c r="AG12" i="2"/>
  <c r="W22" i="2"/>
  <c r="AA25" i="2"/>
  <c r="O50" i="2"/>
  <c r="AA86" i="2"/>
  <c r="AH86" i="2"/>
  <c r="K86" i="2"/>
  <c r="AA98" i="2"/>
  <c r="AA105" i="2"/>
  <c r="AA139" i="2"/>
  <c r="AH139" i="2"/>
  <c r="K139" i="2"/>
  <c r="AA183" i="2"/>
  <c r="AA218" i="2"/>
  <c r="AA231" i="2"/>
  <c r="AH231" i="2"/>
  <c r="K231" i="2"/>
  <c r="AA262" i="2"/>
  <c r="AA326" i="2"/>
  <c r="BM34" i="3"/>
  <c r="U17" i="2"/>
  <c r="BN36" i="3"/>
  <c r="BM42" i="3"/>
  <c r="U25" i="2"/>
  <c r="AX48" i="3"/>
  <c r="BT48" i="3"/>
  <c r="Q31" i="2"/>
  <c r="BM77" i="3"/>
  <c r="U60" i="2"/>
  <c r="BH78" i="3"/>
  <c r="AE61" i="2"/>
  <c r="AA61" i="2"/>
  <c r="BX81" i="3"/>
  <c r="E70" i="6"/>
  <c r="A64" i="2"/>
  <c r="BI91" i="3"/>
  <c r="B74" i="2"/>
  <c r="Y74" i="2"/>
  <c r="AH74" i="2"/>
  <c r="K74" i="2"/>
  <c r="AN93" i="3"/>
  <c r="BJ93" i="3"/>
  <c r="V76" i="2"/>
  <c r="AV93" i="3"/>
  <c r="BR93" i="3"/>
  <c r="N76" i="2"/>
  <c r="AO46" i="3"/>
  <c r="BK46" i="3"/>
  <c r="T29" i="2"/>
  <c r="BM102" i="3"/>
  <c r="AA130" i="2"/>
  <c r="AH130" i="2"/>
  <c r="K130" i="2"/>
  <c r="AA159" i="2"/>
  <c r="AH159" i="2"/>
  <c r="K159" i="2"/>
  <c r="BF38" i="3"/>
  <c r="AB21" i="2"/>
  <c r="Z21" i="2"/>
  <c r="AH21" i="2"/>
  <c r="K21" i="2"/>
  <c r="AX40" i="3"/>
  <c r="BT40" i="3"/>
  <c r="Q23" i="2"/>
  <c r="AW66" i="3"/>
  <c r="BS66" i="3"/>
  <c r="O49" i="2"/>
  <c r="T6" i="2"/>
  <c r="AB6" i="2"/>
  <c r="Z6" i="2"/>
  <c r="AH6" i="2"/>
  <c r="K6" i="2"/>
  <c r="R7" i="2"/>
  <c r="AB14" i="2"/>
  <c r="Z14" i="2"/>
  <c r="X24" i="2"/>
  <c r="AE9" i="2"/>
  <c r="U14" i="2"/>
  <c r="S15" i="2"/>
  <c r="AH42" i="2"/>
  <c r="K42" i="2"/>
  <c r="J45" i="2"/>
  <c r="AA45" i="2"/>
  <c r="J51" i="2"/>
  <c r="AA57" i="2"/>
  <c r="AA78" i="2"/>
  <c r="AA103" i="2"/>
  <c r="AA115" i="2"/>
  <c r="L122" i="2"/>
  <c r="AA162" i="2"/>
  <c r="AA174" i="2"/>
  <c r="AA235" i="2"/>
  <c r="AA255" i="2"/>
  <c r="AA271" i="2"/>
  <c r="AA287" i="2"/>
  <c r="AA319" i="2"/>
  <c r="AH325" i="2"/>
  <c r="K325" i="2"/>
  <c r="AA335" i="2"/>
  <c r="AH335" i="2"/>
  <c r="K335" i="2"/>
  <c r="BM39" i="3"/>
  <c r="U22" i="2"/>
  <c r="BN42" i="3"/>
  <c r="S25" i="2"/>
  <c r="BM45" i="3"/>
  <c r="U28" i="2"/>
  <c r="BF46" i="3"/>
  <c r="AB29" i="2"/>
  <c r="Z29" i="2"/>
  <c r="AH29" i="2"/>
  <c r="K29" i="2"/>
  <c r="BL48" i="3"/>
  <c r="X31" i="2"/>
  <c r="AA348" i="2"/>
  <c r="AH138" i="2"/>
  <c r="K138" i="2"/>
  <c r="AH142" i="2"/>
  <c r="K142" i="2"/>
  <c r="AH218" i="2"/>
  <c r="K218" i="2"/>
  <c r="AH270" i="2"/>
  <c r="K270" i="2"/>
  <c r="AH290" i="2"/>
  <c r="K290" i="2"/>
  <c r="AA356" i="2"/>
  <c r="AA344" i="2"/>
  <c r="AA352" i="2"/>
  <c r="AA153" i="2"/>
  <c r="AA101" i="2"/>
  <c r="Z156" i="2"/>
  <c r="AH156" i="2"/>
  <c r="K156" i="2"/>
  <c r="Z165" i="2"/>
  <c r="AH165" i="2"/>
  <c r="K165" i="2"/>
  <c r="AA135" i="2"/>
  <c r="AA13" i="2"/>
  <c r="Z144" i="2"/>
  <c r="AH144" i="2"/>
  <c r="K144" i="2"/>
  <c r="AA184" i="2"/>
  <c r="AA134" i="2"/>
  <c r="AA354" i="2"/>
  <c r="Z240" i="2"/>
  <c r="AH240" i="2"/>
  <c r="K240" i="2"/>
  <c r="AA272" i="2"/>
  <c r="AA64" i="2"/>
  <c r="AA36" i="2"/>
  <c r="Z20" i="2"/>
  <c r="AA95" i="2"/>
  <c r="Z259" i="2"/>
  <c r="AH259" i="2"/>
  <c r="K259" i="2"/>
  <c r="AA340" i="2"/>
  <c r="AA76" i="2"/>
  <c r="Z150" i="2"/>
  <c r="AH150" i="2"/>
  <c r="K150" i="2"/>
  <c r="Z90" i="2"/>
  <c r="Z299" i="2"/>
  <c r="AA338" i="2"/>
  <c r="Z53" i="2"/>
  <c r="AA296" i="2"/>
  <c r="Z184" i="2"/>
  <c r="AH184" i="2"/>
  <c r="K184" i="2"/>
  <c r="Z296" i="2"/>
  <c r="AH296" i="2"/>
  <c r="K296" i="2"/>
  <c r="Z246" i="2"/>
  <c r="AH246" i="2"/>
  <c r="K246" i="2"/>
  <c r="AA285" i="2"/>
  <c r="Z338" i="2"/>
  <c r="AH338" i="2"/>
  <c r="K338" i="2"/>
  <c r="Z189" i="2"/>
  <c r="AH189" i="2"/>
  <c r="K189" i="2"/>
  <c r="AA173" i="2"/>
  <c r="AA140" i="2"/>
  <c r="Z167" i="2"/>
  <c r="AH167" i="2"/>
  <c r="K167" i="2"/>
  <c r="Z164" i="2"/>
  <c r="AH164" i="2"/>
  <c r="K164" i="2"/>
  <c r="Z173" i="2"/>
  <c r="AH173" i="2"/>
  <c r="K173" i="2"/>
  <c r="Z13" i="2"/>
  <c r="AA232" i="2"/>
  <c r="AA144" i="2"/>
  <c r="Z263" i="2"/>
  <c r="AH263" i="2"/>
  <c r="K263" i="2"/>
  <c r="AA188" i="2"/>
  <c r="AA193" i="2"/>
  <c r="Z286" i="2"/>
  <c r="AH286" i="2"/>
  <c r="K286" i="2"/>
  <c r="Z354" i="2"/>
  <c r="AH354" i="2"/>
  <c r="K354" i="2"/>
  <c r="Z120" i="2"/>
  <c r="AH120" i="2"/>
  <c r="K120" i="2"/>
  <c r="AA303" i="2"/>
  <c r="AA177" i="2"/>
  <c r="Z265" i="2"/>
  <c r="Z208" i="2"/>
  <c r="AH208" i="2"/>
  <c r="K208" i="2"/>
  <c r="Z36" i="2"/>
  <c r="Z79" i="2"/>
  <c r="AH79" i="2"/>
  <c r="K79" i="2"/>
  <c r="AA133" i="2"/>
  <c r="AH90" i="2"/>
  <c r="K90" i="2"/>
  <c r="Z85" i="2"/>
  <c r="AH85" i="2"/>
  <c r="K85" i="2"/>
  <c r="AA329" i="2"/>
  <c r="AA220" i="2"/>
  <c r="AA91" i="2"/>
  <c r="AA360" i="2"/>
  <c r="Z98" i="2"/>
  <c r="AH98" i="2"/>
  <c r="K98" i="2"/>
  <c r="Z64" i="2"/>
  <c r="AH64" i="2"/>
  <c r="K64" i="2"/>
  <c r="Z4" i="2"/>
  <c r="AA239" i="2"/>
  <c r="AH20" i="2"/>
  <c r="K20" i="2"/>
  <c r="Z250" i="2"/>
  <c r="AH250" i="2"/>
  <c r="K250" i="2"/>
  <c r="Z223" i="2"/>
  <c r="AH223" i="2"/>
  <c r="K223" i="2"/>
  <c r="AA240" i="2"/>
  <c r="Z134" i="2"/>
  <c r="AH134" i="2"/>
  <c r="K134" i="2"/>
  <c r="AA292" i="2"/>
  <c r="Z330" i="2"/>
  <c r="AH330" i="2"/>
  <c r="K330" i="2"/>
  <c r="Z35" i="2"/>
  <c r="Z177" i="2"/>
  <c r="AH177" i="2"/>
  <c r="K177" i="2"/>
  <c r="Z74" i="2"/>
  <c r="AH299" i="2"/>
  <c r="K299" i="2"/>
  <c r="Z190" i="2"/>
  <c r="AH190" i="2"/>
  <c r="K190" i="2"/>
  <c r="AA322" i="2"/>
  <c r="AA70" i="2"/>
  <c r="AA202" i="2"/>
  <c r="AA251" i="2"/>
  <c r="AA259" i="2"/>
  <c r="Z186" i="2"/>
  <c r="AH186" i="2"/>
  <c r="K186" i="2"/>
  <c r="Z187" i="2"/>
  <c r="AH187" i="2"/>
  <c r="K187" i="2"/>
  <c r="Z272" i="2"/>
  <c r="AH272" i="2"/>
  <c r="K272" i="2"/>
  <c r="AA277" i="2"/>
  <c r="Z95" i="2"/>
  <c r="AH95" i="2"/>
  <c r="K95" i="2"/>
  <c r="AH124" i="2"/>
  <c r="K124" i="2"/>
  <c r="Z47" i="2"/>
  <c r="AH47" i="2"/>
  <c r="K47" i="2"/>
  <c r="AA168" i="2"/>
  <c r="AA294" i="2"/>
  <c r="AH265" i="2"/>
  <c r="K265" i="2"/>
  <c r="AA148" i="2"/>
  <c r="AA85" i="2"/>
  <c r="AH161" i="2"/>
  <c r="K161" i="2"/>
  <c r="Z111" i="2"/>
  <c r="AH111" i="2"/>
  <c r="K111" i="2"/>
  <c r="Z41" i="2"/>
  <c r="AH41" i="2"/>
  <c r="K41" i="2"/>
  <c r="Z91" i="2"/>
  <c r="Z281" i="2"/>
  <c r="AH281" i="2"/>
  <c r="K281" i="2"/>
  <c r="AH99" i="2"/>
  <c r="K99" i="2"/>
  <c r="AH269" i="2"/>
  <c r="K269" i="2"/>
  <c r="AA131" i="2"/>
  <c r="AA362" i="2"/>
  <c r="AA165" i="2"/>
  <c r="AA281" i="2"/>
  <c r="AA330" i="2"/>
  <c r="AA237" i="2"/>
  <c r="Z309" i="2"/>
  <c r="AH309" i="2"/>
  <c r="K309" i="2"/>
  <c r="Z97" i="2"/>
  <c r="AH97" i="2"/>
  <c r="K97" i="2"/>
  <c r="AA241" i="2"/>
  <c r="Z149" i="2"/>
  <c r="AH149" i="2"/>
  <c r="K149" i="2"/>
  <c r="AA164" i="2"/>
  <c r="Z314" i="2"/>
  <c r="AH314" i="2"/>
  <c r="K314" i="2"/>
  <c r="Z133" i="2"/>
  <c r="AH133" i="2"/>
  <c r="K133" i="2"/>
  <c r="Z274" i="2"/>
  <c r="AH274" i="2"/>
  <c r="K274" i="2"/>
  <c r="AA65" i="2"/>
  <c r="Z140" i="2"/>
  <c r="AH140" i="2"/>
  <c r="K140" i="2"/>
  <c r="Z278" i="2"/>
  <c r="AH278" i="2"/>
  <c r="K278" i="2"/>
  <c r="AA110" i="2"/>
  <c r="AA63" i="2"/>
  <c r="AH113" i="2"/>
  <c r="K113" i="2"/>
  <c r="Z101" i="2"/>
  <c r="AH101" i="2"/>
  <c r="K101" i="2"/>
  <c r="Z70" i="2"/>
  <c r="AH70" i="2"/>
  <c r="K70" i="2"/>
  <c r="Z100" i="2"/>
  <c r="AH100" i="2"/>
  <c r="K100" i="2"/>
  <c r="AA69" i="2"/>
  <c r="Z52" i="2"/>
  <c r="AH52" i="2"/>
  <c r="K52" i="2"/>
  <c r="AA117" i="2"/>
  <c r="AA43" i="2"/>
  <c r="AA236" i="2"/>
  <c r="AA4" i="2"/>
  <c r="Z40" i="2"/>
  <c r="AA102" i="2"/>
  <c r="Z117" i="2"/>
  <c r="AH117" i="2"/>
  <c r="K117" i="2"/>
  <c r="AA149" i="2"/>
  <c r="Z110" i="2"/>
  <c r="AH110" i="2"/>
  <c r="K110" i="2"/>
  <c r="AA67" i="2"/>
  <c r="Z322" i="2"/>
  <c r="AH322" i="2"/>
  <c r="K322" i="2"/>
  <c r="Z148" i="2"/>
  <c r="AH148" i="2"/>
  <c r="K148" i="2"/>
  <c r="Z69" i="2"/>
  <c r="AH69" i="2"/>
  <c r="K69" i="2"/>
  <c r="AA198" i="2"/>
  <c r="AA141" i="2"/>
  <c r="AA187" i="2"/>
  <c r="Z243" i="2"/>
  <c r="AH243" i="2"/>
  <c r="K243" i="2"/>
  <c r="AA145" i="2"/>
  <c r="Z55" i="2"/>
  <c r="AH55" i="2"/>
  <c r="K55" i="2"/>
  <c r="Z226" i="2"/>
  <c r="AH226" i="2"/>
  <c r="K226" i="2"/>
  <c r="Z56" i="2"/>
  <c r="AH56" i="2"/>
  <c r="K56" i="2"/>
  <c r="Z241" i="2"/>
  <c r="AH241" i="2"/>
  <c r="K241" i="2"/>
  <c r="Z131" i="2"/>
  <c r="AH131" i="2"/>
  <c r="K131" i="2"/>
  <c r="AA9" i="2"/>
  <c r="AA278" i="2"/>
  <c r="AA163" i="2"/>
  <c r="AA99" i="2"/>
  <c r="Z48" i="2"/>
  <c r="AH48" i="2"/>
  <c r="K48" i="2"/>
  <c r="Z143" i="2"/>
  <c r="AH143" i="2"/>
  <c r="K143" i="2"/>
  <c r="AA167" i="2"/>
  <c r="AA199" i="2"/>
  <c r="Z202" i="2"/>
  <c r="AH202" i="2"/>
  <c r="K202" i="2"/>
  <c r="Z43" i="2"/>
  <c r="AH43" i="2"/>
  <c r="K43" i="2"/>
  <c r="Z104" i="2"/>
  <c r="AH104" i="2"/>
  <c r="K104" i="2"/>
  <c r="Z303" i="2"/>
  <c r="AH303" i="2"/>
  <c r="K303" i="2"/>
  <c r="Z147" i="2"/>
  <c r="AH147" i="2"/>
  <c r="K147" i="2"/>
  <c r="AA204" i="2"/>
  <c r="Z84" i="2"/>
  <c r="AH84" i="2"/>
  <c r="K84" i="2"/>
  <c r="Z119" i="2"/>
  <c r="AH119" i="2"/>
  <c r="K119" i="2"/>
  <c r="Z206" i="2"/>
  <c r="AH206" i="2"/>
  <c r="K206" i="2"/>
  <c r="AA94" i="2"/>
  <c r="AA190" i="2"/>
  <c r="Z135" i="2"/>
  <c r="AH135" i="2"/>
  <c r="K135" i="2"/>
  <c r="Z67" i="2"/>
  <c r="AH67" i="2"/>
  <c r="K67" i="2"/>
  <c r="Z141" i="2"/>
  <c r="AH141" i="2"/>
  <c r="K141" i="2"/>
  <c r="Z65" i="2"/>
  <c r="AH65" i="2"/>
  <c r="K65" i="2"/>
  <c r="Z63" i="2"/>
  <c r="AH63" i="2"/>
  <c r="K63" i="2"/>
  <c r="Z109" i="2"/>
  <c r="AH109" i="2"/>
  <c r="K109" i="2"/>
  <c r="Z94" i="2"/>
  <c r="AA274" i="2"/>
  <c r="Z181" i="2"/>
  <c r="AH181" i="2"/>
  <c r="K181" i="2"/>
  <c r="AA156" i="2"/>
  <c r="Z232" i="2"/>
  <c r="AH232" i="2"/>
  <c r="K232" i="2"/>
  <c r="Z331" i="2"/>
  <c r="AH331" i="2"/>
  <c r="K331" i="2"/>
  <c r="Z198" i="2"/>
  <c r="AH198" i="2"/>
  <c r="K198" i="2"/>
  <c r="AA151" i="2"/>
  <c r="AA71" i="2"/>
  <c r="AH16" i="2"/>
  <c r="K16" i="2"/>
  <c r="Z292" i="2"/>
  <c r="AH292" i="2"/>
  <c r="K292" i="2"/>
  <c r="Z204" i="2"/>
  <c r="AH204" i="2"/>
  <c r="K204" i="2"/>
  <c r="Z112" i="2"/>
  <c r="AH112" i="2"/>
  <c r="K112" i="2"/>
  <c r="AA52" i="2"/>
  <c r="Z151" i="2"/>
  <c r="AH151" i="2"/>
  <c r="K151" i="2"/>
  <c r="AA256" i="2"/>
  <c r="Z353" i="2"/>
  <c r="AH353" i="2"/>
  <c r="K353" i="2"/>
  <c r="AA308" i="2"/>
  <c r="Z9" i="2"/>
  <c r="AH9" i="2"/>
  <c r="K9" i="2"/>
  <c r="AA29" i="2"/>
  <c r="AA14" i="2"/>
  <c r="AA21" i="2"/>
  <c r="AA201" i="2"/>
  <c r="AA6" i="2"/>
  <c r="AA46" i="2"/>
  <c r="AH46" i="2"/>
  <c r="K46" i="2"/>
  <c r="AA2" i="2"/>
  <c r="AA44" i="2"/>
  <c r="AA68" i="2"/>
  <c r="A2" i="2"/>
  <c r="BL40" i="3"/>
  <c r="BM80" i="3"/>
  <c r="BM135" i="3"/>
  <c r="BM136" i="3"/>
  <c r="BL247" i="3"/>
  <c r="U91" i="2"/>
  <c r="U102" i="2"/>
  <c r="BL46" i="3"/>
  <c r="BM52" i="3"/>
  <c r="BL63" i="3"/>
  <c r="U46" i="2"/>
  <c r="BL83" i="3"/>
  <c r="X49" i="2"/>
  <c r="U79" i="2"/>
  <c r="BL174" i="3"/>
  <c r="BL191" i="3"/>
  <c r="U37" i="2"/>
  <c r="X111" i="2"/>
  <c r="BL133" i="3"/>
  <c r="BL211" i="3"/>
  <c r="X50" i="2"/>
  <c r="X113" i="2"/>
  <c r="BL86" i="3"/>
  <c r="BL97" i="3"/>
  <c r="X85" i="2"/>
  <c r="BN19" i="3"/>
  <c r="S2" i="2"/>
  <c r="U2" i="2"/>
  <c r="BM19" i="3"/>
  <c r="M2" i="2"/>
  <c r="V2" i="2"/>
  <c r="G36" i="5"/>
  <c r="H36" i="5"/>
  <c r="P2" i="2"/>
  <c r="G37" i="5"/>
  <c r="H37" i="5"/>
  <c r="S173" i="2"/>
  <c r="S65" i="2"/>
  <c r="S66" i="2"/>
  <c r="S67" i="2"/>
  <c r="S113" i="2"/>
  <c r="S127" i="2"/>
  <c r="BN70" i="3"/>
  <c r="BN71" i="3"/>
  <c r="BN252" i="3"/>
  <c r="BN299" i="3"/>
  <c r="S90" i="2"/>
  <c r="S340" i="2"/>
  <c r="S341" i="2"/>
  <c r="BN179" i="3"/>
  <c r="BN204" i="3"/>
  <c r="BN286" i="3"/>
  <c r="S18" i="2"/>
  <c r="S91" i="2"/>
  <c r="S294" i="2"/>
  <c r="S295" i="2"/>
  <c r="S304" i="2"/>
  <c r="S318" i="2"/>
  <c r="BN22" i="3"/>
  <c r="BN119" i="3"/>
  <c r="S114" i="2"/>
  <c r="S151" i="2"/>
  <c r="S234" i="2"/>
  <c r="S329" i="2"/>
  <c r="BN48" i="3"/>
  <c r="BN155" i="3"/>
  <c r="BN333" i="3"/>
  <c r="S17" i="2"/>
  <c r="S43" i="2"/>
  <c r="S52" i="2"/>
  <c r="S103" i="2"/>
  <c r="S125" i="2"/>
  <c r="S186" i="2"/>
  <c r="BN46" i="3"/>
  <c r="S223" i="2"/>
  <c r="S271" i="2"/>
  <c r="BN21" i="3"/>
  <c r="BN94" i="3"/>
  <c r="BN322" i="3"/>
  <c r="BN360" i="3"/>
  <c r="S28" i="2"/>
  <c r="S101" i="2"/>
  <c r="S175" i="2"/>
  <c r="BN93" i="3"/>
  <c r="S112" i="2"/>
  <c r="S184" i="2"/>
  <c r="S259" i="2"/>
  <c r="G35" i="5"/>
  <c r="H35" i="5"/>
  <c r="BL299" i="3"/>
  <c r="X282" i="2"/>
  <c r="BL350" i="3"/>
  <c r="X333" i="2"/>
  <c r="BL310" i="3"/>
  <c r="X293" i="2"/>
  <c r="BL27" i="3"/>
  <c r="X10" i="2"/>
  <c r="BL51" i="3"/>
  <c r="X34" i="2"/>
  <c r="BL75" i="3"/>
  <c r="X58" i="2"/>
  <c r="BL111" i="3"/>
  <c r="X94" i="2"/>
  <c r="BL123" i="3"/>
  <c r="X106" i="2"/>
  <c r="BL147" i="3"/>
  <c r="X130" i="2"/>
  <c r="BL159" i="3"/>
  <c r="X142" i="2"/>
  <c r="BL171" i="3"/>
  <c r="X154" i="2"/>
  <c r="BL195" i="3"/>
  <c r="X178" i="2"/>
  <c r="BL219" i="3"/>
  <c r="X202" i="2"/>
  <c r="BL231" i="3"/>
  <c r="X214" i="2"/>
  <c r="BL243" i="3"/>
  <c r="X226" i="2"/>
  <c r="BL369" i="3"/>
  <c r="X352" i="2"/>
  <c r="BL370" i="3"/>
  <c r="X353" i="2"/>
  <c r="BL23" i="3"/>
  <c r="X6" i="2"/>
  <c r="BL59" i="3"/>
  <c r="X42" i="2"/>
  <c r="BL107" i="3"/>
  <c r="X90" i="2"/>
  <c r="BL131" i="3"/>
  <c r="X114" i="2"/>
  <c r="BL155" i="3"/>
  <c r="X138" i="2"/>
  <c r="BL239" i="3"/>
  <c r="X222" i="2"/>
  <c r="BL359" i="3"/>
  <c r="X342" i="2"/>
  <c r="BL372" i="3"/>
  <c r="X355" i="2"/>
  <c r="BL273" i="3"/>
  <c r="X256" i="2"/>
  <c r="BL238" i="3"/>
  <c r="X221" i="2"/>
  <c r="BL250" i="3"/>
  <c r="X233" i="2"/>
  <c r="BL47" i="3"/>
  <c r="X30" i="2"/>
  <c r="X78" i="2"/>
  <c r="BL95" i="3"/>
  <c r="BL119" i="3"/>
  <c r="X102" i="2"/>
  <c r="BL143" i="3"/>
  <c r="X126" i="2"/>
  <c r="BL167" i="3"/>
  <c r="X150" i="2"/>
  <c r="BL215" i="3"/>
  <c r="X198" i="2"/>
  <c r="BL251" i="3"/>
  <c r="X234" i="2"/>
  <c r="X343" i="2"/>
  <c r="BL360" i="3"/>
  <c r="BL337" i="3"/>
  <c r="X320" i="2"/>
  <c r="BL309" i="3"/>
  <c r="X292" i="2"/>
  <c r="BL345" i="3"/>
  <c r="X328" i="2"/>
  <c r="BL346" i="3"/>
  <c r="X329" i="2"/>
  <c r="BL347" i="3"/>
  <c r="X330" i="2"/>
  <c r="BL333" i="3"/>
  <c r="X316" i="2"/>
  <c r="BL334" i="3"/>
  <c r="X317" i="2"/>
  <c r="BL336" i="3"/>
  <c r="X319" i="2"/>
  <c r="BL68" i="3"/>
  <c r="X51" i="2"/>
  <c r="X224" i="2"/>
  <c r="BL292" i="3"/>
  <c r="X186" i="2"/>
  <c r="X274" i="2"/>
  <c r="X143" i="2"/>
  <c r="X155" i="2"/>
  <c r="X28" i="2"/>
  <c r="X44" i="2"/>
  <c r="X133" i="2"/>
  <c r="X149" i="2"/>
  <c r="X190" i="2"/>
  <c r="X204" i="2"/>
  <c r="X244" i="2"/>
  <c r="X290" i="2"/>
  <c r="X314" i="2"/>
  <c r="X87" i="2"/>
  <c r="X182" i="2"/>
  <c r="X184" i="2"/>
  <c r="X70" i="2"/>
  <c r="X101" i="2"/>
  <c r="X220" i="2"/>
  <c r="X245" i="2"/>
  <c r="X311" i="2"/>
  <c r="X338" i="2"/>
  <c r="BL56" i="3"/>
  <c r="BL178" i="3"/>
  <c r="X89" i="2"/>
  <c r="X247" i="2"/>
  <c r="X251" i="2"/>
  <c r="X26" i="2"/>
  <c r="X88" i="2"/>
  <c r="X170" i="2"/>
  <c r="X177" i="2"/>
  <c r="X180" i="2"/>
  <c r="X205" i="2"/>
  <c r="X248" i="2"/>
  <c r="X258" i="2"/>
  <c r="X269" i="2"/>
  <c r="X318" i="2"/>
  <c r="X100" i="2"/>
  <c r="X246" i="2"/>
  <c r="X36" i="2"/>
  <c r="X57" i="2"/>
  <c r="X76" i="2"/>
  <c r="X110" i="2"/>
  <c r="X242" i="2"/>
  <c r="X291" i="2"/>
  <c r="X354" i="2"/>
  <c r="X167" i="2"/>
  <c r="X25" i="2"/>
  <c r="X77" i="2"/>
  <c r="X104" i="2"/>
  <c r="X127" i="2"/>
  <c r="X147" i="2"/>
  <c r="X151" i="2"/>
  <c r="X168" i="2"/>
  <c r="X175" i="2"/>
  <c r="X239" i="2"/>
  <c r="X312" i="2"/>
  <c r="X22" i="2"/>
  <c r="X8" i="2"/>
  <c r="X62" i="2"/>
  <c r="X71" i="2"/>
  <c r="X183" i="2"/>
  <c r="X235" i="2"/>
  <c r="X259" i="2"/>
  <c r="BL37" i="3"/>
  <c r="X75" i="2"/>
  <c r="X125" i="2"/>
  <c r="X139" i="2"/>
  <c r="X172" i="2"/>
  <c r="X196" i="2"/>
  <c r="X216" i="2"/>
  <c r="X232" i="2"/>
  <c r="X337" i="2"/>
  <c r="X347" i="2"/>
  <c r="Q2" i="2"/>
  <c r="AH2" i="2"/>
  <c r="K2" i="2"/>
  <c r="B2" i="2"/>
  <c r="G34" i="5"/>
  <c r="H34" i="5"/>
  <c r="X2" i="2"/>
  <c r="BL19" i="3"/>
  <c r="BX19" i="3"/>
  <c r="E8" i="6"/>
  <c r="BR20" i="3"/>
  <c r="I40" i="5"/>
  <c r="J40" i="5"/>
  <c r="BC30" i="3"/>
  <c r="J13" i="2"/>
  <c r="Z17" i="2"/>
  <c r="AH17" i="2"/>
  <c r="K17" i="2"/>
  <c r="BL32" i="3"/>
  <c r="X15" i="2"/>
  <c r="BO21" i="3"/>
  <c r="W4" i="2"/>
  <c r="BH34" i="3"/>
  <c r="AE17" i="2"/>
  <c r="AA17" i="2"/>
  <c r="D15" i="5"/>
  <c r="K15" i="5"/>
  <c r="D8" i="5"/>
  <c r="K11" i="5"/>
  <c r="D13" i="5"/>
  <c r="K13" i="5"/>
  <c r="D17" i="5"/>
  <c r="K19" i="5"/>
  <c r="AH197" i="2"/>
  <c r="K197" i="2"/>
  <c r="BO20" i="3"/>
  <c r="W3" i="2"/>
  <c r="D24" i="5"/>
  <c r="K24" i="5"/>
  <c r="J54" i="5"/>
  <c r="I35" i="5"/>
  <c r="J35" i="5"/>
  <c r="I33" i="5"/>
  <c r="J33" i="5"/>
  <c r="G33" i="5"/>
  <c r="H33" i="5"/>
  <c r="BL36" i="3"/>
  <c r="X19" i="2"/>
  <c r="AH50" i="2"/>
  <c r="K50" i="2"/>
  <c r="J9" i="2"/>
  <c r="Q36" i="5"/>
  <c r="U36" i="5"/>
  <c r="Q34" i="5"/>
  <c r="U34" i="5"/>
  <c r="J57" i="5"/>
  <c r="Q35" i="5"/>
  <c r="U35" i="5"/>
  <c r="J58" i="5"/>
  <c r="BL21" i="3"/>
  <c r="X4" i="2"/>
  <c r="BI31" i="3"/>
  <c r="B14" i="2"/>
  <c r="S14" i="2"/>
  <c r="BN31" i="3"/>
  <c r="BI53" i="3"/>
  <c r="Y36" i="2"/>
  <c r="AH36" i="2"/>
  <c r="K36" i="2"/>
  <c r="BN80" i="3"/>
  <c r="S63" i="2"/>
  <c r="AO96" i="3"/>
  <c r="BK96" i="3"/>
  <c r="T79" i="2"/>
  <c r="AY154" i="3"/>
  <c r="BU154" i="3"/>
  <c r="P137" i="2"/>
  <c r="BN162" i="3"/>
  <c r="S145" i="2"/>
  <c r="Z327" i="2"/>
  <c r="AH327" i="2"/>
  <c r="K327" i="2"/>
  <c r="Z158" i="2"/>
  <c r="AH158" i="2"/>
  <c r="K158" i="2"/>
  <c r="Z114" i="2"/>
  <c r="AH114" i="2"/>
  <c r="K114" i="2"/>
  <c r="Z260" i="2"/>
  <c r="AH260" i="2"/>
  <c r="K260" i="2"/>
  <c r="Z92" i="2"/>
  <c r="AH92" i="2"/>
  <c r="K92" i="2"/>
  <c r="Z191" i="2"/>
  <c r="AH191" i="2"/>
  <c r="K191" i="2"/>
  <c r="AA197" i="2"/>
  <c r="N7" i="2"/>
  <c r="J141" i="2"/>
  <c r="BC22" i="3"/>
  <c r="BG27" i="3"/>
  <c r="AD10" i="2"/>
  <c r="J16" i="2"/>
  <c r="BC33" i="3"/>
  <c r="AB22" i="2"/>
  <c r="BF39" i="3"/>
  <c r="BH47" i="3"/>
  <c r="AE30" i="2"/>
  <c r="Y37" i="2"/>
  <c r="BI54" i="3"/>
  <c r="BO87" i="3"/>
  <c r="W70" i="2"/>
  <c r="BL109" i="3"/>
  <c r="X92" i="2"/>
  <c r="Z175" i="2"/>
  <c r="AH175" i="2"/>
  <c r="K175" i="2"/>
  <c r="J63" i="2"/>
  <c r="J18" i="2"/>
  <c r="BC35" i="3"/>
  <c r="BI57" i="3"/>
  <c r="Y40" i="2"/>
  <c r="AH40" i="2"/>
  <c r="K40" i="2"/>
  <c r="BI108" i="3"/>
  <c r="B91" i="2"/>
  <c r="Y91" i="2"/>
  <c r="AH91" i="2"/>
  <c r="K91" i="2"/>
  <c r="Z221" i="2"/>
  <c r="AH221" i="2"/>
  <c r="K221" i="2"/>
  <c r="Z160" i="2"/>
  <c r="AH160" i="2"/>
  <c r="K160" i="2"/>
  <c r="Z310" i="2"/>
  <c r="AH310" i="2"/>
  <c r="K310" i="2"/>
  <c r="Z222" i="2"/>
  <c r="AH222" i="2"/>
  <c r="K222" i="2"/>
  <c r="P15" i="2"/>
  <c r="X136" i="2"/>
  <c r="BL30" i="3"/>
  <c r="X13" i="2"/>
  <c r="BD125" i="3"/>
  <c r="J108" i="2"/>
  <c r="BO125" i="3"/>
  <c r="W108" i="2"/>
  <c r="Z37" i="2"/>
  <c r="Z224" i="2"/>
  <c r="AH224" i="2"/>
  <c r="K224" i="2"/>
  <c r="Z89" i="2"/>
  <c r="AH89" i="2"/>
  <c r="K89" i="2"/>
  <c r="Y14" i="2"/>
  <c r="AH14" i="2"/>
  <c r="K14" i="2"/>
  <c r="AB8" i="2"/>
  <c r="BF25" i="3"/>
  <c r="AT34" i="3"/>
  <c r="BP34" i="3"/>
  <c r="L17" i="2"/>
  <c r="AB33" i="2"/>
  <c r="BF50" i="3"/>
  <c r="BM55" i="3"/>
  <c r="U38" i="2"/>
  <c r="BC76" i="3"/>
  <c r="J59" i="2"/>
  <c r="BN78" i="3"/>
  <c r="S61" i="2"/>
  <c r="BI111" i="3"/>
  <c r="Y94" i="2"/>
  <c r="AH94" i="2"/>
  <c r="K94" i="2"/>
  <c r="BL122" i="3"/>
  <c r="X105" i="2"/>
  <c r="AA180" i="2"/>
  <c r="S37" i="2"/>
  <c r="Z289" i="2"/>
  <c r="AH289" i="2"/>
  <c r="K289" i="2"/>
  <c r="Z212" i="2"/>
  <c r="AH212" i="2"/>
  <c r="K212" i="2"/>
  <c r="Z51" i="2"/>
  <c r="AH51" i="2"/>
  <c r="K51" i="2"/>
  <c r="AA28" i="2"/>
  <c r="W17" i="2"/>
  <c r="O12" i="2"/>
  <c r="Y4" i="2"/>
  <c r="AH4" i="2"/>
  <c r="K4" i="2"/>
  <c r="BI21" i="3"/>
  <c r="AE5" i="2"/>
  <c r="BH22" i="3"/>
  <c r="AB7" i="2"/>
  <c r="BF24" i="3"/>
  <c r="J8" i="2"/>
  <c r="BC25" i="3"/>
  <c r="U19" i="2"/>
  <c r="BM36" i="3"/>
  <c r="AA88" i="2"/>
  <c r="Z291" i="2"/>
  <c r="AH291" i="2"/>
  <c r="K291" i="2"/>
  <c r="AA11" i="2"/>
  <c r="Z233" i="2"/>
  <c r="AH233" i="2"/>
  <c r="K233" i="2"/>
  <c r="Z216" i="2"/>
  <c r="AH216" i="2"/>
  <c r="K216" i="2"/>
  <c r="J145" i="2"/>
  <c r="J11" i="2"/>
  <c r="BI22" i="3"/>
  <c r="Y5" i="2"/>
  <c r="J6" i="2"/>
  <c r="BD23" i="3"/>
  <c r="AX27" i="3"/>
  <c r="BT27" i="3"/>
  <c r="BW36" i="3"/>
  <c r="AF19" i="2"/>
  <c r="AG19" i="2"/>
  <c r="J21" i="2"/>
  <c r="BC38" i="3"/>
  <c r="BH48" i="3"/>
  <c r="AE31" i="2"/>
  <c r="J33" i="2"/>
  <c r="BC50" i="3"/>
  <c r="AB34" i="2"/>
  <c r="BF51" i="3"/>
  <c r="BL52" i="3"/>
  <c r="X35" i="2"/>
  <c r="BD71" i="3"/>
  <c r="J54" i="2"/>
  <c r="AU83" i="3"/>
  <c r="BQ83" i="3"/>
  <c r="M66" i="2"/>
  <c r="Z61" i="2"/>
  <c r="AH61" i="2"/>
  <c r="K61" i="2"/>
  <c r="AA171" i="2"/>
  <c r="AA210" i="2"/>
  <c r="Z49" i="2"/>
  <c r="AH49" i="2"/>
  <c r="K49" i="2"/>
  <c r="Z252" i="2"/>
  <c r="AH252" i="2"/>
  <c r="K252" i="2"/>
  <c r="X18" i="2"/>
  <c r="P17" i="2"/>
  <c r="J34" i="2"/>
  <c r="BC51" i="3"/>
  <c r="BX70" i="3"/>
  <c r="E59" i="6"/>
  <c r="A53" i="2"/>
  <c r="BO89" i="3"/>
  <c r="W72" i="2"/>
  <c r="Z3" i="2"/>
  <c r="AH3" i="2"/>
  <c r="K3" i="2"/>
  <c r="BI24" i="3"/>
  <c r="Y7" i="2"/>
  <c r="BF29" i="3"/>
  <c r="AB12" i="2"/>
  <c r="BF40" i="3"/>
  <c r="AB23" i="2"/>
  <c r="BD48" i="3"/>
  <c r="J31" i="2"/>
  <c r="BI50" i="3"/>
  <c r="Y33" i="2"/>
  <c r="AN58" i="3"/>
  <c r="BJ58" i="3"/>
  <c r="V41" i="2"/>
  <c r="AA19" i="2"/>
  <c r="Z172" i="2"/>
  <c r="AH172" i="2"/>
  <c r="K172" i="2"/>
  <c r="Z155" i="2"/>
  <c r="AH155" i="2"/>
  <c r="K155" i="2"/>
  <c r="N13" i="2"/>
  <c r="U43" i="2"/>
  <c r="BM60" i="3"/>
  <c r="X45" i="2"/>
  <c r="BL62" i="3"/>
  <c r="BN64" i="3"/>
  <c r="S47" i="2"/>
  <c r="BO68" i="3"/>
  <c r="W51" i="2"/>
  <c r="BD82" i="3"/>
  <c r="J65" i="2"/>
  <c r="U29" i="2"/>
  <c r="BW26" i="3"/>
  <c r="AF9" i="2"/>
  <c r="AG9" i="2"/>
  <c r="X40" i="2"/>
  <c r="BL57" i="3"/>
  <c r="U42" i="2"/>
  <c r="BM59" i="3"/>
  <c r="AZ65" i="3"/>
  <c r="BV65" i="3"/>
  <c r="R48" i="2"/>
  <c r="BD81" i="3"/>
  <c r="J64" i="2"/>
  <c r="BO119" i="3"/>
  <c r="W102" i="2"/>
  <c r="B29" i="1"/>
  <c r="N10" i="3"/>
  <c r="AA228" i="2"/>
  <c r="AA318" i="2"/>
  <c r="J17" i="2"/>
  <c r="AH288" i="2"/>
  <c r="K288" i="2"/>
  <c r="U5" i="2"/>
  <c r="W9" i="2"/>
  <c r="B36" i="2"/>
  <c r="BO43" i="3"/>
  <c r="W26" i="2"/>
  <c r="AW74" i="3"/>
  <c r="BS74" i="3"/>
  <c r="O57" i="2"/>
  <c r="J26" i="2"/>
  <c r="B22" i="2"/>
  <c r="J98" i="2"/>
  <c r="BC115" i="3"/>
  <c r="J95" i="2"/>
  <c r="BC112" i="3"/>
  <c r="BC293" i="3"/>
  <c r="J276" i="2"/>
  <c r="BD291" i="3"/>
  <c r="J274" i="2"/>
  <c r="J305" i="2"/>
  <c r="BC322" i="3"/>
  <c r="J307" i="2"/>
  <c r="AA12" i="2"/>
  <c r="Z12" i="2"/>
  <c r="AH12" i="2"/>
  <c r="K12" i="2"/>
  <c r="K16" i="5"/>
  <c r="K20" i="5"/>
  <c r="J53" i="5"/>
  <c r="I44" i="5"/>
  <c r="J44" i="5"/>
  <c r="I37" i="5"/>
  <c r="J37" i="5"/>
  <c r="I42" i="5"/>
  <c r="J42" i="5"/>
  <c r="Z10" i="2"/>
  <c r="AH10" i="2"/>
  <c r="K10" i="2"/>
  <c r="AA10" i="2"/>
  <c r="I34" i="5"/>
  <c r="J34" i="5"/>
  <c r="G39" i="5"/>
  <c r="H39" i="5"/>
  <c r="H48" i="5"/>
  <c r="J55" i="5"/>
  <c r="AA34" i="2"/>
  <c r="Z34" i="2"/>
  <c r="AH34" i="2"/>
  <c r="K34" i="2"/>
  <c r="AH37" i="2"/>
  <c r="K37" i="2"/>
  <c r="AA7" i="2"/>
  <c r="Z7" i="2"/>
  <c r="AH7" i="2"/>
  <c r="K7" i="2"/>
  <c r="I41" i="5"/>
  <c r="J41" i="5"/>
  <c r="AA30" i="2"/>
  <c r="Z30" i="2"/>
  <c r="AH30" i="2"/>
  <c r="K30" i="2"/>
  <c r="I36" i="5"/>
  <c r="J36" i="5"/>
  <c r="I46" i="5"/>
  <c r="J46" i="5"/>
  <c r="I45" i="5"/>
  <c r="J45" i="5"/>
  <c r="AA33" i="2"/>
  <c r="Z33" i="2"/>
  <c r="I38" i="5"/>
  <c r="J38" i="5"/>
  <c r="I43" i="5"/>
  <c r="J43" i="5"/>
  <c r="AA23" i="2"/>
  <c r="Z23" i="2"/>
  <c r="AH23" i="2"/>
  <c r="K23" i="2"/>
  <c r="AA31" i="2"/>
  <c r="Z31" i="2"/>
  <c r="AH31" i="2"/>
  <c r="K31" i="2"/>
  <c r="AA5" i="2"/>
  <c r="Z5" i="2"/>
  <c r="AH5" i="2"/>
  <c r="K5" i="2"/>
  <c r="AH33" i="2"/>
  <c r="K33" i="2"/>
  <c r="Z22" i="2"/>
  <c r="AH22" i="2"/>
  <c r="K22" i="2"/>
  <c r="AA22" i="2"/>
  <c r="AA8" i="2"/>
  <c r="Z8" i="2"/>
  <c r="AH8" i="2"/>
  <c r="K8" i="2"/>
  <c r="J48" i="5"/>
  <c r="J56" i="5"/>
  <c r="J60" i="5"/>
  <c r="M11" i="4"/>
  <c r="B31" i="1"/>
  <c r="M11" i="3"/>
</calcChain>
</file>

<file path=xl/comments1.xml><?xml version="1.0" encoding="utf-8"?>
<comments xmlns="http://schemas.openxmlformats.org/spreadsheetml/2006/main">
  <authors>
    <author/>
  </authors>
  <commentList>
    <comment ref="V16" authorId="0" shapeId="0">
      <text>
        <r>
          <rPr>
            <sz val="10"/>
            <rFont val="Arial"/>
            <family val="2"/>
            <charset val="1"/>
          </rPr>
          <t xml:space="preserve">If HD or LD test is selected Genetic Conditions panel will automatically be run. This includes all defects for $25.00
</t>
        </r>
      </text>
    </comment>
  </commentList>
</comments>
</file>

<file path=xl/sharedStrings.xml><?xml version="1.0" encoding="utf-8"?>
<sst xmlns="http://schemas.openxmlformats.org/spreadsheetml/2006/main" count="369" uniqueCount="221">
  <si>
    <t>American Simmental Association DNA Kit Request Form</t>
  </si>
  <si>
    <t xml:space="preserve">            If you have any questions, please contact us at (406-587-4531).</t>
  </si>
  <si>
    <t>CUSTOMER INFORMATION</t>
  </si>
  <si>
    <t>Customer Name</t>
  </si>
  <si>
    <t>ASA Membership Number</t>
  </si>
  <si>
    <t>Contact Phone Number</t>
  </si>
  <si>
    <t xml:space="preserve">Shipping Options </t>
  </si>
  <si>
    <t>FedEx</t>
  </si>
  <si>
    <r>
      <rPr>
        <b/>
        <sz val="10"/>
        <rFont val="Arial"/>
        <family val="2"/>
        <charset val="1"/>
      </rPr>
      <t>*If FedEx is not selected kits will be sent USPS</t>
    </r>
    <r>
      <rPr>
        <sz val="10"/>
        <rFont val="Arial"/>
        <family val="2"/>
        <charset val="1"/>
      </rPr>
      <t>*</t>
    </r>
  </si>
  <si>
    <t>Mark X if you want FedEx shipping.</t>
  </si>
  <si>
    <r>
      <rPr>
        <b/>
        <sz val="10"/>
        <rFont val="Arial"/>
        <family val="2"/>
        <charset val="1"/>
      </rPr>
      <t xml:space="preserve">*If FedXx is selected physical address must be provided below. P.O. BOX may </t>
    </r>
    <r>
      <rPr>
        <b/>
        <i/>
        <sz val="10"/>
        <color indexed="17"/>
        <rFont val="Arial"/>
        <family val="2"/>
        <charset val="1"/>
      </rPr>
      <t>NOT</t>
    </r>
    <r>
      <rPr>
        <b/>
        <sz val="10"/>
        <rFont val="Arial"/>
        <family val="2"/>
        <charset val="1"/>
      </rPr>
      <t xml:space="preserve"> be used</t>
    </r>
  </si>
  <si>
    <t>Additional fees will incurred.</t>
  </si>
  <si>
    <t>Mailing Address (If different than address on account)</t>
  </si>
  <si>
    <t>City, State, ZIP</t>
  </si>
  <si>
    <t>Order Notes</t>
  </si>
  <si>
    <t>Total Number of Animals</t>
  </si>
  <si>
    <t>(Will be generated automatically)</t>
  </si>
  <si>
    <t xml:space="preserve">Total Amount Due </t>
  </si>
  <si>
    <t>This includes processing fees for Hair ($5.00) or Blood ($1.00) per sample. If FedEx is selected, additional fees will be incurred.</t>
  </si>
  <si>
    <t>Prices on this sheet reflect the price revision of 9/1/2018.</t>
  </si>
  <si>
    <t>DATE</t>
  </si>
  <si>
    <r>
      <rPr>
        <b/>
        <sz val="11"/>
        <color indexed="63"/>
        <rFont val="Calibri"/>
        <family val="2"/>
        <charset val="1"/>
      </rPr>
      <t>SIGNATURE:</t>
    </r>
    <r>
      <rPr>
        <b/>
        <sz val="12"/>
        <color indexed="63"/>
        <rFont val="Calibri"/>
        <family val="2"/>
        <charset val="1"/>
      </rPr>
      <t>*</t>
    </r>
  </si>
  <si>
    <t xml:space="preserve">*A typed name in this field will represent that you understand and acknowledge the tests you have selected. </t>
  </si>
  <si>
    <t>*A signature is required for any customer requesting DNA testing through ASA. Please click on Request Testing tab to enter testing information.</t>
  </si>
  <si>
    <t>Genetic Testing Panel Disclaimer</t>
  </si>
  <si>
    <t>TERMS &amp; CONDITIONS:  BY SIGNING THIS FORM, YOU UNDERSTAND  THE TERMS AND CONDITIONS SET FORTH. Not every genomic test results in genomically enhanced EPDs.  The IGS Multi-breed Genetic Evaluation analyzes the genotype data and removes genomic files with suspected errors from the genetic evaluation.  For example, genotypes are removed if the international ID is incorrect or can’t be linked to an animal in the evaluation, the sex isn’t correct, the parent or progeny markers don’t match, two samples from the same animal have different DNA markers, the markers are out of alignment with expected proportions of hetero and homozygous calls,  or the laboratory had low call rates on the sample.  While some of the ID problems can be fixed without a new test, other errors require a new DNA sample and test to be resolved (like samples that fail testing). Members can submit a second sample to retest but there is no guarantee the new sample will be successful.  In the event a new sample is recommended for genomic testing, the member is financially responsible for the new test.</t>
  </si>
  <si>
    <t>AMERICAN SIMMENTAL ASSOCIATION -  DNA PRICING</t>
  </si>
  <si>
    <t>Standalone Pricing</t>
  </si>
  <si>
    <t>Single Trait Analysis</t>
  </si>
  <si>
    <t>Included</t>
  </si>
  <si>
    <t xml:space="preserve">    + Diluter</t>
  </si>
  <si>
    <t xml:space="preserve">    + Coat Color</t>
  </si>
  <si>
    <t>Genetic Traits</t>
  </si>
  <si>
    <t xml:space="preserve">    + Horned/Polled</t>
  </si>
  <si>
    <t>Coat Color</t>
  </si>
  <si>
    <t>Diluter</t>
  </si>
  <si>
    <t>Horned/Polled</t>
  </si>
  <si>
    <t>GGP-LD</t>
  </si>
  <si>
    <t>OH</t>
  </si>
  <si>
    <t>Single Trait Defect Testing</t>
  </si>
  <si>
    <t>AM</t>
  </si>
  <si>
    <t>NH</t>
  </si>
  <si>
    <t>CA</t>
  </si>
  <si>
    <t>DD</t>
  </si>
  <si>
    <t>TH</t>
  </si>
  <si>
    <t>PHA</t>
  </si>
  <si>
    <t>OS</t>
  </si>
  <si>
    <t>GGP-uLD</t>
  </si>
  <si>
    <t>Other Testing Available</t>
  </si>
  <si>
    <t>BVDV</t>
  </si>
  <si>
    <t>DNA Collection Methods</t>
  </si>
  <si>
    <t>Allflex TSUs (box of 10)</t>
  </si>
  <si>
    <t>Allflex TSU Applicator</t>
  </si>
  <si>
    <t>Blood Cards</t>
  </si>
  <si>
    <t>*Hair Cards</t>
  </si>
  <si>
    <t>*Fee applies regardless if member already has a blood/hair card not supplied by ASA</t>
  </si>
  <si>
    <t>**Additional Fees</t>
  </si>
  <si>
    <t>DNA Research Fee</t>
  </si>
  <si>
    <t>$60/hour</t>
  </si>
  <si>
    <t>Export PV SNPs to AAA</t>
  </si>
  <si>
    <t>Sample Pull Fee</t>
  </si>
  <si>
    <t>Research Fee charged at $1.00/min – Includes but is not limited to: DNA re-checks to more than 2 additional alternate parents, multi-sire pasture, excess time spent to confirm parentage, mis-identified samples, and samples arriving at lab without proper ASA paperwork.</t>
  </si>
  <si>
    <t>SNP PVs to AAA – Angus requires SNP parentage in AB format and there is a fee charged for the special request.</t>
  </si>
  <si>
    <t>All testing will be billed to the ASA member account, including test results reported as a No Results ‘NR’</t>
  </si>
  <si>
    <t>Account</t>
  </si>
  <si>
    <t>Registration Number</t>
  </si>
  <si>
    <t>Animal ID</t>
  </si>
  <si>
    <t>Sex</t>
  </si>
  <si>
    <t>Sire Number</t>
  </si>
  <si>
    <t>Sire 2 number</t>
  </si>
  <si>
    <t>Dam Number</t>
  </si>
  <si>
    <t>BarCode</t>
  </si>
  <si>
    <t>Sample Type</t>
  </si>
  <si>
    <t>Status</t>
  </si>
  <si>
    <t>PHA1</t>
  </si>
  <si>
    <t>TH1</t>
  </si>
  <si>
    <t>Black</t>
  </si>
  <si>
    <t>Red Charlie</t>
  </si>
  <si>
    <t>HP_Result</t>
  </si>
  <si>
    <t>DL</t>
  </si>
  <si>
    <t>SeekSire Cattle Parentage</t>
  </si>
  <si>
    <t>Profile Type</t>
  </si>
  <si>
    <t>Profile Status</t>
  </si>
  <si>
    <t>BOV_uHD_150k_T</t>
  </si>
  <si>
    <t>CHR</t>
  </si>
  <si>
    <t>BOV_uLDv3</t>
  </si>
  <si>
    <t>Defect Panel Type</t>
  </si>
  <si>
    <t>Defect Panel Status</t>
  </si>
  <si>
    <t>Ref status</t>
  </si>
  <si>
    <t>Date</t>
  </si>
  <si>
    <t>Membership Number</t>
  </si>
  <si>
    <t>Total Samples Enclosed</t>
  </si>
  <si>
    <t xml:space="preserve">      Total Amount Due </t>
  </si>
  <si>
    <t>Count test types ASA ONLY</t>
  </si>
  <si>
    <t>ASA Use for costs</t>
  </si>
  <si>
    <t>Required for All Animals</t>
  </si>
  <si>
    <t>Required for Parentage-Sire Verification</t>
  </si>
  <si>
    <t>Barcode</t>
  </si>
  <si>
    <t>*Tattoo</t>
  </si>
  <si>
    <t>Sex B/C</t>
  </si>
  <si>
    <t>ASA Registration Number/On-file Number</t>
  </si>
  <si>
    <t>Birth Date</t>
  </si>
  <si>
    <t>Sire Reg. Number</t>
  </si>
  <si>
    <t>Alternate Sire Reg Numbers</t>
  </si>
  <si>
    <t>Dam Reg. Number</t>
  </si>
  <si>
    <t>GGP- HD</t>
  </si>
  <si>
    <t>Parentage</t>
  </si>
  <si>
    <t>Horned/ Polled</t>
  </si>
  <si>
    <t>BVD</t>
  </si>
  <si>
    <t>Genetic Conditions</t>
  </si>
  <si>
    <t>Genomics</t>
  </si>
  <si>
    <t>Non Genetic conditions</t>
  </si>
  <si>
    <t>Blood</t>
  </si>
  <si>
    <t>Hair</t>
  </si>
  <si>
    <t>Tissue</t>
  </si>
  <si>
    <t>GCP</t>
  </si>
  <si>
    <t xml:space="preserve">Count samples </t>
  </si>
  <si>
    <t>GGP-HD</t>
  </si>
  <si>
    <t xml:space="preserve">Sums per animal </t>
  </si>
  <si>
    <t xml:space="preserve">EXAMPLE </t>
  </si>
  <si>
    <t>X29</t>
  </si>
  <si>
    <t>B</t>
  </si>
  <si>
    <t>X</t>
  </si>
  <si>
    <t>0000000</t>
  </si>
  <si>
    <t>xx/xx/xx</t>
  </si>
  <si>
    <t>x</t>
  </si>
  <si>
    <t>Request Testing</t>
  </si>
  <si>
    <t>Please place an “X” in cells to confirm testing.</t>
  </si>
  <si>
    <r>
      <rPr>
        <sz val="13"/>
        <color indexed="63"/>
        <rFont val="Arial"/>
        <family val="2"/>
        <charset val="1"/>
      </rPr>
      <t xml:space="preserve">           Cells left blank will </t>
    </r>
    <r>
      <rPr>
        <b/>
        <u/>
        <sz val="13"/>
        <color indexed="63"/>
        <rFont val="Arial"/>
        <family val="2"/>
        <charset val="1"/>
      </rPr>
      <t>not</t>
    </r>
    <r>
      <rPr>
        <sz val="13"/>
        <color indexed="63"/>
        <rFont val="Arial"/>
        <family val="2"/>
        <charset val="1"/>
      </rPr>
      <t xml:space="preserve"> be counted.</t>
    </r>
  </si>
  <si>
    <r>
      <rPr>
        <sz val="18"/>
        <color indexed="17"/>
        <rFont val="Arial"/>
        <family val="2"/>
        <charset val="1"/>
      </rPr>
      <t xml:space="preserve">       </t>
    </r>
    <r>
      <rPr>
        <b/>
        <u/>
        <sz val="18"/>
        <color indexed="17"/>
        <rFont val="Arial"/>
        <family val="2"/>
        <charset val="1"/>
      </rPr>
      <t>Do not delete</t>
    </r>
    <r>
      <rPr>
        <u/>
        <sz val="18"/>
        <color indexed="17"/>
        <rFont val="Arial"/>
        <family val="2"/>
        <charset val="1"/>
      </rPr>
      <t xml:space="preserve"> </t>
    </r>
    <r>
      <rPr>
        <b/>
        <u/>
        <sz val="18"/>
        <color indexed="17"/>
        <rFont val="Arial"/>
        <family val="2"/>
        <charset val="1"/>
      </rPr>
      <t>rows</t>
    </r>
    <r>
      <rPr>
        <u/>
        <sz val="18"/>
        <color indexed="17"/>
        <rFont val="Arial"/>
        <family val="2"/>
        <charset val="1"/>
      </rPr>
      <t>,</t>
    </r>
    <r>
      <rPr>
        <sz val="18"/>
        <color indexed="17"/>
        <rFont val="Arial"/>
        <family val="2"/>
        <charset val="1"/>
      </rPr>
      <t xml:space="preserve"> please clear contents instead.</t>
    </r>
  </si>
  <si>
    <t>Order Details</t>
  </si>
  <si>
    <t>Test Name</t>
  </si>
  <si>
    <t>Test Price</t>
  </si>
  <si>
    <t>Quantity</t>
  </si>
  <si>
    <t>Totals</t>
  </si>
  <si>
    <t xml:space="preserve">GGP-HD    </t>
  </si>
  <si>
    <t>Required for donor dam or AI sire approval</t>
  </si>
  <si>
    <t>Price pf HD</t>
  </si>
  <si>
    <t>PV Included</t>
  </si>
  <si>
    <t>Diluter Included</t>
  </si>
  <si>
    <t>Price of LD</t>
  </si>
  <si>
    <t>Price of CHR</t>
  </si>
  <si>
    <t>CHR Discount</t>
  </si>
  <si>
    <t>Price of uLD</t>
  </si>
  <si>
    <t xml:space="preserve">Genomic Total </t>
  </si>
  <si>
    <t>Price of parentage</t>
  </si>
  <si>
    <t xml:space="preserve">Parentage Total </t>
  </si>
  <si>
    <t>Traits</t>
  </si>
  <si>
    <t>Total Number of  
ADD ONS**</t>
  </si>
  <si>
    <t>Total Number of
STAND ALONE</t>
  </si>
  <si>
    <t xml:space="preserve">Cost </t>
  </si>
  <si>
    <t xml:space="preserve">Add On prices </t>
  </si>
  <si>
    <t>Stand Alone Prices</t>
  </si>
  <si>
    <t xml:space="preserve">Total animals being tested </t>
  </si>
  <si>
    <t>Price</t>
  </si>
  <si>
    <t>Total price of samples</t>
  </si>
  <si>
    <t xml:space="preserve">  Coat Color (CC)</t>
  </si>
  <si>
    <t>CC</t>
  </si>
  <si>
    <t xml:space="preserve">  Horned Polled (HPS)</t>
  </si>
  <si>
    <t>HPS</t>
  </si>
  <si>
    <t xml:space="preserve">  Diluter (DL)</t>
  </si>
  <si>
    <t>Hair Cards</t>
  </si>
  <si>
    <t xml:space="preserve">  Red Charlie</t>
  </si>
  <si>
    <t>RC</t>
  </si>
  <si>
    <t xml:space="preserve">Tissue Samples </t>
  </si>
  <si>
    <t xml:space="preserve">  Oculocutaneous Hypopigmentation (OH)</t>
  </si>
  <si>
    <t xml:space="preserve">  Bovine Viral Diarrhea (BVD)</t>
  </si>
  <si>
    <t xml:space="preserve">  Genetic Conditions Panel (Includes below)</t>
  </si>
  <si>
    <t>N/A</t>
  </si>
  <si>
    <t>Stand Alone  - Arthrogryposis Multiplex (AM)</t>
  </si>
  <si>
    <t>Stand Alone  - Neuropathic Hydrocephalus (NH)</t>
  </si>
  <si>
    <t>Stand Alone  - Contractural Arachnodactyly (CA)</t>
  </si>
  <si>
    <t>Stand Alone  - Developmental Duplication (DD)</t>
  </si>
  <si>
    <t>Stand Alone  - Pulmonary Hypoplasia With Anasarca (PHA)</t>
  </si>
  <si>
    <t>Stand Alone  - Tibial Hemimelia (TH)</t>
  </si>
  <si>
    <t>Stand Alone  - Osteopetrosis (OS)</t>
  </si>
  <si>
    <t>Add on Total</t>
  </si>
  <si>
    <t>Stand Alone Total</t>
  </si>
  <si>
    <t>Total Price</t>
  </si>
  <si>
    <t>Total  Genomics</t>
  </si>
  <si>
    <t>Total  Parentage</t>
  </si>
  <si>
    <t xml:space="preserve">Traits Add On </t>
  </si>
  <si>
    <t xml:space="preserve">Traits Stand Alone   </t>
  </si>
  <si>
    <t xml:space="preserve">                       DNA@SIMMGENE.COM </t>
  </si>
  <si>
    <t>Blood Card Processing Fee ($1.00)</t>
  </si>
  <si>
    <t>Hair Card Processing Fee ($5.00)</t>
  </si>
  <si>
    <t>TSU Processing Fee (Free)</t>
  </si>
  <si>
    <t>Free</t>
  </si>
  <si>
    <t>GRAND TOTAL:</t>
  </si>
  <si>
    <t>This sheet is generated automatically</t>
  </si>
  <si>
    <t>Registration number</t>
  </si>
  <si>
    <t>Tattoo</t>
  </si>
  <si>
    <t xml:space="preserve">Cost per animal </t>
  </si>
  <si>
    <t>Place X for research</t>
  </si>
  <si>
    <t>GGP_BOV100K</t>
  </si>
  <si>
    <t>GGP-100K</t>
  </si>
  <si>
    <t>If requesting GGP-100K or GGP-uLD, ANIMALS MUST BE PLACED ON FILE OR REGISTERED</t>
  </si>
  <si>
    <t xml:space="preserve">GGP-100K </t>
  </si>
  <si>
    <t>CHR/CCG</t>
  </si>
  <si>
    <t>AI sires and Donor Dams                PV Included</t>
  </si>
  <si>
    <t>Red Charlie (RC)</t>
  </si>
  <si>
    <t>ASA DNA Research Projects***</t>
  </si>
  <si>
    <t>***must prequalify, email researchdna@simmgene.com for details</t>
  </si>
  <si>
    <t>Cow Herd DNA Roundup</t>
  </si>
  <si>
    <t>*Blood Cards</t>
  </si>
  <si>
    <t>Calf Crop Genomics</t>
  </si>
  <si>
    <t>**Additional Fee Details</t>
  </si>
  <si>
    <t>MM/DD/YYYY</t>
  </si>
  <si>
    <t>Genomic Tests – DNA Enhanced EPDs with Add-On Content Available</t>
  </si>
  <si>
    <t xml:space="preserve">    + SNP parentage</t>
  </si>
  <si>
    <t>Parent Verification(PV)</t>
  </si>
  <si>
    <t xml:space="preserve">    + STR parentage</t>
  </si>
  <si>
    <t>STR</t>
  </si>
  <si>
    <t xml:space="preserve">    + OH</t>
  </si>
  <si>
    <t xml:space="preserve">    + Red Charlie</t>
  </si>
  <si>
    <t xml:space="preserve">    + Condition Panel        (AM,NH,CA,DD,    TH,PHA,OS)</t>
  </si>
  <si>
    <t>Genomic Tests – DNA Enhanced EPDs with NO Add-On Content Available</t>
  </si>
  <si>
    <t xml:space="preserve">    + SNP PV</t>
  </si>
  <si>
    <t xml:space="preserve">    + STR PV</t>
  </si>
  <si>
    <t>Parentage and add-ons sames as GGP-100K - see above</t>
  </si>
  <si>
    <r>
      <t xml:space="preserve">GGP-100K </t>
    </r>
    <r>
      <rPr>
        <sz val="11"/>
        <rFont val="Arial"/>
        <family val="2"/>
      </rPr>
      <t>(AI sires/Donor Dams)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</si>
</sst>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000000"/>
    <numFmt numFmtId="165" formatCode="yyyy\-mm\-dd"/>
    <numFmt numFmtId="166" formatCode="\$#,##0.00"/>
    <numFmt numFmtId="167" formatCode="[$$-409]#,##0.00;[Red]\-[$$-409]#,##0.00"/>
    <numFmt numFmtId="168" formatCode="#"/>
    <numFmt numFmtId="169" formatCode="&quot;TRUE&quot;;&quot;TRUE&quot;;&quot;FALSE&quot;"/>
    <numFmt numFmtId="170" formatCode="mm/dd/yy"/>
    <numFmt numFmtId="171" formatCode="[$$-409]#,##0;[Red]\-[$$-409]#,##0"/>
    <numFmt numFmtId="172" formatCode="[$$-409]#,##0;\-[$$-409]#,##0"/>
    <numFmt numFmtId="174" formatCode="&quot;$&quot;#,##0"/>
  </numFmts>
  <fonts count="47">
    <font>
      <sz val="10"/>
      <name val="Arial"/>
      <family val="2"/>
      <charset val="1"/>
    </font>
    <font>
      <b/>
      <sz val="10"/>
      <name val="Arial"/>
      <family val="2"/>
      <charset val="1"/>
    </font>
    <font>
      <b/>
      <i/>
      <sz val="10"/>
      <color indexed="17"/>
      <name val="Arial"/>
      <family val="2"/>
      <charset val="1"/>
    </font>
    <font>
      <sz val="13"/>
      <name val="Arial"/>
      <family val="2"/>
      <charset val="1"/>
    </font>
    <font>
      <b/>
      <sz val="14"/>
      <name val="Arial"/>
      <family val="2"/>
      <charset val="1"/>
    </font>
    <font>
      <b/>
      <sz val="11"/>
      <color indexed="63"/>
      <name val="Calibri"/>
      <family val="2"/>
      <charset val="1"/>
    </font>
    <font>
      <b/>
      <sz val="12"/>
      <color indexed="63"/>
      <name val="Calibri"/>
      <family val="2"/>
      <charset val="1"/>
    </font>
    <font>
      <sz val="20"/>
      <name val="Arial"/>
      <family val="2"/>
      <charset val="1"/>
    </font>
    <font>
      <sz val="15"/>
      <name val="Arial"/>
      <family val="2"/>
      <charset val="1"/>
    </font>
    <font>
      <sz val="14"/>
      <name val="Arial"/>
      <family val="2"/>
      <charset val="1"/>
    </font>
    <font>
      <sz val="13"/>
      <color indexed="63"/>
      <name val="Arial"/>
      <family val="2"/>
      <charset val="1"/>
    </font>
    <font>
      <b/>
      <u/>
      <sz val="13"/>
      <color indexed="63"/>
      <name val="Arial"/>
      <family val="2"/>
      <charset val="1"/>
    </font>
    <font>
      <sz val="18"/>
      <color indexed="17"/>
      <name val="Arial"/>
      <family val="2"/>
      <charset val="1"/>
    </font>
    <font>
      <b/>
      <u/>
      <sz val="18"/>
      <color indexed="17"/>
      <name val="Arial"/>
      <family val="2"/>
      <charset val="1"/>
    </font>
    <font>
      <u/>
      <sz val="18"/>
      <color indexed="17"/>
      <name val="Arial"/>
      <family val="2"/>
      <charset val="1"/>
    </font>
    <font>
      <b/>
      <sz val="11"/>
      <name val="Calibri"/>
      <family val="2"/>
      <charset val="1"/>
    </font>
    <font>
      <b/>
      <sz val="14"/>
      <name val="Arial"/>
      <family val="2"/>
    </font>
    <font>
      <b/>
      <sz val="10"/>
      <name val="Arial"/>
      <family val="2"/>
    </font>
    <font>
      <b/>
      <sz val="11"/>
      <name val="Arial"/>
      <family val="2"/>
    </font>
    <font>
      <sz val="11"/>
      <name val="Arial"/>
      <family val="2"/>
    </font>
    <font>
      <i/>
      <sz val="11"/>
      <name val="Arial"/>
      <family val="2"/>
    </font>
    <font>
      <b/>
      <i/>
      <sz val="11"/>
      <name val="Arial"/>
      <family val="2"/>
    </font>
    <font>
      <b/>
      <sz val="14"/>
      <color rgb="FF3465A4"/>
      <name val="Calibri"/>
      <family val="2"/>
      <charset val="1"/>
    </font>
    <font>
      <b/>
      <sz val="12"/>
      <color rgb="FF3465A4"/>
      <name val="Calibri"/>
      <family val="2"/>
      <charset val="1"/>
    </font>
    <font>
      <b/>
      <sz val="15"/>
      <color rgb="FFFF3333"/>
      <name val="Arial"/>
      <family val="2"/>
      <charset val="1"/>
    </font>
    <font>
      <sz val="10"/>
      <color rgb="FFFF3333"/>
      <name val="Arial"/>
      <family val="2"/>
      <charset val="1"/>
    </font>
    <font>
      <b/>
      <sz val="11"/>
      <color rgb="FF000000"/>
      <name val="Calibri"/>
      <family val="2"/>
      <charset val="1"/>
    </font>
    <font>
      <b/>
      <sz val="14"/>
      <color rgb="FFFF3333"/>
      <name val="Calibri"/>
      <family val="2"/>
      <charset val="1"/>
    </font>
    <font>
      <sz val="11"/>
      <color rgb="FFFF0000"/>
      <name val="Calibri"/>
      <family val="2"/>
      <charset val="1"/>
    </font>
    <font>
      <sz val="11"/>
      <color rgb="FF000000"/>
      <name val="Calibri"/>
      <family val="2"/>
      <charset val="1"/>
    </font>
    <font>
      <sz val="8"/>
      <color rgb="FF000000"/>
      <name val="Calibri"/>
      <family val="2"/>
      <charset val="1"/>
    </font>
    <font>
      <sz val="9"/>
      <color rgb="FF000000"/>
      <name val="Calibri"/>
      <family val="2"/>
      <charset val="1"/>
    </font>
    <font>
      <sz val="10"/>
      <color rgb="FF000000"/>
      <name val="Calibri"/>
      <family val="2"/>
      <charset val="1"/>
    </font>
    <font>
      <sz val="6.4"/>
      <color rgb="FF3C3C3C"/>
      <name val="Ubuntu"/>
      <charset val="1"/>
    </font>
    <font>
      <b/>
      <sz val="14"/>
      <color rgb="FF000000"/>
      <name val="Calibri"/>
      <family val="2"/>
      <charset val="1"/>
    </font>
    <font>
      <sz val="10"/>
      <color rgb="FF000000"/>
      <name val="Arial"/>
      <family val="2"/>
      <charset val="1"/>
    </font>
    <font>
      <b/>
      <sz val="11"/>
      <color rgb="FFFF6600"/>
      <name val="Calibri"/>
      <family val="2"/>
      <charset val="1"/>
    </font>
    <font>
      <b/>
      <sz val="12"/>
      <color rgb="FF000000"/>
      <name val="Calibri"/>
      <family val="2"/>
      <charset val="1"/>
    </font>
    <font>
      <i/>
      <sz val="9"/>
      <color rgb="FF000000"/>
      <name val="Calibri"/>
      <family val="2"/>
      <charset val="1"/>
    </font>
    <font>
      <sz val="8.5"/>
      <color rgb="FF000000"/>
      <name val="Calibri"/>
      <family val="2"/>
      <charset val="1"/>
    </font>
    <font>
      <b/>
      <sz val="9"/>
      <color rgb="FF000000"/>
      <name val="Calibri"/>
      <family val="2"/>
      <charset val="1"/>
    </font>
    <font>
      <b/>
      <sz val="26"/>
      <color rgb="FF3465A4"/>
      <name val="Cabril"/>
      <charset val="1"/>
    </font>
    <font>
      <b/>
      <sz val="12"/>
      <color rgb="FFFF3333"/>
      <name val="Arial"/>
      <family val="2"/>
      <charset val="1"/>
    </font>
    <font>
      <sz val="13"/>
      <color rgb="FFFF3333"/>
      <name val="Arial"/>
      <family val="2"/>
      <charset val="1"/>
    </font>
    <font>
      <sz val="13"/>
      <color rgb="FF000000"/>
      <name val="Arial"/>
      <family val="2"/>
      <charset val="1"/>
    </font>
    <font>
      <sz val="18"/>
      <color rgb="FFFF3333"/>
      <name val="Arial"/>
      <family val="2"/>
      <charset val="1"/>
    </font>
    <font>
      <b/>
      <sz val="32"/>
      <color rgb="FF3465A4"/>
      <name val="Calibri"/>
      <family val="2"/>
      <charset val="1"/>
    </font>
  </fonts>
  <fills count="14">
    <fill>
      <patternFill patternType="none"/>
    </fill>
    <fill>
      <patternFill patternType="gray125"/>
    </fill>
    <fill>
      <patternFill patternType="solid">
        <fgColor rgb="FFFFFFFF"/>
        <bgColor rgb="FFFFFFCC"/>
      </patternFill>
    </fill>
    <fill>
      <patternFill patternType="solid">
        <fgColor rgb="FFCCCCCC"/>
        <bgColor rgb="FFC0C0C0"/>
      </patternFill>
    </fill>
    <fill>
      <patternFill patternType="solid">
        <fgColor rgb="FFFF3333"/>
        <bgColor rgb="FFFF0000"/>
      </patternFill>
    </fill>
    <fill>
      <patternFill patternType="solid">
        <fgColor rgb="FFDDDDDD"/>
        <bgColor rgb="FFCCCCCC"/>
      </patternFill>
    </fill>
    <fill>
      <patternFill patternType="solid">
        <fgColor rgb="FFB2FFAE"/>
        <bgColor rgb="FFCCFFFF"/>
      </patternFill>
    </fill>
    <fill>
      <patternFill patternType="solid">
        <fgColor rgb="FFC0C0C0"/>
        <bgColor rgb="FFCCCCCC"/>
      </patternFill>
    </fill>
    <fill>
      <patternFill patternType="solid">
        <fgColor rgb="FFB2B2B2"/>
        <bgColor rgb="FFC0C0C0"/>
      </patternFill>
    </fill>
    <fill>
      <patternFill patternType="solid">
        <fgColor rgb="FF729FCF"/>
        <bgColor rgb="FF808080"/>
      </patternFill>
    </fill>
    <fill>
      <patternFill patternType="solid">
        <fgColor theme="1"/>
        <bgColor rgb="FFCCCCCC"/>
      </patternFill>
    </fill>
    <fill>
      <patternFill patternType="solid">
        <fgColor theme="1"/>
        <bgColor indexed="64"/>
      </patternFill>
    </fill>
    <fill>
      <patternFill patternType="solid">
        <fgColor theme="1"/>
        <bgColor rgb="FFFFFFCC"/>
      </patternFill>
    </fill>
    <fill>
      <patternFill patternType="solid">
        <fgColor theme="0" tint="-0.34998626667073579"/>
        <bgColor indexed="42"/>
      </patternFill>
    </fill>
  </fills>
  <borders count="53">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right style="hair">
        <color indexed="64"/>
      </right>
      <top/>
      <bottom/>
      <diagonal/>
    </border>
    <border>
      <left/>
      <right/>
      <top/>
      <bottom style="hair">
        <color indexed="64"/>
      </bottom>
      <diagonal/>
    </border>
    <border>
      <left/>
      <right/>
      <top style="hair">
        <color indexed="64"/>
      </top>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top/>
      <bottom/>
      <diagonal/>
    </border>
    <border>
      <left style="hair">
        <color indexed="64"/>
      </left>
      <right/>
      <top/>
      <bottom style="hair">
        <color indexed="64"/>
      </bottom>
      <diagonal/>
    </border>
    <border>
      <left style="hair">
        <color indexed="64"/>
      </left>
      <right/>
      <top style="hair">
        <color indexed="64"/>
      </top>
      <bottom/>
      <diagonal/>
    </border>
    <border>
      <left style="hair">
        <color indexed="8"/>
      </left>
      <right style="hair">
        <color indexed="8"/>
      </right>
      <top style="hair">
        <color indexed="8"/>
      </top>
      <bottom style="hair">
        <color indexed="8"/>
      </bottom>
      <diagonal/>
    </border>
    <border>
      <left style="hair">
        <color indexed="8"/>
      </left>
      <right style="hair">
        <color indexed="8"/>
      </right>
      <top style="hair">
        <color indexed="8"/>
      </top>
      <bottom/>
      <diagonal/>
    </border>
    <border>
      <left/>
      <right/>
      <top/>
      <bottom style="hair">
        <color indexed="8"/>
      </bottom>
      <diagonal/>
    </border>
    <border>
      <left/>
      <right style="hair">
        <color indexed="8"/>
      </right>
      <top/>
      <bottom style="hair">
        <color indexed="8"/>
      </bottom>
      <diagonal/>
    </border>
    <border>
      <left style="hair">
        <color indexed="64"/>
      </left>
      <right style="hair">
        <color indexed="8"/>
      </right>
      <top style="hair">
        <color indexed="64"/>
      </top>
      <bottom style="hair">
        <color indexed="8"/>
      </bottom>
      <diagonal/>
    </border>
    <border>
      <left style="hair">
        <color indexed="8"/>
      </left>
      <right style="hair">
        <color indexed="8"/>
      </right>
      <top style="hair">
        <color indexed="64"/>
      </top>
      <bottom style="hair">
        <color indexed="8"/>
      </bottom>
      <diagonal/>
    </border>
    <border>
      <left style="hair">
        <color indexed="8"/>
      </left>
      <right style="hair">
        <color indexed="64"/>
      </right>
      <top style="hair">
        <color indexed="64"/>
      </top>
      <bottom style="hair">
        <color indexed="8"/>
      </bottom>
      <diagonal/>
    </border>
    <border>
      <left style="hair">
        <color indexed="64"/>
      </left>
      <right style="hair">
        <color indexed="8"/>
      </right>
      <top/>
      <bottom style="hair">
        <color indexed="64"/>
      </bottom>
      <diagonal/>
    </border>
    <border>
      <left style="hair">
        <color indexed="8"/>
      </left>
      <right style="hair">
        <color indexed="8"/>
      </right>
      <top/>
      <bottom style="hair">
        <color indexed="64"/>
      </bottom>
      <diagonal/>
    </border>
    <border>
      <left style="hair">
        <color indexed="8"/>
      </left>
      <right style="hair">
        <color indexed="64"/>
      </right>
      <top/>
      <bottom style="hair">
        <color indexed="64"/>
      </bottom>
      <diagonal/>
    </border>
    <border>
      <left style="hair">
        <color indexed="8"/>
      </left>
      <right/>
      <top/>
      <bottom style="hair">
        <color indexed="8"/>
      </bottom>
      <diagonal/>
    </border>
    <border>
      <left style="hair">
        <color indexed="8"/>
      </left>
      <right style="hair">
        <color indexed="8"/>
      </right>
      <top/>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style="hair">
        <color indexed="64"/>
      </top>
      <bottom style="hair">
        <color indexed="8"/>
      </bottom>
      <diagonal/>
    </border>
    <border>
      <left/>
      <right/>
      <top style="hair">
        <color indexed="64"/>
      </top>
      <bottom style="hair">
        <color indexed="8"/>
      </bottom>
      <diagonal/>
    </border>
    <border>
      <left/>
      <right style="hair">
        <color indexed="8"/>
      </right>
      <top style="hair">
        <color indexed="64"/>
      </top>
      <bottom style="hair">
        <color indexed="8"/>
      </bottom>
      <diagonal/>
    </border>
    <border>
      <left style="medium">
        <color rgb="FF3C3C3C"/>
      </left>
      <right/>
      <top style="medium">
        <color rgb="FF3C3C3C"/>
      </top>
      <bottom/>
      <diagonal/>
    </border>
    <border>
      <left/>
      <right/>
      <top style="medium">
        <color rgb="FF3C3C3C"/>
      </top>
      <bottom/>
      <diagonal/>
    </border>
    <border>
      <left style="medium">
        <color rgb="FF3C3C3C"/>
      </left>
      <right/>
      <top/>
      <bottom/>
      <diagonal/>
    </border>
    <border>
      <left style="thin">
        <color rgb="FF3C3C3C"/>
      </left>
      <right/>
      <top/>
      <bottom/>
      <diagonal/>
    </border>
    <border>
      <left style="thin">
        <color rgb="FF3C3C3C"/>
      </left>
      <right style="thin">
        <color rgb="FF3C3C3C"/>
      </right>
      <top style="thin">
        <color rgb="FF3C3C3C"/>
      </top>
      <bottom style="thin">
        <color rgb="FF3C3C3C"/>
      </bottom>
      <diagonal/>
    </border>
    <border>
      <left style="thin">
        <color rgb="FF3C3C3C"/>
      </left>
      <right style="thin">
        <color rgb="FF3C3C3C"/>
      </right>
      <top/>
      <bottom style="thin">
        <color rgb="FF3C3C3C"/>
      </bottom>
      <diagonal/>
    </border>
    <border>
      <left style="medium">
        <color rgb="FF3C3C3C"/>
      </left>
      <right style="thin">
        <color rgb="FF3C3C3C"/>
      </right>
      <top style="thin">
        <color rgb="FF3C3C3C"/>
      </top>
      <bottom style="thin">
        <color rgb="FF3C3C3C"/>
      </bottom>
      <diagonal/>
    </border>
    <border>
      <left style="thin">
        <color rgb="FF3C3C3C"/>
      </left>
      <right/>
      <top style="thin">
        <color rgb="FF3C3C3C"/>
      </top>
      <bottom style="thin">
        <color rgb="FF3C3C3C"/>
      </bottom>
      <diagonal/>
    </border>
    <border>
      <left style="thin">
        <color rgb="FF3C3C3C"/>
      </left>
      <right style="medium">
        <color rgb="FF3C3C3C"/>
      </right>
      <top style="thin">
        <color rgb="FF3C3C3C"/>
      </top>
      <bottom style="thin">
        <color rgb="FF3C3C3C"/>
      </bottom>
      <diagonal/>
    </border>
    <border>
      <left style="medium">
        <color rgb="FF3C3C3C"/>
      </left>
      <right/>
      <top style="hair">
        <color indexed="64"/>
      </top>
      <bottom/>
      <diagonal/>
    </border>
    <border>
      <left style="medium">
        <color rgb="FF3C3C3C"/>
      </left>
      <right/>
      <top/>
      <bottom style="hair">
        <color indexed="64"/>
      </bottom>
      <diagonal/>
    </border>
    <border>
      <left style="thin">
        <color rgb="FFFFFFFF"/>
      </left>
      <right/>
      <top/>
      <bottom style="hair">
        <color indexed="64"/>
      </bottom>
      <diagonal/>
    </border>
    <border>
      <left style="medium">
        <color rgb="FF3C3C3C"/>
      </left>
      <right/>
      <top/>
      <bottom style="medium">
        <color rgb="FF3C3C3C"/>
      </bottom>
      <diagonal/>
    </border>
    <border>
      <left/>
      <right/>
      <top/>
      <bottom style="medium">
        <color rgb="FF3C3C3C"/>
      </bottom>
      <diagonal/>
    </border>
    <border>
      <left style="thin">
        <color rgb="FF3C3C3C"/>
      </left>
      <right style="thin">
        <color rgb="FF3C3C3C"/>
      </right>
      <top style="hair">
        <color indexed="64"/>
      </top>
      <bottom style="hair">
        <color indexed="64"/>
      </bottom>
      <diagonal/>
    </border>
    <border>
      <left/>
      <right style="medium">
        <color rgb="FF3C3C3C"/>
      </right>
      <top style="thin">
        <color rgb="FF3C3C3C"/>
      </top>
      <bottom style="thin">
        <color rgb="FF3C3C3C"/>
      </bottom>
      <diagonal/>
    </border>
    <border>
      <left style="medium">
        <color rgb="FF3C3C3C"/>
      </left>
      <right style="medium">
        <color rgb="FF3C3C3C"/>
      </right>
      <top/>
      <bottom/>
      <diagonal/>
    </border>
    <border>
      <left style="thin">
        <color rgb="FF3C3C3C"/>
      </left>
      <right style="thin">
        <color rgb="FF3C3C3C"/>
      </right>
      <top style="thin">
        <color rgb="FF3C3C3C"/>
      </top>
      <bottom/>
      <diagonal/>
    </border>
    <border>
      <left style="thin">
        <color rgb="FFFFFFFF"/>
      </left>
      <right/>
      <top/>
      <bottom/>
      <diagonal/>
    </border>
  </borders>
  <cellStyleXfs count="1">
    <xf numFmtId="0" fontId="0" fillId="0" borderId="0"/>
  </cellStyleXfs>
  <cellXfs count="357">
    <xf numFmtId="0" fontId="0" fillId="0" borderId="0" xfId="0"/>
    <xf numFmtId="0" fontId="0" fillId="2" borderId="0" xfId="0" applyFill="1"/>
    <xf numFmtId="0" fontId="22" fillId="0" borderId="0" xfId="0" applyFont="1" applyBorder="1" applyAlignment="1">
      <alignment vertical="top" wrapText="1"/>
    </xf>
    <xf numFmtId="0" fontId="23" fillId="0" borderId="0" xfId="0" applyFont="1"/>
    <xf numFmtId="0" fontId="0" fillId="0" borderId="0" xfId="0" applyProtection="1"/>
    <xf numFmtId="0" fontId="0" fillId="2" borderId="0" xfId="0" applyFill="1" applyProtection="1"/>
    <xf numFmtId="0" fontId="1" fillId="2" borderId="0" xfId="0" applyFont="1" applyFill="1" applyProtection="1"/>
    <xf numFmtId="0" fontId="1" fillId="2" borderId="0" xfId="0" applyFont="1" applyFill="1"/>
    <xf numFmtId="0" fontId="0" fillId="3" borderId="1" xfId="0" applyFill="1" applyBorder="1" applyProtection="1">
      <protection locked="0"/>
    </xf>
    <xf numFmtId="0" fontId="0" fillId="2" borderId="0" xfId="0" applyFont="1" applyFill="1" applyProtection="1">
      <protection locked="0"/>
    </xf>
    <xf numFmtId="0" fontId="0" fillId="2" borderId="0" xfId="0" applyFont="1" applyFill="1" applyProtection="1"/>
    <xf numFmtId="0" fontId="3" fillId="2" borderId="2" xfId="0" applyFont="1" applyFill="1" applyBorder="1"/>
    <xf numFmtId="0" fontId="24" fillId="2" borderId="1" xfId="0" applyFont="1" applyFill="1" applyBorder="1"/>
    <xf numFmtId="0" fontId="3" fillId="0" borderId="2" xfId="0" applyFont="1" applyBorder="1"/>
    <xf numFmtId="166" fontId="4" fillId="4" borderId="3" xfId="0" applyNumberFormat="1" applyFont="1" applyFill="1" applyBorder="1"/>
    <xf numFmtId="0" fontId="25" fillId="0" borderId="0" xfId="0" applyFont="1" applyBorder="1"/>
    <xf numFmtId="0" fontId="25" fillId="0" borderId="0" xfId="0" applyFont="1"/>
    <xf numFmtId="165" fontId="0" fillId="5" borderId="1" xfId="0" applyNumberFormat="1" applyFill="1" applyBorder="1" applyProtection="1">
      <protection locked="0"/>
    </xf>
    <xf numFmtId="0" fontId="26" fillId="2" borderId="0" xfId="0" applyFont="1" applyFill="1" applyBorder="1"/>
    <xf numFmtId="0" fontId="27" fillId="2" borderId="0" xfId="0" applyFont="1" applyFill="1"/>
    <xf numFmtId="0" fontId="0" fillId="0" borderId="0" xfId="0" applyFont="1" applyBorder="1" applyAlignment="1">
      <alignment horizontal="center"/>
    </xf>
    <xf numFmtId="168" fontId="0" fillId="0" borderId="0" xfId="0" applyNumberFormat="1" applyProtection="1">
      <protection locked="0"/>
    </xf>
    <xf numFmtId="0" fontId="0" fillId="0" borderId="0" xfId="0" applyProtection="1">
      <protection locked="0"/>
    </xf>
    <xf numFmtId="0" fontId="0" fillId="0" borderId="0" xfId="0" applyFont="1"/>
    <xf numFmtId="0" fontId="0" fillId="0" borderId="0" xfId="0" applyFont="1" applyProtection="1">
      <protection locked="0"/>
    </xf>
    <xf numFmtId="164" fontId="0" fillId="0" borderId="0" xfId="0" applyNumberFormat="1" applyFont="1" applyProtection="1">
      <protection locked="0"/>
    </xf>
    <xf numFmtId="164" fontId="0" fillId="0" borderId="0" xfId="0" applyNumberFormat="1" applyProtection="1">
      <protection locked="0"/>
    </xf>
    <xf numFmtId="169" fontId="0" fillId="0" borderId="0" xfId="0" applyNumberFormat="1"/>
    <xf numFmtId="169" fontId="0" fillId="0" borderId="0" xfId="0" applyNumberFormat="1" applyProtection="1">
      <protection locked="0"/>
    </xf>
    <xf numFmtId="169" fontId="0" fillId="0" borderId="0" xfId="0" applyNumberFormat="1" applyFont="1"/>
    <xf numFmtId="170" fontId="0" fillId="0" borderId="0" xfId="0" applyNumberFormat="1"/>
    <xf numFmtId="0" fontId="0" fillId="2" borderId="34" xfId="0" applyFill="1" applyBorder="1" applyProtection="1"/>
    <xf numFmtId="0" fontId="0" fillId="2" borderId="35" xfId="0" applyFill="1" applyBorder="1" applyProtection="1"/>
    <xf numFmtId="0" fontId="28" fillId="2" borderId="35" xfId="0" applyFont="1" applyFill="1" applyBorder="1" applyProtection="1"/>
    <xf numFmtId="0" fontId="0" fillId="2" borderId="36" xfId="0" applyFill="1" applyBorder="1" applyProtection="1"/>
    <xf numFmtId="0" fontId="0" fillId="2" borderId="0" xfId="0" applyFill="1" applyBorder="1" applyProtection="1"/>
    <xf numFmtId="0" fontId="28" fillId="2" borderId="0" xfId="0" applyFont="1" applyFill="1" applyBorder="1" applyProtection="1"/>
    <xf numFmtId="170" fontId="0" fillId="2" borderId="0" xfId="0" applyNumberFormat="1" applyFill="1" applyBorder="1" applyProtection="1"/>
    <xf numFmtId="0" fontId="23" fillId="2" borderId="36" xfId="0" applyFont="1" applyFill="1" applyBorder="1" applyProtection="1"/>
    <xf numFmtId="0" fontId="29" fillId="2" borderId="36" xfId="0" applyFont="1" applyFill="1" applyBorder="1" applyAlignment="1" applyProtection="1"/>
    <xf numFmtId="0" fontId="0" fillId="2" borderId="0" xfId="0" applyFill="1" applyBorder="1" applyAlignment="1" applyProtection="1"/>
    <xf numFmtId="170" fontId="0" fillId="2" borderId="0" xfId="0" applyNumberFormat="1" applyFont="1" applyFill="1" applyProtection="1"/>
    <xf numFmtId="49" fontId="30" fillId="2" borderId="37" xfId="0" applyNumberFormat="1" applyFont="1" applyFill="1" applyBorder="1" applyAlignment="1" applyProtection="1">
      <alignment horizontal="center" vertical="center" wrapText="1"/>
    </xf>
    <xf numFmtId="0" fontId="31" fillId="2" borderId="0" xfId="0" applyFont="1" applyFill="1" applyBorder="1" applyAlignment="1" applyProtection="1">
      <alignment horizontal="left" wrapText="1"/>
    </xf>
    <xf numFmtId="170" fontId="31" fillId="2" borderId="0" xfId="0" applyNumberFormat="1" applyFont="1" applyFill="1" applyBorder="1" applyAlignment="1" applyProtection="1">
      <alignment horizontal="left" wrapText="1"/>
    </xf>
    <xf numFmtId="0" fontId="26" fillId="2" borderId="0" xfId="0" applyFont="1" applyFill="1" applyBorder="1" applyAlignment="1" applyProtection="1">
      <alignment horizontal="left" vertical="center"/>
    </xf>
    <xf numFmtId="0" fontId="0" fillId="0" borderId="0" xfId="0" applyBorder="1" applyProtection="1"/>
    <xf numFmtId="0" fontId="7" fillId="2" borderId="0" xfId="0" applyFont="1" applyFill="1" applyProtection="1"/>
    <xf numFmtId="0" fontId="0" fillId="0" borderId="2" xfId="0" applyBorder="1" applyProtection="1"/>
    <xf numFmtId="0" fontId="0" fillId="6" borderId="4" xfId="0" applyFill="1" applyBorder="1" applyProtection="1"/>
    <xf numFmtId="0" fontId="32" fillId="2" borderId="38" xfId="0" applyFont="1" applyFill="1" applyBorder="1" applyAlignment="1" applyProtection="1">
      <alignment horizontal="center" vertical="center" textRotation="90" wrapText="1"/>
    </xf>
    <xf numFmtId="0" fontId="29" fillId="2" borderId="39" xfId="0" applyFont="1" applyFill="1" applyBorder="1" applyAlignment="1" applyProtection="1">
      <alignment horizontal="center" textRotation="90"/>
    </xf>
    <xf numFmtId="0" fontId="0" fillId="0" borderId="0" xfId="0" applyFont="1" applyProtection="1"/>
    <xf numFmtId="0" fontId="32" fillId="0" borderId="0" xfId="0" applyFont="1" applyProtection="1"/>
    <xf numFmtId="0" fontId="32" fillId="6" borderId="38" xfId="0" applyFont="1" applyFill="1" applyBorder="1" applyAlignment="1" applyProtection="1">
      <alignment horizontal="center" vertical="center" textRotation="90" wrapText="1"/>
    </xf>
    <xf numFmtId="0" fontId="0" fillId="6" borderId="0" xfId="0" applyFont="1" applyFill="1" applyProtection="1"/>
    <xf numFmtId="0" fontId="32" fillId="6" borderId="0" xfId="0" applyFont="1" applyFill="1" applyProtection="1"/>
    <xf numFmtId="49" fontId="30" fillId="7" borderId="40" xfId="0" applyNumberFormat="1" applyFont="1" applyFill="1" applyBorder="1" applyAlignment="1" applyProtection="1">
      <alignment horizontal="center" vertical="center" wrapText="1"/>
    </xf>
    <xf numFmtId="49" fontId="30" fillId="7" borderId="41" xfId="0" applyNumberFormat="1" applyFont="1" applyFill="1" applyBorder="1" applyAlignment="1" applyProtection="1">
      <alignment horizontal="center" vertical="center" wrapText="1"/>
    </xf>
    <xf numFmtId="49" fontId="30" fillId="7" borderId="38" xfId="0" applyNumberFormat="1" applyFont="1" applyFill="1" applyBorder="1" applyAlignment="1" applyProtection="1">
      <alignment horizontal="center" vertical="center" wrapText="1"/>
    </xf>
    <xf numFmtId="49" fontId="30" fillId="7" borderId="38" xfId="0" applyNumberFormat="1" applyFont="1" applyFill="1" applyBorder="1" applyAlignment="1" applyProtection="1">
      <alignment horizontal="center" vertical="center"/>
    </xf>
    <xf numFmtId="170" fontId="30" fillId="7" borderId="38" xfId="0" applyNumberFormat="1" applyFont="1" applyFill="1" applyBorder="1" applyAlignment="1" applyProtection="1">
      <alignment horizontal="center" vertical="center" wrapText="1"/>
    </xf>
    <xf numFmtId="49" fontId="30" fillId="7" borderId="39" xfId="0" applyNumberFormat="1" applyFont="1" applyFill="1" applyBorder="1" applyAlignment="1" applyProtection="1">
      <alignment horizontal="center" vertical="center" wrapText="1"/>
    </xf>
    <xf numFmtId="0" fontId="29" fillId="7" borderId="42" xfId="0" applyFont="1" applyFill="1" applyBorder="1" applyAlignment="1" applyProtection="1">
      <alignment horizontal="center"/>
    </xf>
    <xf numFmtId="0" fontId="0" fillId="7" borderId="41" xfId="0" applyFill="1" applyBorder="1" applyProtection="1"/>
    <xf numFmtId="49" fontId="30" fillId="7" borderId="41" xfId="0" applyNumberFormat="1" applyFont="1" applyFill="1" applyBorder="1" applyAlignment="1" applyProtection="1">
      <alignment horizontal="center" vertical="center"/>
    </xf>
    <xf numFmtId="0" fontId="28" fillId="7" borderId="38" xfId="0" applyFont="1" applyFill="1" applyBorder="1" applyProtection="1"/>
    <xf numFmtId="0" fontId="0" fillId="7" borderId="38" xfId="0" applyFill="1" applyBorder="1" applyProtection="1"/>
    <xf numFmtId="0" fontId="0" fillId="8" borderId="0" xfId="0" applyFill="1" applyProtection="1"/>
    <xf numFmtId="0" fontId="0" fillId="8" borderId="0" xfId="0" applyFont="1" applyFill="1" applyProtection="1"/>
    <xf numFmtId="0" fontId="0" fillId="0" borderId="0" xfId="0" applyFont="1" applyAlignment="1" applyProtection="1">
      <alignment horizontal="center"/>
      <protection locked="0"/>
    </xf>
    <xf numFmtId="170" fontId="0" fillId="0" borderId="0" xfId="0" applyNumberFormat="1" applyFont="1" applyAlignment="1" applyProtection="1">
      <alignment horizontal="center"/>
      <protection locked="0"/>
    </xf>
    <xf numFmtId="169" fontId="0" fillId="0" borderId="0" xfId="0" applyNumberFormat="1" applyFont="1" applyAlignment="1" applyProtection="1">
      <alignment horizontal="center"/>
      <protection locked="0"/>
    </xf>
    <xf numFmtId="0" fontId="33" fillId="0" borderId="0" xfId="0" applyFont="1" applyAlignment="1" applyProtection="1">
      <alignment horizontal="center"/>
      <protection locked="0"/>
    </xf>
    <xf numFmtId="169" fontId="0" fillId="0" borderId="0" xfId="0" applyNumberFormat="1" applyProtection="1"/>
    <xf numFmtId="169" fontId="0" fillId="0" borderId="0" xfId="0" applyNumberFormat="1" applyFont="1" applyProtection="1"/>
    <xf numFmtId="0" fontId="29" fillId="0" borderId="0" xfId="0" applyFont="1" applyProtection="1"/>
    <xf numFmtId="169" fontId="29" fillId="0" borderId="0" xfId="0" applyNumberFormat="1" applyFont="1" applyProtection="1"/>
    <xf numFmtId="167" fontId="0" fillId="0" borderId="0" xfId="0" applyNumberFormat="1" applyProtection="1"/>
    <xf numFmtId="171" fontId="0" fillId="0" borderId="0" xfId="0" applyNumberFormat="1" applyProtection="1"/>
    <xf numFmtId="171" fontId="0" fillId="0" borderId="0" xfId="0" applyNumberFormat="1"/>
    <xf numFmtId="0" fontId="0" fillId="0" borderId="0" xfId="0" applyAlignment="1" applyProtection="1">
      <alignment wrapText="1"/>
    </xf>
    <xf numFmtId="172" fontId="0" fillId="0" borderId="0" xfId="0" applyNumberFormat="1" applyProtection="1"/>
    <xf numFmtId="171" fontId="0" fillId="0" borderId="0" xfId="0" applyNumberFormat="1" applyFont="1" applyProtection="1"/>
    <xf numFmtId="0" fontId="0" fillId="0" borderId="0" xfId="0" applyFont="1" applyAlignment="1" applyProtection="1">
      <alignment horizontal="center"/>
    </xf>
    <xf numFmtId="172" fontId="0" fillId="2" borderId="0" xfId="0" applyNumberFormat="1" applyFill="1" applyProtection="1"/>
    <xf numFmtId="0" fontId="0" fillId="2" borderId="0" xfId="0" applyFont="1" applyFill="1" applyAlignment="1" applyProtection="1">
      <alignment horizontal="center"/>
    </xf>
    <xf numFmtId="0" fontId="8" fillId="9" borderId="2" xfId="0" applyFont="1" applyFill="1" applyBorder="1" applyProtection="1"/>
    <xf numFmtId="0" fontId="8" fillId="9" borderId="4" xfId="0" applyFont="1" applyFill="1" applyBorder="1" applyAlignment="1" applyProtection="1">
      <alignment horizontal="center"/>
    </xf>
    <xf numFmtId="172" fontId="0" fillId="9" borderId="4" xfId="0" applyNumberFormat="1" applyFill="1" applyBorder="1" applyProtection="1"/>
    <xf numFmtId="0" fontId="0" fillId="9" borderId="4" xfId="0" applyFill="1" applyBorder="1" applyProtection="1"/>
    <xf numFmtId="0" fontId="8" fillId="9" borderId="4" xfId="0" applyFont="1" applyFill="1" applyBorder="1" applyProtection="1"/>
    <xf numFmtId="0" fontId="0" fillId="9" borderId="3" xfId="0" applyFill="1" applyBorder="1" applyProtection="1"/>
    <xf numFmtId="171" fontId="8" fillId="0" borderId="0" xfId="0" applyNumberFormat="1" applyFont="1" applyProtection="1"/>
    <xf numFmtId="0" fontId="0" fillId="2" borderId="5" xfId="0" applyFill="1" applyBorder="1" applyProtection="1"/>
    <xf numFmtId="0" fontId="22" fillId="2" borderId="0" xfId="0" applyFont="1" applyFill="1" applyProtection="1"/>
    <xf numFmtId="0" fontId="0" fillId="2" borderId="6" xfId="0" applyFill="1" applyBorder="1" applyProtection="1"/>
    <xf numFmtId="0" fontId="34" fillId="2" borderId="7" xfId="0" applyFont="1" applyFill="1" applyBorder="1" applyAlignment="1" applyProtection="1">
      <alignment horizontal="left" vertical="center" wrapText="1"/>
    </xf>
    <xf numFmtId="172" fontId="0" fillId="2" borderId="8" xfId="0" applyNumberFormat="1" applyFill="1" applyBorder="1" applyAlignment="1" applyProtection="1">
      <alignment horizontal="center"/>
    </xf>
    <xf numFmtId="0" fontId="0" fillId="2" borderId="8" xfId="0" applyFill="1" applyBorder="1" applyProtection="1"/>
    <xf numFmtId="0" fontId="29" fillId="2" borderId="8" xfId="0" applyFont="1" applyFill="1" applyBorder="1" applyProtection="1"/>
    <xf numFmtId="172" fontId="0" fillId="2" borderId="7" xfId="0" applyNumberFormat="1" applyFill="1" applyBorder="1" applyProtection="1"/>
    <xf numFmtId="0" fontId="0" fillId="2" borderId="7" xfId="0" applyFill="1" applyBorder="1" applyProtection="1"/>
    <xf numFmtId="0" fontId="0" fillId="2" borderId="9" xfId="0" applyFill="1" applyBorder="1" applyProtection="1"/>
    <xf numFmtId="171" fontId="0" fillId="2" borderId="0" xfId="0" applyNumberFormat="1" applyFont="1" applyFill="1" applyProtection="1"/>
    <xf numFmtId="0" fontId="0" fillId="2" borderId="0" xfId="0" applyFont="1" applyFill="1" applyBorder="1" applyAlignment="1" applyProtection="1">
      <alignment horizontal="right" vertical="center" wrapText="1"/>
    </xf>
    <xf numFmtId="172" fontId="0" fillId="2" borderId="10" xfId="0" applyNumberFormat="1" applyFill="1" applyBorder="1" applyAlignment="1" applyProtection="1">
      <alignment horizontal="center"/>
    </xf>
    <xf numFmtId="0" fontId="0" fillId="2" borderId="10" xfId="0" applyFill="1" applyBorder="1" applyProtection="1"/>
    <xf numFmtId="0" fontId="29" fillId="2" borderId="10" xfId="0" applyFont="1" applyFill="1" applyBorder="1" applyProtection="1"/>
    <xf numFmtId="172" fontId="0" fillId="2" borderId="0" xfId="0" applyNumberFormat="1" applyFill="1" applyBorder="1" applyProtection="1"/>
    <xf numFmtId="0" fontId="0" fillId="0" borderId="7" xfId="0" applyBorder="1" applyProtection="1"/>
    <xf numFmtId="171" fontId="0" fillId="0" borderId="7" xfId="0" applyNumberFormat="1" applyFont="1" applyBorder="1" applyProtection="1"/>
    <xf numFmtId="0" fontId="0" fillId="2" borderId="0" xfId="0" applyFill="1" applyBorder="1" applyAlignment="1" applyProtection="1">
      <alignment horizontal="center"/>
    </xf>
    <xf numFmtId="0" fontId="0" fillId="2" borderId="0" xfId="0" applyFont="1" applyFill="1" applyAlignment="1" applyProtection="1">
      <alignment horizontal="right"/>
    </xf>
    <xf numFmtId="0" fontId="0" fillId="2" borderId="10" xfId="0" applyFill="1" applyBorder="1" applyAlignment="1" applyProtection="1">
      <alignment horizontal="center"/>
    </xf>
    <xf numFmtId="0" fontId="0" fillId="2" borderId="6" xfId="0" applyFont="1" applyFill="1" applyBorder="1" applyAlignment="1" applyProtection="1">
      <alignment horizontal="right"/>
    </xf>
    <xf numFmtId="0" fontId="0" fillId="2" borderId="11" xfId="0" applyFill="1" applyBorder="1" applyAlignment="1" applyProtection="1">
      <alignment horizontal="center"/>
    </xf>
    <xf numFmtId="0" fontId="0" fillId="2" borderId="11" xfId="0" applyFill="1" applyBorder="1" applyProtection="1"/>
    <xf numFmtId="172" fontId="0" fillId="2" borderId="6" xfId="0" applyNumberFormat="1" applyFill="1" applyBorder="1" applyProtection="1"/>
    <xf numFmtId="172" fontId="0" fillId="3" borderId="1" xfId="0" applyNumberFormat="1" applyFill="1" applyBorder="1" applyAlignment="1" applyProtection="1">
      <alignment horizontal="center" vertical="center"/>
    </xf>
    <xf numFmtId="0" fontId="0" fillId="2" borderId="12" xfId="0" applyFill="1" applyBorder="1" applyProtection="1"/>
    <xf numFmtId="0" fontId="0" fillId="0" borderId="6" xfId="0" applyBorder="1" applyProtection="1"/>
    <xf numFmtId="171" fontId="0" fillId="0" borderId="6" xfId="0" applyNumberFormat="1" applyBorder="1" applyProtection="1"/>
    <xf numFmtId="172" fontId="0" fillId="2" borderId="4" xfId="0" applyNumberFormat="1" applyFill="1" applyBorder="1" applyAlignment="1" applyProtection="1">
      <alignment horizontal="center"/>
    </xf>
    <xf numFmtId="0" fontId="0" fillId="2" borderId="4" xfId="0" applyFill="1" applyBorder="1" applyProtection="1"/>
    <xf numFmtId="0" fontId="29" fillId="2" borderId="4" xfId="0" applyFont="1" applyFill="1" applyBorder="1" applyProtection="1"/>
    <xf numFmtId="0" fontId="34" fillId="2" borderId="43" xfId="0" applyFont="1" applyFill="1" applyBorder="1" applyAlignment="1" applyProtection="1">
      <alignment horizontal="left" vertical="center" wrapText="1"/>
    </xf>
    <xf numFmtId="172" fontId="0" fillId="2" borderId="7" xfId="0" applyNumberFormat="1" applyFill="1" applyBorder="1" applyAlignment="1" applyProtection="1">
      <alignment horizontal="center" vertical="center"/>
    </xf>
    <xf numFmtId="172" fontId="0" fillId="2" borderId="11" xfId="0" applyNumberFormat="1" applyFill="1" applyBorder="1" applyAlignment="1" applyProtection="1">
      <alignment horizontal="center"/>
    </xf>
    <xf numFmtId="172" fontId="0" fillId="0" borderId="6" xfId="0" applyNumberFormat="1" applyFont="1" applyBorder="1" applyAlignment="1">
      <alignment horizontal="center"/>
    </xf>
    <xf numFmtId="172" fontId="0" fillId="3" borderId="11" xfId="0" applyNumberFormat="1" applyFill="1" applyBorder="1" applyAlignment="1" applyProtection="1">
      <alignment horizontal="center"/>
    </xf>
    <xf numFmtId="0" fontId="0" fillId="2" borderId="0" xfId="0" applyFill="1" applyBorder="1" applyAlignment="1" applyProtection="1">
      <alignment horizontal="right"/>
    </xf>
    <xf numFmtId="0" fontId="3" fillId="4" borderId="1" xfId="0" applyFont="1" applyFill="1" applyBorder="1" applyProtection="1"/>
    <xf numFmtId="172" fontId="0" fillId="2" borderId="11" xfId="0" applyNumberFormat="1" applyFill="1" applyBorder="1" applyAlignment="1" applyProtection="1">
      <alignment horizontal="center" vertical="center"/>
    </xf>
    <xf numFmtId="0" fontId="0" fillId="0" borderId="0" xfId="0" applyAlignment="1">
      <alignment horizontal="center"/>
    </xf>
    <xf numFmtId="0" fontId="22" fillId="2" borderId="44" xfId="0" applyFont="1" applyFill="1" applyBorder="1" applyAlignment="1" applyProtection="1">
      <alignment horizontal="left" vertical="center" wrapText="1"/>
    </xf>
    <xf numFmtId="0" fontId="29" fillId="2" borderId="11" xfId="0" applyFont="1" applyFill="1" applyBorder="1" applyProtection="1"/>
    <xf numFmtId="49" fontId="0" fillId="2" borderId="6" xfId="0" applyNumberFormat="1" applyFill="1" applyBorder="1" applyAlignment="1" applyProtection="1">
      <alignment horizontal="center" vertical="center"/>
    </xf>
    <xf numFmtId="166" fontId="0" fillId="2" borderId="6" xfId="0" applyNumberFormat="1" applyFill="1" applyBorder="1" applyAlignment="1" applyProtection="1">
      <alignment horizontal="center" vertical="center"/>
    </xf>
    <xf numFmtId="166" fontId="0" fillId="2" borderId="12" xfId="0" applyNumberFormat="1" applyFill="1" applyBorder="1" applyAlignment="1" applyProtection="1">
      <alignment vertical="center"/>
    </xf>
    <xf numFmtId="171" fontId="0" fillId="0" borderId="6" xfId="0" applyNumberFormat="1" applyBorder="1" applyAlignment="1" applyProtection="1">
      <alignment horizontal="center" vertical="center"/>
    </xf>
    <xf numFmtId="0" fontId="0" fillId="2" borderId="0" xfId="0" applyFill="1" applyBorder="1" applyAlignment="1" applyProtection="1">
      <alignment horizontal="center" vertical="center"/>
    </xf>
    <xf numFmtId="0" fontId="34" fillId="2" borderId="36" xfId="0" applyFont="1" applyFill="1" applyBorder="1" applyAlignment="1" applyProtection="1">
      <alignment horizontal="center" vertical="center" wrapText="1"/>
    </xf>
    <xf numFmtId="0" fontId="34" fillId="2" borderId="0" xfId="0" applyFont="1" applyFill="1" applyBorder="1" applyAlignment="1" applyProtection="1">
      <alignment horizontal="left" vertical="center"/>
    </xf>
    <xf numFmtId="49" fontId="0" fillId="2" borderId="0" xfId="0" applyNumberFormat="1" applyFill="1" applyBorder="1" applyAlignment="1" applyProtection="1">
      <alignment horizontal="center" vertical="center"/>
    </xf>
    <xf numFmtId="166" fontId="0" fillId="2" borderId="0" xfId="0" applyNumberFormat="1" applyFill="1" applyBorder="1" applyAlignment="1" applyProtection="1">
      <alignment horizontal="center" vertical="center"/>
    </xf>
    <xf numFmtId="166" fontId="0" fillId="2" borderId="0" xfId="0" applyNumberFormat="1" applyFill="1" applyBorder="1" applyAlignment="1" applyProtection="1">
      <alignment vertical="center"/>
    </xf>
    <xf numFmtId="171" fontId="0" fillId="0" borderId="0" xfId="0" applyNumberFormat="1" applyBorder="1" applyAlignment="1" applyProtection="1">
      <alignment horizontal="center" vertical="center"/>
    </xf>
    <xf numFmtId="0" fontId="31" fillId="2" borderId="7" xfId="0" applyFont="1" applyFill="1" applyBorder="1" applyAlignment="1" applyProtection="1">
      <alignment horizontal="left" vertical="center"/>
    </xf>
    <xf numFmtId="0" fontId="31" fillId="2" borderId="9" xfId="0" applyFont="1" applyFill="1" applyBorder="1" applyAlignment="1" applyProtection="1">
      <alignment horizontal="left" vertical="center"/>
    </xf>
    <xf numFmtId="171" fontId="31" fillId="0" borderId="0" xfId="0" applyNumberFormat="1" applyFont="1" applyBorder="1" applyAlignment="1" applyProtection="1">
      <alignment horizontal="left" vertical="center"/>
    </xf>
    <xf numFmtId="0" fontId="31" fillId="2" borderId="0" xfId="0" applyFont="1" applyFill="1" applyBorder="1" applyAlignment="1" applyProtection="1">
      <alignment horizontal="center" vertical="center"/>
    </xf>
    <xf numFmtId="0" fontId="31" fillId="2" borderId="6" xfId="0" applyFont="1" applyFill="1" applyBorder="1" applyAlignment="1" applyProtection="1">
      <alignment horizontal="left" vertical="center"/>
    </xf>
    <xf numFmtId="0" fontId="31" fillId="2" borderId="6" xfId="0" applyFont="1" applyFill="1" applyBorder="1" applyAlignment="1" applyProtection="1">
      <alignment horizontal="center" vertical="center" wrapText="1"/>
    </xf>
    <xf numFmtId="0" fontId="32" fillId="2" borderId="45" xfId="0" applyFont="1" applyFill="1" applyBorder="1" applyAlignment="1" applyProtection="1">
      <alignment horizontal="center" vertical="center" wrapText="1"/>
    </xf>
    <xf numFmtId="0" fontId="34" fillId="2" borderId="0" xfId="0" applyFont="1" applyFill="1" applyBorder="1" applyAlignment="1" applyProtection="1">
      <alignment horizontal="center" vertical="center" wrapText="1"/>
    </xf>
    <xf numFmtId="49" fontId="0" fillId="2" borderId="0" xfId="0" applyNumberFormat="1" applyFill="1" applyBorder="1" applyAlignment="1" applyProtection="1">
      <alignment horizontal="left" vertical="center"/>
    </xf>
    <xf numFmtId="1" fontId="0" fillId="2" borderId="0" xfId="0" applyNumberFormat="1" applyFill="1" applyBorder="1" applyAlignment="1" applyProtection="1">
      <alignment horizontal="center" vertical="center"/>
    </xf>
    <xf numFmtId="49" fontId="29" fillId="2" borderId="0" xfId="0" applyNumberFormat="1" applyFont="1" applyFill="1" applyBorder="1" applyAlignment="1" applyProtection="1">
      <alignment vertical="center"/>
    </xf>
    <xf numFmtId="49" fontId="29" fillId="0" borderId="0" xfId="0" applyNumberFormat="1" applyFont="1" applyBorder="1" applyAlignment="1" applyProtection="1">
      <alignment vertical="center"/>
    </xf>
    <xf numFmtId="0" fontId="32" fillId="2" borderId="8" xfId="0" applyFont="1" applyFill="1" applyBorder="1" applyAlignment="1" applyProtection="1">
      <alignment horizontal="center" vertical="top" wrapText="1"/>
    </xf>
    <xf numFmtId="171" fontId="0" fillId="2" borderId="9" xfId="0" applyNumberFormat="1" applyFill="1" applyBorder="1" applyAlignment="1" applyProtection="1">
      <alignment horizontal="center"/>
    </xf>
    <xf numFmtId="0" fontId="0" fillId="2" borderId="8" xfId="0" applyFill="1" applyBorder="1" applyAlignment="1" applyProtection="1">
      <alignment horizontal="center"/>
    </xf>
    <xf numFmtId="171" fontId="0" fillId="2" borderId="9" xfId="0" applyNumberFormat="1" applyFill="1" applyBorder="1" applyAlignment="1" applyProtection="1">
      <alignment horizontal="center" vertical="center"/>
    </xf>
    <xf numFmtId="171" fontId="35" fillId="0" borderId="0" xfId="0" applyNumberFormat="1" applyFont="1" applyBorder="1" applyAlignment="1" applyProtection="1">
      <alignment horizontal="right" vertical="center"/>
    </xf>
    <xf numFmtId="0" fontId="32" fillId="2" borderId="10" xfId="0" applyFont="1" applyFill="1" applyBorder="1" applyAlignment="1" applyProtection="1">
      <alignment horizontal="center" vertical="top" wrapText="1"/>
    </xf>
    <xf numFmtId="171" fontId="0" fillId="2" borderId="5" xfId="0" applyNumberFormat="1" applyFill="1" applyBorder="1" applyAlignment="1" applyProtection="1">
      <alignment horizontal="center"/>
    </xf>
    <xf numFmtId="171" fontId="0" fillId="2" borderId="5" xfId="0" applyNumberFormat="1" applyFill="1" applyBorder="1" applyAlignment="1" applyProtection="1">
      <alignment horizontal="center" vertical="center"/>
    </xf>
    <xf numFmtId="171" fontId="35" fillId="0" borderId="0" xfId="0" applyNumberFormat="1" applyFont="1" applyBorder="1" applyAlignment="1" applyProtection="1"/>
    <xf numFmtId="171" fontId="0" fillId="0" borderId="0" xfId="0" applyNumberFormat="1" applyBorder="1" applyAlignment="1" applyProtection="1">
      <alignment horizontal="right"/>
    </xf>
    <xf numFmtId="0" fontId="29" fillId="2" borderId="0" xfId="0" applyFont="1" applyFill="1" applyProtection="1"/>
    <xf numFmtId="171" fontId="0" fillId="2" borderId="0" xfId="0" applyNumberFormat="1" applyFill="1" applyProtection="1"/>
    <xf numFmtId="171" fontId="0" fillId="2" borderId="10" xfId="0" applyNumberFormat="1" applyFont="1" applyFill="1" applyBorder="1" applyAlignment="1" applyProtection="1">
      <alignment horizontal="center"/>
    </xf>
    <xf numFmtId="1" fontId="0" fillId="2" borderId="10" xfId="0" applyNumberFormat="1" applyFill="1" applyBorder="1" applyAlignment="1" applyProtection="1">
      <alignment horizontal="center" vertical="center" wrapText="1"/>
    </xf>
    <xf numFmtId="171" fontId="32" fillId="0" borderId="0" xfId="0" applyNumberFormat="1" applyFont="1" applyBorder="1" applyAlignment="1" applyProtection="1">
      <alignment horizontal="right" wrapText="1"/>
    </xf>
    <xf numFmtId="171" fontId="0" fillId="0" borderId="10" xfId="0" applyNumberFormat="1" applyBorder="1" applyAlignment="1">
      <alignment horizontal="center" vertical="center"/>
    </xf>
    <xf numFmtId="0" fontId="36" fillId="2" borderId="36" xfId="0" applyFont="1" applyFill="1" applyBorder="1" applyProtection="1"/>
    <xf numFmtId="0" fontId="32" fillId="9" borderId="13" xfId="0" applyFont="1" applyFill="1" applyBorder="1" applyAlignment="1" applyProtection="1">
      <alignment horizontal="center" vertical="top" wrapText="1"/>
    </xf>
    <xf numFmtId="167" fontId="29" fillId="0" borderId="0" xfId="0" applyNumberFormat="1" applyFont="1" applyBorder="1" applyAlignment="1" applyProtection="1">
      <alignment vertical="center"/>
    </xf>
    <xf numFmtId="171" fontId="35" fillId="0" borderId="0" xfId="0" applyNumberFormat="1" applyFont="1" applyBorder="1" applyAlignment="1" applyProtection="1">
      <alignment vertical="center"/>
    </xf>
    <xf numFmtId="0" fontId="32" fillId="9" borderId="14" xfId="0" applyFont="1" applyFill="1" applyBorder="1" applyAlignment="1" applyProtection="1">
      <alignment horizontal="center" vertical="top" wrapText="1"/>
    </xf>
    <xf numFmtId="0" fontId="32" fillId="9" borderId="12" xfId="0" applyFont="1" applyFill="1" applyBorder="1" applyAlignment="1" applyProtection="1">
      <alignment horizontal="center" vertical="top" wrapText="1"/>
    </xf>
    <xf numFmtId="171" fontId="0" fillId="2" borderId="10" xfId="0" applyNumberFormat="1" applyFill="1" applyBorder="1" applyAlignment="1" applyProtection="1">
      <alignment horizontal="center" vertical="center"/>
    </xf>
    <xf numFmtId="167" fontId="29" fillId="0" borderId="0" xfId="0" applyNumberFormat="1" applyFont="1" applyBorder="1" applyAlignment="1" applyProtection="1"/>
    <xf numFmtId="171" fontId="32" fillId="0" borderId="0" xfId="0" applyNumberFormat="1" applyFont="1" applyBorder="1" applyAlignment="1" applyProtection="1">
      <alignment horizontal="right" vertical="top" wrapText="1"/>
    </xf>
    <xf numFmtId="49" fontId="37" fillId="2" borderId="36" xfId="0" applyNumberFormat="1" applyFont="1" applyFill="1" applyBorder="1" applyAlignment="1" applyProtection="1">
      <alignment vertical="center"/>
    </xf>
    <xf numFmtId="0" fontId="0" fillId="0" borderId="10" xfId="0" applyFont="1" applyBorder="1" applyAlignment="1">
      <alignment horizontal="center"/>
    </xf>
    <xf numFmtId="0" fontId="32" fillId="2" borderId="36" xfId="0" applyFont="1" applyFill="1" applyBorder="1" applyAlignment="1" applyProtection="1">
      <alignment horizontal="left" vertical="top" wrapText="1"/>
    </xf>
    <xf numFmtId="0" fontId="32" fillId="9" borderId="5" xfId="0" applyFont="1" applyFill="1" applyBorder="1" applyAlignment="1" applyProtection="1">
      <alignment horizontal="center" vertical="top" wrapText="1"/>
    </xf>
    <xf numFmtId="0" fontId="32" fillId="9" borderId="0" xfId="0" applyFont="1" applyFill="1" applyBorder="1" applyAlignment="1" applyProtection="1">
      <alignment horizontal="center" vertical="top" wrapText="1"/>
    </xf>
    <xf numFmtId="167" fontId="29" fillId="0" borderId="0" xfId="0" applyNumberFormat="1" applyFont="1" applyBorder="1" applyAlignment="1" applyProtection="1">
      <alignment vertical="top"/>
    </xf>
    <xf numFmtId="167" fontId="32" fillId="0" borderId="0" xfId="0" applyNumberFormat="1" applyFont="1" applyBorder="1" applyAlignment="1" applyProtection="1">
      <alignment horizontal="left" vertical="top" wrapText="1"/>
    </xf>
    <xf numFmtId="1" fontId="0" fillId="2" borderId="11" xfId="0" applyNumberFormat="1" applyFill="1" applyBorder="1" applyAlignment="1" applyProtection="1">
      <alignment horizontal="center" vertical="center" wrapText="1"/>
    </xf>
    <xf numFmtId="171" fontId="0" fillId="2" borderId="12" xfId="0" applyNumberFormat="1" applyFill="1" applyBorder="1" applyAlignment="1" applyProtection="1">
      <alignment horizontal="center" vertical="center"/>
    </xf>
    <xf numFmtId="167" fontId="32" fillId="0" borderId="0" xfId="0" applyNumberFormat="1" applyFont="1" applyBorder="1" applyAlignment="1" applyProtection="1">
      <alignment horizontal="right" vertical="top" wrapText="1"/>
    </xf>
    <xf numFmtId="0" fontId="0" fillId="2" borderId="12" xfId="0" applyFont="1" applyFill="1" applyBorder="1" applyAlignment="1" applyProtection="1">
      <alignment horizontal="center"/>
    </xf>
    <xf numFmtId="171" fontId="0" fillId="3" borderId="0" xfId="0" applyNumberFormat="1" applyFill="1" applyProtection="1"/>
    <xf numFmtId="0" fontId="38" fillId="2" borderId="43" xfId="0" applyFont="1" applyFill="1" applyBorder="1" applyAlignment="1" applyProtection="1">
      <alignment vertical="center" wrapText="1"/>
    </xf>
    <xf numFmtId="0" fontId="38" fillId="2" borderId="7" xfId="0" applyFont="1" applyFill="1" applyBorder="1" applyAlignment="1" applyProtection="1">
      <alignment vertical="center" wrapText="1"/>
    </xf>
    <xf numFmtId="0" fontId="15" fillId="9" borderId="0" xfId="0" applyFont="1" applyFill="1" applyBorder="1" applyAlignment="1" applyProtection="1">
      <alignment horizontal="center" vertical="center" wrapText="1"/>
    </xf>
    <xf numFmtId="0" fontId="38" fillId="2" borderId="36" xfId="0" applyFont="1" applyFill="1" applyBorder="1" applyAlignment="1" applyProtection="1">
      <alignment vertical="center" wrapText="1"/>
    </xf>
    <xf numFmtId="0" fontId="38" fillId="2" borderId="0" xfId="0" applyFont="1" applyFill="1" applyBorder="1" applyAlignment="1" applyProtection="1">
      <alignment vertical="center" wrapText="1"/>
    </xf>
    <xf numFmtId="1" fontId="26" fillId="2" borderId="2" xfId="0" applyNumberFormat="1" applyFont="1" applyFill="1" applyBorder="1" applyAlignment="1" applyProtection="1">
      <alignment horizontal="left" vertical="center"/>
    </xf>
    <xf numFmtId="1" fontId="26" fillId="2" borderId="4" xfId="0" applyNumberFormat="1" applyFont="1" applyFill="1" applyBorder="1" applyAlignment="1" applyProtection="1">
      <alignment horizontal="left" vertical="center"/>
    </xf>
    <xf numFmtId="1" fontId="26" fillId="2" borderId="3" xfId="0" applyNumberFormat="1" applyFont="1" applyFill="1" applyBorder="1" applyAlignment="1" applyProtection="1">
      <alignment horizontal="left" vertical="center"/>
    </xf>
    <xf numFmtId="0" fontId="38" fillId="2" borderId="46" xfId="0" applyFont="1" applyFill="1" applyBorder="1" applyAlignment="1" applyProtection="1">
      <alignment vertical="center" wrapText="1"/>
    </xf>
    <xf numFmtId="0" fontId="38" fillId="2" borderId="47" xfId="0" applyFont="1" applyFill="1" applyBorder="1" applyAlignment="1" applyProtection="1">
      <alignment vertical="center" wrapText="1"/>
    </xf>
    <xf numFmtId="0" fontId="0" fillId="2" borderId="2" xfId="0" applyFill="1" applyBorder="1"/>
    <xf numFmtId="1" fontId="26" fillId="2" borderId="4" xfId="0" applyNumberFormat="1" applyFont="1" applyFill="1" applyBorder="1" applyAlignment="1" applyProtection="1">
      <alignment horizontal="right" vertical="center"/>
    </xf>
    <xf numFmtId="1" fontId="26" fillId="2" borderId="3" xfId="0" applyNumberFormat="1" applyFont="1" applyFill="1" applyBorder="1" applyAlignment="1" applyProtection="1">
      <alignment horizontal="right" vertical="center"/>
    </xf>
    <xf numFmtId="1" fontId="0" fillId="0" borderId="0" xfId="0" applyNumberFormat="1"/>
    <xf numFmtId="1" fontId="0" fillId="0" borderId="0" xfId="0" applyNumberFormat="1" applyFont="1"/>
    <xf numFmtId="0" fontId="0" fillId="2" borderId="0" xfId="0" applyFill="1" applyBorder="1" applyProtection="1"/>
    <xf numFmtId="49" fontId="30" fillId="10" borderId="39" xfId="0" applyNumberFormat="1" applyFont="1" applyFill="1" applyBorder="1" applyAlignment="1" applyProtection="1">
      <alignment horizontal="center" vertical="center" wrapText="1"/>
    </xf>
    <xf numFmtId="1" fontId="0" fillId="2" borderId="34" xfId="0" applyNumberFormat="1" applyFill="1" applyBorder="1" applyProtection="1">
      <protection locked="0"/>
    </xf>
    <xf numFmtId="0" fontId="0" fillId="2" borderId="35" xfId="0" applyFill="1" applyBorder="1" applyProtection="1">
      <protection locked="0"/>
    </xf>
    <xf numFmtId="0" fontId="0" fillId="2" borderId="1" xfId="0" applyFont="1" applyFill="1" applyBorder="1" applyProtection="1">
      <protection locked="0"/>
    </xf>
    <xf numFmtId="0" fontId="28" fillId="2" borderId="35" xfId="0" applyFont="1" applyFill="1" applyBorder="1" applyProtection="1">
      <protection locked="0"/>
    </xf>
    <xf numFmtId="1" fontId="0" fillId="2" borderId="36" xfId="0" applyNumberFormat="1" applyFill="1" applyBorder="1" applyProtection="1">
      <protection locked="0"/>
    </xf>
    <xf numFmtId="0" fontId="0" fillId="2" borderId="0" xfId="0" applyFill="1" applyBorder="1" applyProtection="1">
      <protection locked="0"/>
    </xf>
    <xf numFmtId="0" fontId="28" fillId="2" borderId="0" xfId="0" applyFont="1" applyFill="1" applyBorder="1" applyProtection="1">
      <protection locked="0"/>
    </xf>
    <xf numFmtId="1" fontId="0" fillId="0" borderId="0" xfId="0" applyNumberFormat="1" applyProtection="1">
      <protection locked="0"/>
    </xf>
    <xf numFmtId="1" fontId="23" fillId="2" borderId="36" xfId="0" applyNumberFormat="1" applyFont="1" applyFill="1" applyBorder="1" applyProtection="1"/>
    <xf numFmtId="1" fontId="29" fillId="2" borderId="36" xfId="0" applyNumberFormat="1" applyFont="1" applyFill="1" applyBorder="1" applyAlignment="1" applyProtection="1"/>
    <xf numFmtId="1" fontId="30" fillId="2" borderId="37" xfId="0" applyNumberFormat="1" applyFont="1" applyFill="1" applyBorder="1" applyAlignment="1" applyProtection="1">
      <alignment horizontal="center" vertical="center" wrapText="1"/>
    </xf>
    <xf numFmtId="1" fontId="30" fillId="7" borderId="40" xfId="0" applyNumberFormat="1" applyFont="1" applyFill="1" applyBorder="1" applyAlignment="1" applyProtection="1">
      <alignment horizontal="center" vertical="center" wrapText="1"/>
    </xf>
    <xf numFmtId="0" fontId="0" fillId="11" borderId="0" xfId="0" applyFill="1" applyProtection="1">
      <protection locked="0"/>
    </xf>
    <xf numFmtId="0" fontId="16" fillId="0" borderId="0" xfId="0" applyFont="1" applyAlignment="1">
      <alignment horizontal="center" vertical="center"/>
    </xf>
    <xf numFmtId="174" fontId="0" fillId="0" borderId="0" xfId="0" applyNumberFormat="1"/>
    <xf numFmtId="0" fontId="8" fillId="0" borderId="4" xfId="0" applyFont="1" applyBorder="1" applyProtection="1"/>
    <xf numFmtId="0" fontId="19" fillId="0" borderId="0" xfId="0" applyFont="1"/>
    <xf numFmtId="0" fontId="19" fillId="2" borderId="0" xfId="0" applyFont="1" applyFill="1"/>
    <xf numFmtId="0" fontId="19" fillId="0" borderId="0" xfId="0" applyFont="1" applyAlignment="1">
      <alignment horizontal="center"/>
    </xf>
    <xf numFmtId="167" fontId="19" fillId="0" borderId="0" xfId="0" applyNumberFormat="1" applyFont="1" applyAlignment="1">
      <alignment horizontal="center"/>
    </xf>
    <xf numFmtId="167" fontId="19" fillId="13" borderId="17" xfId="0" applyNumberFormat="1" applyFont="1" applyFill="1" applyBorder="1" applyAlignment="1">
      <alignment horizontal="center"/>
    </xf>
    <xf numFmtId="0" fontId="19" fillId="0" borderId="1" xfId="0" applyFont="1" applyBorder="1"/>
    <xf numFmtId="167" fontId="19" fillId="0" borderId="1" xfId="0" applyNumberFormat="1" applyFont="1" applyBorder="1" applyAlignment="1">
      <alignment horizontal="center"/>
    </xf>
    <xf numFmtId="0" fontId="18" fillId="0" borderId="1" xfId="0" applyFont="1" applyBorder="1"/>
    <xf numFmtId="49" fontId="19" fillId="0" borderId="1" xfId="0" applyNumberFormat="1" applyFont="1" applyBorder="1" applyAlignment="1">
      <alignment horizontal="left"/>
    </xf>
    <xf numFmtId="0" fontId="18" fillId="13" borderId="16" xfId="0" applyFont="1" applyFill="1" applyBorder="1" applyAlignment="1">
      <alignment horizontal="left" vertical="center"/>
    </xf>
    <xf numFmtId="0" fontId="18" fillId="13" borderId="17" xfId="0" applyFont="1" applyFill="1" applyBorder="1" applyAlignment="1">
      <alignment horizontal="left" vertical="center"/>
    </xf>
    <xf numFmtId="49" fontId="19" fillId="0" borderId="1" xfId="0" applyNumberFormat="1" applyFont="1" applyBorder="1"/>
    <xf numFmtId="0" fontId="19" fillId="0" borderId="18" xfId="0" applyFont="1" applyBorder="1"/>
    <xf numFmtId="0" fontId="19" fillId="0" borderId="18" xfId="0" applyFont="1" applyBorder="1" applyAlignment="1">
      <alignment wrapText="1"/>
    </xf>
    <xf numFmtId="0" fontId="19" fillId="0" borderId="19" xfId="0" applyFont="1" applyBorder="1" applyAlignment="1">
      <alignment horizontal="center"/>
    </xf>
    <xf numFmtId="0" fontId="20" fillId="0" borderId="26" xfId="0" applyFont="1" applyBorder="1" applyAlignment="1">
      <alignment horizontal="center" vertical="center" wrapText="1"/>
    </xf>
    <xf numFmtId="0" fontId="20" fillId="0" borderId="18" xfId="0" applyFont="1" applyBorder="1" applyAlignment="1">
      <alignment horizontal="center" vertical="center" wrapText="1"/>
    </xf>
    <xf numFmtId="167" fontId="19" fillId="13" borderId="27" xfId="0" applyNumberFormat="1" applyFont="1" applyFill="1" applyBorder="1" applyAlignment="1">
      <alignment horizontal="center"/>
    </xf>
    <xf numFmtId="0" fontId="18" fillId="13" borderId="27" xfId="0" applyFont="1" applyFill="1" applyBorder="1" applyAlignment="1">
      <alignment horizontal="left" vertical="center"/>
    </xf>
    <xf numFmtId="0" fontId="19" fillId="0" borderId="1" xfId="0" applyFont="1" applyBorder="1" applyAlignment="1">
      <alignment horizontal="center"/>
    </xf>
    <xf numFmtId="0" fontId="19" fillId="0" borderId="0" xfId="0" applyFont="1" applyAlignment="1">
      <alignment wrapText="1"/>
    </xf>
    <xf numFmtId="0" fontId="21" fillId="13" borderId="31" xfId="0" applyFont="1" applyFill="1" applyBorder="1" applyAlignment="1">
      <alignment horizontal="center" vertical="center"/>
    </xf>
    <xf numFmtId="0" fontId="17" fillId="0" borderId="32" xfId="0" applyFont="1" applyBorder="1" applyAlignment="1">
      <alignment horizontal="center" vertical="center"/>
    </xf>
    <xf numFmtId="0" fontId="17" fillId="0" borderId="33" xfId="0" applyFont="1" applyBorder="1" applyAlignment="1">
      <alignment horizontal="center" vertical="center"/>
    </xf>
    <xf numFmtId="0" fontId="22" fillId="0" borderId="0" xfId="0" applyFont="1" applyBorder="1"/>
    <xf numFmtId="0" fontId="0" fillId="5" borderId="1" xfId="0" applyFont="1" applyFill="1" applyBorder="1" applyAlignment="1" applyProtection="1">
      <alignment horizontal="right"/>
      <protection locked="0"/>
    </xf>
    <xf numFmtId="0" fontId="0" fillId="5" borderId="1" xfId="0" applyFont="1" applyFill="1" applyBorder="1" applyProtection="1">
      <protection locked="0"/>
    </xf>
    <xf numFmtId="164" fontId="0" fillId="5" borderId="1" xfId="0" applyNumberFormat="1" applyFill="1" applyBorder="1" applyAlignment="1" applyProtection="1">
      <alignment horizontal="right"/>
      <protection locked="0"/>
    </xf>
    <xf numFmtId="164" fontId="0" fillId="0" borderId="0" xfId="0" applyNumberFormat="1" applyBorder="1" applyAlignment="1" applyProtection="1">
      <alignment horizontal="right"/>
    </xf>
    <xf numFmtId="0" fontId="16" fillId="13" borderId="16" xfId="0" applyFont="1" applyFill="1" applyBorder="1" applyAlignment="1">
      <alignment horizontal="center" vertical="center"/>
    </xf>
    <xf numFmtId="0" fontId="0" fillId="5" borderId="8" xfId="0" applyFont="1" applyFill="1" applyBorder="1" applyProtection="1">
      <protection locked="0"/>
    </xf>
    <xf numFmtId="0" fontId="0" fillId="5" borderId="11" xfId="0" applyFill="1" applyBorder="1" applyProtection="1">
      <protection locked="0"/>
    </xf>
    <xf numFmtId="0" fontId="0" fillId="5" borderId="1" xfId="0" applyFill="1" applyBorder="1" applyProtection="1">
      <protection locked="0"/>
    </xf>
    <xf numFmtId="0" fontId="0" fillId="0" borderId="0" xfId="0" applyFont="1" applyBorder="1" applyAlignment="1">
      <alignment wrapText="1"/>
    </xf>
    <xf numFmtId="0" fontId="1" fillId="0" borderId="0" xfId="0" applyFont="1" applyBorder="1" applyAlignment="1">
      <alignment wrapText="1"/>
    </xf>
    <xf numFmtId="0" fontId="0" fillId="5" borderId="10" xfId="0" applyFont="1" applyFill="1" applyBorder="1" applyProtection="1">
      <protection locked="0"/>
    </xf>
    <xf numFmtId="165" fontId="0" fillId="5" borderId="10" xfId="0" applyNumberFormat="1" applyFill="1" applyBorder="1" applyProtection="1">
      <protection locked="0"/>
    </xf>
    <xf numFmtId="0" fontId="18" fillId="13" borderId="16" xfId="0" applyFont="1" applyFill="1" applyBorder="1" applyAlignment="1">
      <alignment horizontal="center" vertical="center" wrapText="1"/>
    </xf>
    <xf numFmtId="0" fontId="18" fillId="13" borderId="16" xfId="0" applyFont="1" applyFill="1" applyBorder="1" applyAlignment="1">
      <alignment horizontal="left" vertical="center"/>
    </xf>
    <xf numFmtId="0" fontId="18" fillId="13" borderId="17" xfId="0" applyFont="1" applyFill="1" applyBorder="1" applyAlignment="1">
      <alignment horizontal="left" vertical="center"/>
    </xf>
    <xf numFmtId="0" fontId="19" fillId="0" borderId="1" xfId="0" applyFont="1" applyBorder="1" applyAlignment="1">
      <alignment horizontal="center" vertical="center" wrapText="1"/>
    </xf>
    <xf numFmtId="167" fontId="19" fillId="0" borderId="1" xfId="0" applyNumberFormat="1" applyFont="1" applyBorder="1" applyAlignment="1">
      <alignment horizontal="center" vertical="center"/>
    </xf>
    <xf numFmtId="0" fontId="18" fillId="13" borderId="17" xfId="0" applyFont="1" applyFill="1" applyBorder="1" applyAlignment="1">
      <alignment horizontal="center" vertical="center" wrapText="1"/>
    </xf>
    <xf numFmtId="0" fontId="20" fillId="0" borderId="20" xfId="0" applyFont="1" applyBorder="1" applyAlignment="1">
      <alignment horizontal="center" vertical="center" wrapText="1"/>
    </xf>
    <xf numFmtId="0" fontId="20" fillId="0" borderId="21" xfId="0" applyFont="1" applyBorder="1" applyAlignment="1">
      <alignment horizontal="center" vertical="center" wrapText="1"/>
    </xf>
    <xf numFmtId="0" fontId="20" fillId="0" borderId="22" xfId="0" applyFont="1" applyBorder="1" applyAlignment="1">
      <alignment horizontal="center" vertical="center" wrapText="1"/>
    </xf>
    <xf numFmtId="0" fontId="20" fillId="0" borderId="23" xfId="0" applyFont="1" applyBorder="1" applyAlignment="1">
      <alignment horizontal="center" vertical="center" wrapText="1"/>
    </xf>
    <xf numFmtId="0" fontId="20" fillId="0" borderId="24" xfId="0" applyFont="1" applyBorder="1" applyAlignment="1">
      <alignment horizontal="center" vertical="center" wrapText="1"/>
    </xf>
    <xf numFmtId="0" fontId="20" fillId="0" borderId="25" xfId="0" applyFont="1" applyBorder="1" applyAlignment="1">
      <alignment horizontal="center" vertical="center" wrapText="1"/>
    </xf>
    <xf numFmtId="0" fontId="19" fillId="0" borderId="15" xfId="0" applyFont="1" applyBorder="1" applyAlignment="1">
      <alignment horizontal="center" wrapText="1"/>
    </xf>
    <xf numFmtId="0" fontId="19" fillId="0" borderId="9" xfId="0" applyFont="1" applyBorder="1" applyAlignment="1">
      <alignment horizontal="center" wrapText="1"/>
    </xf>
    <xf numFmtId="0" fontId="19" fillId="0" borderId="14" xfId="0" applyFont="1" applyBorder="1" applyAlignment="1">
      <alignment wrapText="1"/>
    </xf>
    <xf numFmtId="0" fontId="19" fillId="0" borderId="12" xfId="0" applyFont="1" applyBorder="1" applyAlignment="1">
      <alignment wrapText="1"/>
    </xf>
    <xf numFmtId="0" fontId="18" fillId="13" borderId="27" xfId="0" applyFont="1" applyFill="1" applyBorder="1" applyAlignment="1">
      <alignment horizontal="left" vertical="center"/>
    </xf>
    <xf numFmtId="0" fontId="18" fillId="13" borderId="28" xfId="0" applyFont="1" applyFill="1" applyBorder="1" applyAlignment="1">
      <alignment horizontal="center" vertical="center" wrapText="1"/>
    </xf>
    <xf numFmtId="0" fontId="18" fillId="13" borderId="29" xfId="0" applyFont="1" applyFill="1" applyBorder="1" applyAlignment="1">
      <alignment horizontal="center" vertical="center" wrapText="1"/>
    </xf>
    <xf numFmtId="0" fontId="18" fillId="13" borderId="30" xfId="0" applyFont="1" applyFill="1" applyBorder="1" applyAlignment="1">
      <alignment horizontal="center" vertical="center" wrapText="1"/>
    </xf>
    <xf numFmtId="0" fontId="19" fillId="0" borderId="2"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2" xfId="0" applyFont="1" applyBorder="1" applyAlignment="1">
      <alignment horizontal="center" vertical="center"/>
    </xf>
    <xf numFmtId="0" fontId="19" fillId="0" borderId="4" xfId="0" applyFont="1" applyBorder="1" applyAlignment="1">
      <alignment horizontal="center" vertical="center"/>
    </xf>
    <xf numFmtId="0" fontId="19" fillId="0" borderId="3" xfId="0" applyFont="1" applyBorder="1" applyAlignment="1">
      <alignment horizontal="center" vertical="center"/>
    </xf>
    <xf numFmtId="170" fontId="41" fillId="2" borderId="35" xfId="0" applyNumberFormat="1" applyFont="1" applyFill="1" applyBorder="1" applyAlignment="1" applyProtection="1">
      <alignment horizontal="center"/>
    </xf>
    <xf numFmtId="170" fontId="42" fillId="2" borderId="0" xfId="0" applyNumberFormat="1" applyFont="1" applyFill="1" applyBorder="1" applyAlignment="1" applyProtection="1">
      <alignment horizontal="center"/>
    </xf>
    <xf numFmtId="170" fontId="43" fillId="2" borderId="0" xfId="0" applyNumberFormat="1" applyFont="1" applyFill="1" applyBorder="1" applyAlignment="1" applyProtection="1">
      <alignment horizontal="left"/>
    </xf>
    <xf numFmtId="0" fontId="26" fillId="2" borderId="0" xfId="0" applyFont="1" applyFill="1" applyBorder="1" applyAlignment="1" applyProtection="1">
      <alignment horizontal="center"/>
    </xf>
    <xf numFmtId="0" fontId="0" fillId="2" borderId="0" xfId="0" applyFill="1" applyBorder="1" applyProtection="1"/>
    <xf numFmtId="49" fontId="29" fillId="2" borderId="0" xfId="0" applyNumberFormat="1" applyFont="1" applyFill="1" applyBorder="1" applyAlignment="1" applyProtection="1">
      <alignment horizontal="right"/>
    </xf>
    <xf numFmtId="165" fontId="0" fillId="2" borderId="0" xfId="0" applyNumberFormat="1" applyFill="1" applyBorder="1" applyProtection="1"/>
    <xf numFmtId="0" fontId="0" fillId="0" borderId="0" xfId="0" applyBorder="1"/>
    <xf numFmtId="0" fontId="40" fillId="9" borderId="2" xfId="0" applyFont="1" applyFill="1" applyBorder="1" applyAlignment="1" applyProtection="1">
      <alignment horizontal="center" vertical="center"/>
    </xf>
    <xf numFmtId="0" fontId="40" fillId="9" borderId="3" xfId="0" applyFont="1" applyFill="1" applyBorder="1" applyAlignment="1" applyProtection="1">
      <alignment horizontal="center" vertical="center"/>
    </xf>
    <xf numFmtId="0" fontId="40" fillId="9" borderId="38" xfId="0" applyFont="1" applyFill="1" applyBorder="1" applyAlignment="1" applyProtection="1">
      <alignment horizontal="center" vertical="center" wrapText="1"/>
    </xf>
    <xf numFmtId="0" fontId="40" fillId="9" borderId="49" xfId="0" applyFont="1" applyFill="1" applyBorder="1" applyAlignment="1" applyProtection="1">
      <alignment horizontal="center" vertical="center" wrapText="1"/>
    </xf>
    <xf numFmtId="164" fontId="0" fillId="2" borderId="0" xfId="0" applyNumberFormat="1" applyFill="1" applyBorder="1" applyAlignment="1" applyProtection="1">
      <alignment horizontal="left"/>
    </xf>
    <xf numFmtId="49" fontId="29" fillId="2" borderId="0" xfId="0" applyNumberFormat="1" applyFont="1" applyFill="1" applyBorder="1" applyAlignment="1" applyProtection="1">
      <alignment horizontal="center" vertical="center" wrapText="1"/>
    </xf>
    <xf numFmtId="166" fontId="26" fillId="2" borderId="0" xfId="0" applyNumberFormat="1" applyFont="1" applyFill="1" applyBorder="1" applyAlignment="1" applyProtection="1">
      <alignment horizontal="left" vertical="center"/>
    </xf>
    <xf numFmtId="0" fontId="34" fillId="0" borderId="50" xfId="0" applyFont="1" applyBorder="1" applyAlignment="1" applyProtection="1">
      <alignment horizontal="center" vertical="center" wrapText="1"/>
    </xf>
    <xf numFmtId="170" fontId="32" fillId="2" borderId="38" xfId="0" applyNumberFormat="1" applyFont="1" applyFill="1" applyBorder="1" applyAlignment="1" applyProtection="1">
      <alignment horizontal="center" vertical="center" wrapText="1"/>
    </xf>
    <xf numFmtId="0" fontId="32" fillId="2" borderId="38" xfId="0" applyFont="1" applyFill="1" applyBorder="1" applyAlignment="1" applyProtection="1">
      <alignment horizontal="center" vertical="center" wrapText="1"/>
    </xf>
    <xf numFmtId="0" fontId="32" fillId="2" borderId="41" xfId="0" applyFont="1" applyFill="1" applyBorder="1" applyAlignment="1" applyProtection="1">
      <alignment horizontal="center" vertical="center" wrapText="1"/>
    </xf>
    <xf numFmtId="0" fontId="29" fillId="2" borderId="38" xfId="0" applyFont="1" applyFill="1" applyBorder="1" applyAlignment="1" applyProtection="1">
      <alignment horizontal="center" textRotation="90" wrapText="1"/>
    </xf>
    <xf numFmtId="0" fontId="32" fillId="2" borderId="40" xfId="0" applyFont="1" applyFill="1" applyBorder="1" applyAlignment="1" applyProtection="1">
      <alignment horizontal="center" vertical="center" wrapText="1"/>
    </xf>
    <xf numFmtId="0" fontId="0" fillId="2" borderId="41" xfId="0" applyFont="1" applyFill="1" applyBorder="1" applyAlignment="1" applyProtection="1">
      <alignment horizontal="center" vertical="center" wrapText="1"/>
    </xf>
    <xf numFmtId="0" fontId="39" fillId="2" borderId="38" xfId="0" applyFont="1" applyFill="1" applyBorder="1" applyAlignment="1" applyProtection="1">
      <alignment horizontal="center" vertical="center" wrapText="1"/>
    </xf>
    <xf numFmtId="0" fontId="29" fillId="7" borderId="38" xfId="0" applyFont="1" applyFill="1" applyBorder="1" applyAlignment="1" applyProtection="1">
      <alignment textRotation="90" wrapText="1"/>
    </xf>
    <xf numFmtId="0" fontId="26" fillId="7" borderId="42" xfId="0" applyFont="1" applyFill="1" applyBorder="1" applyAlignment="1" applyProtection="1">
      <alignment horizontal="center" vertical="center" wrapText="1"/>
    </xf>
    <xf numFmtId="0" fontId="29" fillId="7" borderId="38" xfId="0" applyFont="1" applyFill="1" applyBorder="1" applyAlignment="1" applyProtection="1">
      <alignment horizontal="center" textRotation="90" wrapText="1"/>
    </xf>
    <xf numFmtId="0" fontId="8" fillId="6" borderId="4" xfId="0" applyFont="1" applyFill="1" applyBorder="1" applyAlignment="1" applyProtection="1">
      <alignment horizontal="center"/>
    </xf>
    <xf numFmtId="0" fontId="9" fillId="6" borderId="4" xfId="0" applyFont="1" applyFill="1" applyBorder="1" applyAlignment="1" applyProtection="1">
      <alignment horizontal="center"/>
    </xf>
    <xf numFmtId="0" fontId="32" fillId="2" borderId="48" xfId="0" applyFont="1" applyFill="1" applyBorder="1" applyAlignment="1" applyProtection="1">
      <alignment horizontal="center" vertical="center" wrapText="1"/>
    </xf>
    <xf numFmtId="0" fontId="8" fillId="0" borderId="4" xfId="0" applyFont="1" applyBorder="1" applyAlignment="1" applyProtection="1">
      <alignment horizontal="center"/>
    </xf>
    <xf numFmtId="0" fontId="9" fillId="0" borderId="4" xfId="0" applyFont="1" applyBorder="1" applyAlignment="1" applyProtection="1">
      <alignment horizontal="center"/>
    </xf>
    <xf numFmtId="0" fontId="32" fillId="6" borderId="48" xfId="0" applyFont="1" applyFill="1" applyBorder="1" applyAlignment="1" applyProtection="1">
      <alignment horizontal="center" vertical="center" wrapText="1"/>
    </xf>
    <xf numFmtId="0" fontId="45" fillId="2" borderId="0" xfId="0" applyFont="1" applyFill="1" applyBorder="1" applyProtection="1">
      <protection locked="0"/>
    </xf>
    <xf numFmtId="0" fontId="26" fillId="2" borderId="0" xfId="0" applyFont="1" applyFill="1" applyBorder="1" applyAlignment="1" applyProtection="1">
      <alignment horizontal="center"/>
      <protection locked="0"/>
    </xf>
    <xf numFmtId="0" fontId="45" fillId="2" borderId="0" xfId="0" applyFont="1" applyFill="1" applyBorder="1" applyProtection="1"/>
    <xf numFmtId="0" fontId="0" fillId="2" borderId="1" xfId="0" applyFont="1" applyFill="1" applyBorder="1" applyProtection="1">
      <protection locked="0"/>
    </xf>
    <xf numFmtId="0" fontId="41" fillId="2" borderId="35" xfId="0" applyFont="1" applyFill="1" applyBorder="1" applyAlignment="1" applyProtection="1">
      <alignment horizontal="center"/>
      <protection locked="0"/>
    </xf>
    <xf numFmtId="0" fontId="0" fillId="2" borderId="0" xfId="0" applyFont="1" applyFill="1" applyBorder="1" applyProtection="1">
      <protection locked="0"/>
    </xf>
    <xf numFmtId="0" fontId="42" fillId="2" borderId="0" xfId="0" applyFont="1" applyFill="1" applyBorder="1" applyAlignment="1" applyProtection="1">
      <alignment horizontal="center"/>
      <protection locked="0"/>
    </xf>
    <xf numFmtId="0" fontId="44" fillId="2" borderId="0" xfId="0" applyFont="1" applyFill="1" applyBorder="1" applyAlignment="1" applyProtection="1">
      <alignment horizontal="left"/>
      <protection locked="0"/>
    </xf>
    <xf numFmtId="1" fontId="32" fillId="2" borderId="40" xfId="0" applyNumberFormat="1" applyFont="1" applyFill="1" applyBorder="1" applyAlignment="1" applyProtection="1">
      <alignment horizontal="center" vertical="center" wrapText="1"/>
    </xf>
    <xf numFmtId="0" fontId="34" fillId="4" borderId="50" xfId="0" applyFont="1" applyFill="1" applyBorder="1" applyAlignment="1" applyProtection="1">
      <alignment horizontal="center" vertical="center" wrapText="1"/>
    </xf>
    <xf numFmtId="0" fontId="0" fillId="0" borderId="0" xfId="0" applyBorder="1" applyProtection="1"/>
    <xf numFmtId="0" fontId="29" fillId="12" borderId="51" xfId="0" applyFont="1" applyFill="1" applyBorder="1" applyAlignment="1" applyProtection="1">
      <alignment horizontal="center" textRotation="90" wrapText="1"/>
    </xf>
    <xf numFmtId="0" fontId="29" fillId="12" borderId="39" xfId="0" applyFont="1" applyFill="1" applyBorder="1" applyAlignment="1" applyProtection="1">
      <alignment horizontal="center" textRotation="90" wrapText="1"/>
    </xf>
    <xf numFmtId="0" fontId="31" fillId="2" borderId="12" xfId="0" applyFont="1" applyFill="1" applyBorder="1" applyAlignment="1" applyProtection="1">
      <alignment horizontal="center" vertical="center"/>
    </xf>
    <xf numFmtId="0" fontId="32" fillId="2" borderId="52" xfId="0" applyFont="1" applyFill="1" applyBorder="1" applyAlignment="1" applyProtection="1">
      <alignment horizontal="center" vertical="center" wrapText="1"/>
    </xf>
    <xf numFmtId="49" fontId="29" fillId="2" borderId="0" xfId="0" applyNumberFormat="1" applyFont="1" applyFill="1" applyBorder="1" applyAlignment="1" applyProtection="1">
      <alignment horizontal="right" vertical="center"/>
    </xf>
    <xf numFmtId="0" fontId="46" fillId="2" borderId="0" xfId="0" applyFont="1" applyFill="1" applyBorder="1" applyAlignment="1" applyProtection="1">
      <alignment horizontal="center" vertical="center"/>
    </xf>
    <xf numFmtId="172" fontId="9" fillId="9" borderId="4" xfId="0" applyNumberFormat="1" applyFont="1" applyFill="1" applyBorder="1" applyProtection="1"/>
    <xf numFmtId="0" fontId="0" fillId="9" borderId="4" xfId="0" applyFill="1" applyBorder="1" applyProtection="1"/>
    <xf numFmtId="0" fontId="22" fillId="2" borderId="2" xfId="0" applyFont="1" applyFill="1" applyBorder="1" applyAlignment="1" applyProtection="1">
      <alignment horizontal="left" vertical="center" wrapText="1"/>
    </xf>
    <xf numFmtId="0" fontId="29" fillId="0" borderId="0" xfId="0" applyFont="1" applyBorder="1" applyAlignment="1">
      <alignment horizontal="right" vertical="center"/>
    </xf>
    <xf numFmtId="49" fontId="30" fillId="2" borderId="15" xfId="0" applyNumberFormat="1" applyFont="1" applyFill="1" applyBorder="1" applyAlignment="1" applyProtection="1">
      <alignment horizontal="right" vertical="center"/>
    </xf>
    <xf numFmtId="0" fontId="32" fillId="2" borderId="0" xfId="0" applyFont="1" applyFill="1" applyBorder="1" applyAlignment="1" applyProtection="1">
      <alignment horizontal="center" vertical="center" wrapText="1"/>
    </xf>
    <xf numFmtId="49" fontId="30" fillId="2" borderId="14" xfId="0" applyNumberFormat="1" applyFont="1" applyFill="1" applyBorder="1" applyAlignment="1" applyProtection="1">
      <alignment horizontal="right" vertical="center"/>
    </xf>
    <xf numFmtId="0" fontId="0" fillId="2" borderId="2" xfId="0" applyFont="1" applyFill="1" applyBorder="1" applyAlignment="1" applyProtection="1">
      <alignment horizontal="center"/>
    </xf>
    <xf numFmtId="0" fontId="15" fillId="9" borderId="42" xfId="0" applyFont="1" applyFill="1" applyBorder="1" applyAlignment="1" applyProtection="1">
      <alignment horizontal="center" vertical="center" wrapText="1"/>
    </xf>
    <xf numFmtId="166" fontId="15" fillId="2" borderId="42" xfId="0" applyNumberFormat="1" applyFont="1" applyFill="1" applyBorder="1" applyAlignment="1" applyProtection="1">
      <alignment horizontal="center" vertical="center" wrapText="1"/>
    </xf>
    <xf numFmtId="166" fontId="26" fillId="2" borderId="42" xfId="0" applyNumberFormat="1" applyFont="1" applyFill="1" applyBorder="1" applyAlignment="1" applyProtection="1">
      <alignment horizontal="center" vertical="center"/>
    </xf>
    <xf numFmtId="49" fontId="30" fillId="2" borderId="13" xfId="0" applyNumberFormat="1" applyFont="1" applyFill="1" applyBorder="1" applyAlignment="1" applyProtection="1">
      <alignment horizontal="right" vertical="center"/>
    </xf>
    <xf numFmtId="166" fontId="26" fillId="4" borderId="42" xfId="0" applyNumberFormat="1" applyFont="1" applyFill="1" applyBorder="1" applyAlignment="1" applyProtection="1">
      <alignment horizontal="center" vertical="center"/>
    </xf>
    <xf numFmtId="0" fontId="37" fillId="2" borderId="36" xfId="0" applyFont="1" applyFill="1" applyBorder="1" applyAlignment="1" applyProtection="1">
      <alignment vertical="center" wrapText="1"/>
      <protection locked="0"/>
    </xf>
    <xf numFmtId="0" fontId="7" fillId="9"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729FCF"/>
      <rgbColor rgb="00FF3333"/>
      <rgbColor rgb="00FFFFCC"/>
      <rgbColor rgb="00DDDDDD"/>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B2FFAE"/>
      <rgbColor rgb="00FFFF99"/>
      <rgbColor rgb="0099CCFF"/>
      <rgbColor rgb="00FF99CC"/>
      <rgbColor rgb="00CC99FF"/>
      <rgbColor rgb="00FFCC99"/>
      <rgbColor rgb="003366FF"/>
      <rgbColor rgb="0033CCCC"/>
      <rgbColor rgb="0099CC00"/>
      <rgbColor rgb="00FFCC00"/>
      <rgbColor rgb="00FF9900"/>
      <rgbColor rgb="00FF6600"/>
      <rgbColor rgb="003465A4"/>
      <rgbColor rgb="00B2B2B2"/>
      <rgbColor rgb="00003366"/>
      <rgbColor rgb="00339966"/>
      <rgbColor rgb="00003300"/>
      <rgbColor rgb="00333300"/>
      <rgbColor rgb="00993300"/>
      <rgbColor rgb="00993366"/>
      <rgbColor rgb="00333399"/>
      <rgbColor rgb="003C3C3C"/>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28575</xdr:rowOff>
    </xdr:from>
    <xdr:to>
      <xdr:col>1</xdr:col>
      <xdr:colOff>981075</xdr:colOff>
      <xdr:row>7</xdr:row>
      <xdr:rowOff>28575</xdr:rowOff>
    </xdr:to>
    <xdr:pic>
      <xdr:nvPicPr>
        <xdr:cNvPr id="1187" name="Image 1">
          <a:extLst>
            <a:ext uri="{FF2B5EF4-FFF2-40B4-BE49-F238E27FC236}">
              <a16:creationId xmlns:a16="http://schemas.microsoft.com/office/drawing/2014/main" id="{A103D60C-0247-4871-827C-387098576A0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39243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5</xdr:col>
      <xdr:colOff>1133475</xdr:colOff>
      <xdr:row>12</xdr:row>
      <xdr:rowOff>85725</xdr:rowOff>
    </xdr:from>
    <xdr:to>
      <xdr:col>9</xdr:col>
      <xdr:colOff>276225</xdr:colOff>
      <xdr:row>25</xdr:row>
      <xdr:rowOff>104775</xdr:rowOff>
    </xdr:to>
    <xdr:pic>
      <xdr:nvPicPr>
        <xdr:cNvPr id="1188" name="Image 2">
          <a:extLst>
            <a:ext uri="{FF2B5EF4-FFF2-40B4-BE49-F238E27FC236}">
              <a16:creationId xmlns:a16="http://schemas.microsoft.com/office/drawing/2014/main" id="{01CA8557-B004-414A-9611-2659C4ECEF1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277100" y="2324100"/>
          <a:ext cx="2657475" cy="2371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14</xdr:col>
      <xdr:colOff>400050</xdr:colOff>
      <xdr:row>0</xdr:row>
      <xdr:rowOff>0</xdr:rowOff>
    </xdr:from>
    <xdr:to>
      <xdr:col>25</xdr:col>
      <xdr:colOff>28575</xdr:colOff>
      <xdr:row>7</xdr:row>
      <xdr:rowOff>85725</xdr:rowOff>
    </xdr:to>
    <xdr:pic>
      <xdr:nvPicPr>
        <xdr:cNvPr id="8253" name="Image 1">
          <a:extLst>
            <a:ext uri="{FF2B5EF4-FFF2-40B4-BE49-F238E27FC236}">
              <a16:creationId xmlns:a16="http://schemas.microsoft.com/office/drawing/2014/main" id="{891B0EEB-D768-4F85-81AA-C33243BF3B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15325" y="0"/>
          <a:ext cx="418147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12</xdr:col>
      <xdr:colOff>333375</xdr:colOff>
      <xdr:row>38</xdr:row>
      <xdr:rowOff>47625</xdr:rowOff>
    </xdr:to>
    <xdr:sp macro="" textlink="">
      <xdr:nvSpPr>
        <xdr:cNvPr id="8254" name="_x0000_t202" hidden="1">
          <a:extLst>
            <a:ext uri="{FF2B5EF4-FFF2-40B4-BE49-F238E27FC236}">
              <a16:creationId xmlns:a16="http://schemas.microsoft.com/office/drawing/2014/main" id="{40AF1EF4-07D1-40AD-9E71-0868A59B65BF}"/>
            </a:ext>
          </a:extLst>
        </xdr:cNvPr>
        <xdr:cNvSpPr txBox="1">
          <a:spLocks noSelect="1" noChangeArrowheads="1"/>
        </xdr:cNvSpPr>
      </xdr:nvSpPr>
      <xdr:spPr bwMode="auto">
        <a:xfrm>
          <a:off x="0" y="0"/>
          <a:ext cx="7429500" cy="753427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12</xdr:col>
      <xdr:colOff>333375</xdr:colOff>
      <xdr:row>38</xdr:row>
      <xdr:rowOff>47625</xdr:rowOff>
    </xdr:to>
    <xdr:sp macro="" textlink="">
      <xdr:nvSpPr>
        <xdr:cNvPr id="8255" name="_x0000_t202" hidden="1">
          <a:extLst>
            <a:ext uri="{FF2B5EF4-FFF2-40B4-BE49-F238E27FC236}">
              <a16:creationId xmlns:a16="http://schemas.microsoft.com/office/drawing/2014/main" id="{F23FAC2F-A3C6-4ADB-ACCB-DF7C2CCC972D}"/>
            </a:ext>
          </a:extLst>
        </xdr:cNvPr>
        <xdr:cNvSpPr txBox="1">
          <a:spLocks noSelect="1" noChangeArrowheads="1"/>
        </xdr:cNvSpPr>
      </xdr:nvSpPr>
      <xdr:spPr bwMode="auto">
        <a:xfrm>
          <a:off x="0" y="0"/>
          <a:ext cx="7429500" cy="753427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12</xdr:col>
      <xdr:colOff>333375</xdr:colOff>
      <xdr:row>38</xdr:row>
      <xdr:rowOff>47625</xdr:rowOff>
    </xdr:to>
    <xdr:sp macro="" textlink="">
      <xdr:nvSpPr>
        <xdr:cNvPr id="8256" name="_x0000_t202" hidden="1">
          <a:extLst>
            <a:ext uri="{FF2B5EF4-FFF2-40B4-BE49-F238E27FC236}">
              <a16:creationId xmlns:a16="http://schemas.microsoft.com/office/drawing/2014/main" id="{177861D1-2795-4681-A372-6B12CFB0BA34}"/>
            </a:ext>
          </a:extLst>
        </xdr:cNvPr>
        <xdr:cNvSpPr txBox="1">
          <a:spLocks noSelect="1" noChangeArrowheads="1"/>
        </xdr:cNvSpPr>
      </xdr:nvSpPr>
      <xdr:spPr bwMode="auto">
        <a:xfrm>
          <a:off x="0" y="0"/>
          <a:ext cx="7429500" cy="753427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12</xdr:col>
      <xdr:colOff>333375</xdr:colOff>
      <xdr:row>38</xdr:row>
      <xdr:rowOff>47625</xdr:rowOff>
    </xdr:to>
    <xdr:sp macro="" textlink="">
      <xdr:nvSpPr>
        <xdr:cNvPr id="8257" name="_x0000_t202" hidden="1">
          <a:extLst>
            <a:ext uri="{FF2B5EF4-FFF2-40B4-BE49-F238E27FC236}">
              <a16:creationId xmlns:a16="http://schemas.microsoft.com/office/drawing/2014/main" id="{1458CFC1-4F7C-4C76-BE74-8327C8755FFF}"/>
            </a:ext>
          </a:extLst>
        </xdr:cNvPr>
        <xdr:cNvSpPr txBox="1">
          <a:spLocks noSelect="1" noChangeArrowheads="1"/>
        </xdr:cNvSpPr>
      </xdr:nvSpPr>
      <xdr:spPr bwMode="auto">
        <a:xfrm>
          <a:off x="0" y="0"/>
          <a:ext cx="7429500" cy="753427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12</xdr:col>
      <xdr:colOff>333375</xdr:colOff>
      <xdr:row>38</xdr:row>
      <xdr:rowOff>47625</xdr:rowOff>
    </xdr:to>
    <xdr:sp macro="" textlink="">
      <xdr:nvSpPr>
        <xdr:cNvPr id="8258" name="_x0000_t202" hidden="1">
          <a:extLst>
            <a:ext uri="{FF2B5EF4-FFF2-40B4-BE49-F238E27FC236}">
              <a16:creationId xmlns:a16="http://schemas.microsoft.com/office/drawing/2014/main" id="{96972472-182F-4F4E-BF26-73B29EF6585F}"/>
            </a:ext>
          </a:extLst>
        </xdr:cNvPr>
        <xdr:cNvSpPr txBox="1">
          <a:spLocks noSelect="1" noChangeArrowheads="1"/>
        </xdr:cNvSpPr>
      </xdr:nvSpPr>
      <xdr:spPr bwMode="auto">
        <a:xfrm>
          <a:off x="0" y="0"/>
          <a:ext cx="7429500" cy="753427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12</xdr:col>
      <xdr:colOff>333375</xdr:colOff>
      <xdr:row>38</xdr:row>
      <xdr:rowOff>47625</xdr:rowOff>
    </xdr:to>
    <xdr:sp macro="" textlink="">
      <xdr:nvSpPr>
        <xdr:cNvPr id="8259" name="AutoShape 10">
          <a:extLst>
            <a:ext uri="{FF2B5EF4-FFF2-40B4-BE49-F238E27FC236}">
              <a16:creationId xmlns:a16="http://schemas.microsoft.com/office/drawing/2014/main" id="{CA78ED37-B3BC-4D5F-8354-D2EE838E1B85}"/>
            </a:ext>
          </a:extLst>
        </xdr:cNvPr>
        <xdr:cNvSpPr>
          <a:spLocks noChangeArrowheads="1"/>
        </xdr:cNvSpPr>
      </xdr:nvSpPr>
      <xdr:spPr bwMode="auto">
        <a:xfrm>
          <a:off x="0" y="0"/>
          <a:ext cx="7429500" cy="75342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333375</xdr:colOff>
      <xdr:row>38</xdr:row>
      <xdr:rowOff>47625</xdr:rowOff>
    </xdr:to>
    <xdr:sp macro="" textlink="">
      <xdr:nvSpPr>
        <xdr:cNvPr id="8260" name="AutoShape 8">
          <a:extLst>
            <a:ext uri="{FF2B5EF4-FFF2-40B4-BE49-F238E27FC236}">
              <a16:creationId xmlns:a16="http://schemas.microsoft.com/office/drawing/2014/main" id="{F0D9F795-AB1D-4FBD-A0A9-C9AD408E839A}"/>
            </a:ext>
          </a:extLst>
        </xdr:cNvPr>
        <xdr:cNvSpPr>
          <a:spLocks noChangeArrowheads="1"/>
        </xdr:cNvSpPr>
      </xdr:nvSpPr>
      <xdr:spPr bwMode="auto">
        <a:xfrm>
          <a:off x="0" y="0"/>
          <a:ext cx="7429500" cy="75342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333375</xdr:colOff>
      <xdr:row>38</xdr:row>
      <xdr:rowOff>47625</xdr:rowOff>
    </xdr:to>
    <xdr:sp macro="" textlink="">
      <xdr:nvSpPr>
        <xdr:cNvPr id="8261" name="AutoShape 6">
          <a:extLst>
            <a:ext uri="{FF2B5EF4-FFF2-40B4-BE49-F238E27FC236}">
              <a16:creationId xmlns:a16="http://schemas.microsoft.com/office/drawing/2014/main" id="{C4C27F6E-082E-4EB9-BB25-7E173321D516}"/>
            </a:ext>
          </a:extLst>
        </xdr:cNvPr>
        <xdr:cNvSpPr>
          <a:spLocks noChangeArrowheads="1"/>
        </xdr:cNvSpPr>
      </xdr:nvSpPr>
      <xdr:spPr bwMode="auto">
        <a:xfrm>
          <a:off x="0" y="0"/>
          <a:ext cx="7429500" cy="75342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333375</xdr:colOff>
      <xdr:row>38</xdr:row>
      <xdr:rowOff>47625</xdr:rowOff>
    </xdr:to>
    <xdr:sp macro="" textlink="">
      <xdr:nvSpPr>
        <xdr:cNvPr id="8262" name="AutoShape 4">
          <a:extLst>
            <a:ext uri="{FF2B5EF4-FFF2-40B4-BE49-F238E27FC236}">
              <a16:creationId xmlns:a16="http://schemas.microsoft.com/office/drawing/2014/main" id="{00F83B1D-1BCE-40EC-9100-4DC2B3FAD792}"/>
            </a:ext>
          </a:extLst>
        </xdr:cNvPr>
        <xdr:cNvSpPr>
          <a:spLocks noChangeArrowheads="1"/>
        </xdr:cNvSpPr>
      </xdr:nvSpPr>
      <xdr:spPr bwMode="auto">
        <a:xfrm>
          <a:off x="0" y="0"/>
          <a:ext cx="7429500" cy="75342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333375</xdr:colOff>
      <xdr:row>38</xdr:row>
      <xdr:rowOff>47625</xdr:rowOff>
    </xdr:to>
    <xdr:sp macro="" textlink="">
      <xdr:nvSpPr>
        <xdr:cNvPr id="8263" name="AutoShape 2">
          <a:extLst>
            <a:ext uri="{FF2B5EF4-FFF2-40B4-BE49-F238E27FC236}">
              <a16:creationId xmlns:a16="http://schemas.microsoft.com/office/drawing/2014/main" id="{31DCA2C9-7204-4A6B-B137-3B2074879D4F}"/>
            </a:ext>
          </a:extLst>
        </xdr:cNvPr>
        <xdr:cNvSpPr>
          <a:spLocks noChangeArrowheads="1"/>
        </xdr:cNvSpPr>
      </xdr:nvSpPr>
      <xdr:spPr bwMode="auto">
        <a:xfrm>
          <a:off x="0" y="0"/>
          <a:ext cx="7429500" cy="75342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333375</xdr:colOff>
      <xdr:row>38</xdr:row>
      <xdr:rowOff>47625</xdr:rowOff>
    </xdr:to>
    <xdr:sp macro="" textlink="">
      <xdr:nvSpPr>
        <xdr:cNvPr id="8264" name="AutoShape 10">
          <a:extLst>
            <a:ext uri="{FF2B5EF4-FFF2-40B4-BE49-F238E27FC236}">
              <a16:creationId xmlns:a16="http://schemas.microsoft.com/office/drawing/2014/main" id="{E72083BB-C6F1-4C57-9191-B55FF57687B9}"/>
            </a:ext>
          </a:extLst>
        </xdr:cNvPr>
        <xdr:cNvSpPr>
          <a:spLocks noChangeArrowheads="1"/>
        </xdr:cNvSpPr>
      </xdr:nvSpPr>
      <xdr:spPr bwMode="auto">
        <a:xfrm>
          <a:off x="0" y="0"/>
          <a:ext cx="7429500" cy="75342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333375</xdr:colOff>
      <xdr:row>38</xdr:row>
      <xdr:rowOff>47625</xdr:rowOff>
    </xdr:to>
    <xdr:sp macro="" textlink="">
      <xdr:nvSpPr>
        <xdr:cNvPr id="8265" name="AutoShape 8">
          <a:extLst>
            <a:ext uri="{FF2B5EF4-FFF2-40B4-BE49-F238E27FC236}">
              <a16:creationId xmlns:a16="http://schemas.microsoft.com/office/drawing/2014/main" id="{195624FA-07E8-48F3-9907-F02F4391D772}"/>
            </a:ext>
          </a:extLst>
        </xdr:cNvPr>
        <xdr:cNvSpPr>
          <a:spLocks noChangeArrowheads="1"/>
        </xdr:cNvSpPr>
      </xdr:nvSpPr>
      <xdr:spPr bwMode="auto">
        <a:xfrm>
          <a:off x="0" y="0"/>
          <a:ext cx="7429500" cy="75342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333375</xdr:colOff>
      <xdr:row>38</xdr:row>
      <xdr:rowOff>47625</xdr:rowOff>
    </xdr:to>
    <xdr:sp macro="" textlink="">
      <xdr:nvSpPr>
        <xdr:cNvPr id="8266" name="AutoShape 6">
          <a:extLst>
            <a:ext uri="{FF2B5EF4-FFF2-40B4-BE49-F238E27FC236}">
              <a16:creationId xmlns:a16="http://schemas.microsoft.com/office/drawing/2014/main" id="{49DE522A-77DA-43E8-93B7-CCAAF0EBB6FC}"/>
            </a:ext>
          </a:extLst>
        </xdr:cNvPr>
        <xdr:cNvSpPr>
          <a:spLocks noChangeArrowheads="1"/>
        </xdr:cNvSpPr>
      </xdr:nvSpPr>
      <xdr:spPr bwMode="auto">
        <a:xfrm>
          <a:off x="0" y="0"/>
          <a:ext cx="7429500" cy="75342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333375</xdr:colOff>
      <xdr:row>38</xdr:row>
      <xdr:rowOff>47625</xdr:rowOff>
    </xdr:to>
    <xdr:sp macro="" textlink="">
      <xdr:nvSpPr>
        <xdr:cNvPr id="8267" name="AutoShape 4">
          <a:extLst>
            <a:ext uri="{FF2B5EF4-FFF2-40B4-BE49-F238E27FC236}">
              <a16:creationId xmlns:a16="http://schemas.microsoft.com/office/drawing/2014/main" id="{40EDF7A2-630F-413F-9D4A-59C6D547D50E}"/>
            </a:ext>
          </a:extLst>
        </xdr:cNvPr>
        <xdr:cNvSpPr>
          <a:spLocks noChangeArrowheads="1"/>
        </xdr:cNvSpPr>
      </xdr:nvSpPr>
      <xdr:spPr bwMode="auto">
        <a:xfrm>
          <a:off x="0" y="0"/>
          <a:ext cx="7429500" cy="75342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333375</xdr:colOff>
      <xdr:row>38</xdr:row>
      <xdr:rowOff>47625</xdr:rowOff>
    </xdr:to>
    <xdr:sp macro="" textlink="">
      <xdr:nvSpPr>
        <xdr:cNvPr id="8268" name="AutoShape 2">
          <a:extLst>
            <a:ext uri="{FF2B5EF4-FFF2-40B4-BE49-F238E27FC236}">
              <a16:creationId xmlns:a16="http://schemas.microsoft.com/office/drawing/2014/main" id="{CAC5D3AE-C7D8-4018-90AA-5605FEC27570}"/>
            </a:ext>
          </a:extLst>
        </xdr:cNvPr>
        <xdr:cNvSpPr>
          <a:spLocks noChangeArrowheads="1"/>
        </xdr:cNvSpPr>
      </xdr:nvSpPr>
      <xdr:spPr bwMode="auto">
        <a:xfrm>
          <a:off x="0" y="0"/>
          <a:ext cx="7429500" cy="75342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333375</xdr:colOff>
      <xdr:row>38</xdr:row>
      <xdr:rowOff>47625</xdr:rowOff>
    </xdr:to>
    <xdr:sp macro="" textlink="">
      <xdr:nvSpPr>
        <xdr:cNvPr id="8269" name="AutoShape 10">
          <a:extLst>
            <a:ext uri="{FF2B5EF4-FFF2-40B4-BE49-F238E27FC236}">
              <a16:creationId xmlns:a16="http://schemas.microsoft.com/office/drawing/2014/main" id="{BF2D222E-0C96-4BF1-BC52-9F4FBF0968EB}"/>
            </a:ext>
          </a:extLst>
        </xdr:cNvPr>
        <xdr:cNvSpPr>
          <a:spLocks noChangeArrowheads="1"/>
        </xdr:cNvSpPr>
      </xdr:nvSpPr>
      <xdr:spPr bwMode="auto">
        <a:xfrm>
          <a:off x="0" y="0"/>
          <a:ext cx="7429500" cy="75342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333375</xdr:colOff>
      <xdr:row>38</xdr:row>
      <xdr:rowOff>47625</xdr:rowOff>
    </xdr:to>
    <xdr:sp macro="" textlink="">
      <xdr:nvSpPr>
        <xdr:cNvPr id="8270" name="AutoShape 8">
          <a:extLst>
            <a:ext uri="{FF2B5EF4-FFF2-40B4-BE49-F238E27FC236}">
              <a16:creationId xmlns:a16="http://schemas.microsoft.com/office/drawing/2014/main" id="{C8B71560-707D-471D-850F-F9BACB89ADFA}"/>
            </a:ext>
          </a:extLst>
        </xdr:cNvPr>
        <xdr:cNvSpPr>
          <a:spLocks noChangeArrowheads="1"/>
        </xdr:cNvSpPr>
      </xdr:nvSpPr>
      <xdr:spPr bwMode="auto">
        <a:xfrm>
          <a:off x="0" y="0"/>
          <a:ext cx="7429500" cy="75342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333375</xdr:colOff>
      <xdr:row>38</xdr:row>
      <xdr:rowOff>47625</xdr:rowOff>
    </xdr:to>
    <xdr:sp macro="" textlink="">
      <xdr:nvSpPr>
        <xdr:cNvPr id="8271" name="AutoShape 6">
          <a:extLst>
            <a:ext uri="{FF2B5EF4-FFF2-40B4-BE49-F238E27FC236}">
              <a16:creationId xmlns:a16="http://schemas.microsoft.com/office/drawing/2014/main" id="{BFBD55B6-A0A5-4759-8BB1-F54B933D90DF}"/>
            </a:ext>
          </a:extLst>
        </xdr:cNvPr>
        <xdr:cNvSpPr>
          <a:spLocks noChangeArrowheads="1"/>
        </xdr:cNvSpPr>
      </xdr:nvSpPr>
      <xdr:spPr bwMode="auto">
        <a:xfrm>
          <a:off x="0" y="0"/>
          <a:ext cx="7429500" cy="75342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333375</xdr:colOff>
      <xdr:row>38</xdr:row>
      <xdr:rowOff>47625</xdr:rowOff>
    </xdr:to>
    <xdr:sp macro="" textlink="">
      <xdr:nvSpPr>
        <xdr:cNvPr id="8272" name="AutoShape 4">
          <a:extLst>
            <a:ext uri="{FF2B5EF4-FFF2-40B4-BE49-F238E27FC236}">
              <a16:creationId xmlns:a16="http://schemas.microsoft.com/office/drawing/2014/main" id="{859F70C6-B970-448D-B71A-C600F68DEAF2}"/>
            </a:ext>
          </a:extLst>
        </xdr:cNvPr>
        <xdr:cNvSpPr>
          <a:spLocks noChangeArrowheads="1"/>
        </xdr:cNvSpPr>
      </xdr:nvSpPr>
      <xdr:spPr bwMode="auto">
        <a:xfrm>
          <a:off x="0" y="0"/>
          <a:ext cx="7429500" cy="75342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333375</xdr:colOff>
      <xdr:row>38</xdr:row>
      <xdr:rowOff>47625</xdr:rowOff>
    </xdr:to>
    <xdr:sp macro="" textlink="">
      <xdr:nvSpPr>
        <xdr:cNvPr id="8273" name="AutoShape 2">
          <a:extLst>
            <a:ext uri="{FF2B5EF4-FFF2-40B4-BE49-F238E27FC236}">
              <a16:creationId xmlns:a16="http://schemas.microsoft.com/office/drawing/2014/main" id="{F0C76C91-C45F-431A-9D12-9F71C9744F61}"/>
            </a:ext>
          </a:extLst>
        </xdr:cNvPr>
        <xdr:cNvSpPr>
          <a:spLocks noChangeArrowheads="1"/>
        </xdr:cNvSpPr>
      </xdr:nvSpPr>
      <xdr:spPr bwMode="auto">
        <a:xfrm>
          <a:off x="0" y="0"/>
          <a:ext cx="7429500" cy="75342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333375</xdr:colOff>
      <xdr:row>38</xdr:row>
      <xdr:rowOff>47625</xdr:rowOff>
    </xdr:to>
    <xdr:sp macro="" textlink="">
      <xdr:nvSpPr>
        <xdr:cNvPr id="8274" name="AutoShape 2">
          <a:extLst>
            <a:ext uri="{FF2B5EF4-FFF2-40B4-BE49-F238E27FC236}">
              <a16:creationId xmlns:a16="http://schemas.microsoft.com/office/drawing/2014/main" id="{ACBC5D8C-3841-4EDE-AA94-4E04F516C66C}"/>
            </a:ext>
          </a:extLst>
        </xdr:cNvPr>
        <xdr:cNvSpPr>
          <a:spLocks noChangeArrowheads="1"/>
        </xdr:cNvSpPr>
      </xdr:nvSpPr>
      <xdr:spPr bwMode="auto">
        <a:xfrm>
          <a:off x="0" y="0"/>
          <a:ext cx="7429500" cy="75342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333375</xdr:colOff>
      <xdr:row>38</xdr:row>
      <xdr:rowOff>47625</xdr:rowOff>
    </xdr:to>
    <xdr:sp macro="" textlink="">
      <xdr:nvSpPr>
        <xdr:cNvPr id="8275" name="AutoShape 2">
          <a:extLst>
            <a:ext uri="{FF2B5EF4-FFF2-40B4-BE49-F238E27FC236}">
              <a16:creationId xmlns:a16="http://schemas.microsoft.com/office/drawing/2014/main" id="{2D28870F-17F6-4356-8C90-3DE3B279FBD7}"/>
            </a:ext>
          </a:extLst>
        </xdr:cNvPr>
        <xdr:cNvSpPr>
          <a:spLocks noChangeArrowheads="1"/>
        </xdr:cNvSpPr>
      </xdr:nvSpPr>
      <xdr:spPr bwMode="auto">
        <a:xfrm>
          <a:off x="0" y="0"/>
          <a:ext cx="7429500" cy="75342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333375</xdr:colOff>
      <xdr:row>38</xdr:row>
      <xdr:rowOff>47625</xdr:rowOff>
    </xdr:to>
    <xdr:sp macro="" textlink="">
      <xdr:nvSpPr>
        <xdr:cNvPr id="8276" name="AutoShape 2">
          <a:extLst>
            <a:ext uri="{FF2B5EF4-FFF2-40B4-BE49-F238E27FC236}">
              <a16:creationId xmlns:a16="http://schemas.microsoft.com/office/drawing/2014/main" id="{D6B31A4E-2551-4915-813B-A1490F858EC0}"/>
            </a:ext>
          </a:extLst>
        </xdr:cNvPr>
        <xdr:cNvSpPr>
          <a:spLocks noChangeArrowheads="1"/>
        </xdr:cNvSpPr>
      </xdr:nvSpPr>
      <xdr:spPr bwMode="auto">
        <a:xfrm>
          <a:off x="0" y="0"/>
          <a:ext cx="7429500" cy="75342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333375</xdr:colOff>
      <xdr:row>38</xdr:row>
      <xdr:rowOff>47625</xdr:rowOff>
    </xdr:to>
    <xdr:sp macro="" textlink="">
      <xdr:nvSpPr>
        <xdr:cNvPr id="8277" name="AutoShape 2">
          <a:extLst>
            <a:ext uri="{FF2B5EF4-FFF2-40B4-BE49-F238E27FC236}">
              <a16:creationId xmlns:a16="http://schemas.microsoft.com/office/drawing/2014/main" id="{63EC06D4-2904-4686-894F-D11A04C54D21}"/>
            </a:ext>
          </a:extLst>
        </xdr:cNvPr>
        <xdr:cNvSpPr>
          <a:spLocks noChangeArrowheads="1"/>
        </xdr:cNvSpPr>
      </xdr:nvSpPr>
      <xdr:spPr bwMode="auto">
        <a:xfrm>
          <a:off x="0" y="0"/>
          <a:ext cx="7429500" cy="75342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333375</xdr:colOff>
      <xdr:row>38</xdr:row>
      <xdr:rowOff>47625</xdr:rowOff>
    </xdr:to>
    <xdr:sp macro="" textlink="">
      <xdr:nvSpPr>
        <xdr:cNvPr id="8278" name="AutoShape 2">
          <a:extLst>
            <a:ext uri="{FF2B5EF4-FFF2-40B4-BE49-F238E27FC236}">
              <a16:creationId xmlns:a16="http://schemas.microsoft.com/office/drawing/2014/main" id="{035F83CF-2903-4172-BF6D-8AB3B6ECD4C8}"/>
            </a:ext>
          </a:extLst>
        </xdr:cNvPr>
        <xdr:cNvSpPr>
          <a:spLocks noChangeArrowheads="1"/>
        </xdr:cNvSpPr>
      </xdr:nvSpPr>
      <xdr:spPr bwMode="auto">
        <a:xfrm>
          <a:off x="0" y="0"/>
          <a:ext cx="7429500" cy="75342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213380</xdr:colOff>
      <xdr:row>35</xdr:row>
      <xdr:rowOff>209520</xdr:rowOff>
    </xdr:from>
    <xdr:to>
      <xdr:col>1</xdr:col>
      <xdr:colOff>1155</xdr:colOff>
      <xdr:row>43</xdr:row>
      <xdr:rowOff>79560</xdr:rowOff>
    </xdr:to>
    <xdr:sp macro="" textlink="">
      <xdr:nvSpPr>
        <xdr:cNvPr id="3" name="CustomShape 1">
          <a:extLst>
            <a:ext uri="{FF2B5EF4-FFF2-40B4-BE49-F238E27FC236}">
              <a16:creationId xmlns:a16="http://schemas.microsoft.com/office/drawing/2014/main" id="{045429B8-AD41-4FE7-923E-59E4517C695A}"/>
            </a:ext>
          </a:extLst>
        </xdr:cNvPr>
        <xdr:cNvSpPr/>
      </xdr:nvSpPr>
      <xdr:spPr>
        <a:xfrm>
          <a:off x="226080" y="7992000"/>
          <a:ext cx="2563920" cy="1670760"/>
        </a:xfrm>
        <a:custGeom>
          <a:avLst/>
          <a:gdLst/>
          <a:ahLst/>
          <a:cxnLst/>
          <a:rect l="l" t="t" r="r" b="b"/>
          <a:pathLst>
            <a:path w="21600" h="21600">
              <a:moveTo>
                <a:pt x="0" y="0"/>
              </a:moveTo>
              <a:lnTo>
                <a:pt x="21600" y="0"/>
              </a:lnTo>
              <a:lnTo>
                <a:pt x="21600" y="21600"/>
              </a:lnTo>
              <a:lnTo>
                <a:pt x="0" y="21600"/>
              </a:lnTo>
              <a:lnTo>
                <a:pt x="0" y="0"/>
              </a:lnTo>
              <a:close/>
            </a:path>
          </a:pathLst>
        </a:custGeom>
        <a:solidFill>
          <a:srgbClr val="FFFFFF"/>
        </a:solidFill>
        <a:ln w="9360">
          <a:solidFill>
            <a:srgbClr val="BCBCBC"/>
          </a:solidFill>
          <a:miter/>
        </a:ln>
      </xdr:spPr>
      <xdr:style>
        <a:lnRef idx="0">
          <a:scrgbClr r="0" g="0" b="0"/>
        </a:lnRef>
        <a:fillRef idx="0">
          <a:scrgbClr r="0" g="0" b="0"/>
        </a:fillRef>
        <a:effectRef idx="0">
          <a:scrgbClr r="0" g="0" b="0"/>
        </a:effectRef>
        <a:fontRef idx="minor"/>
      </xdr:style>
      <xdr:txBody>
        <a:bodyPr lIns="20160" tIns="20160" rIns="20160" bIns="20160">
          <a:noAutofit/>
        </a:bodyPr>
        <a:lstStyle/>
        <a:p>
          <a:pPr>
            <a:lnSpc>
              <a:spcPct val="100000"/>
            </a:lnSpc>
          </a:pPr>
          <a:r>
            <a:rPr lang="en-US" sz="1100" b="1" strike="noStrike" spc="-1">
              <a:solidFill>
                <a:srgbClr val="000000"/>
              </a:solidFill>
              <a:latin typeface="Calibri"/>
            </a:rPr>
            <a:t>STAND ALONE PRICING PER ANIMAL</a:t>
          </a:r>
          <a:endParaRPr lang="en-US" sz="1100" b="0" strike="noStrike" spc="-1">
            <a:latin typeface="Times New Roman"/>
          </a:endParaRPr>
        </a:p>
        <a:p>
          <a:pPr>
            <a:lnSpc>
              <a:spcPct val="100000"/>
            </a:lnSpc>
          </a:pPr>
          <a:r>
            <a:rPr lang="en-US" sz="1100" b="0" strike="noStrike" spc="-1">
              <a:solidFill>
                <a:srgbClr val="000000"/>
              </a:solidFill>
              <a:latin typeface="Calibri"/>
            </a:rPr>
            <a:t>$22.00 - Coat Color</a:t>
          </a:r>
          <a:endParaRPr lang="en-US" sz="1100" b="0" strike="noStrike" spc="-1">
            <a:latin typeface="Times New Roman"/>
          </a:endParaRPr>
        </a:p>
        <a:p>
          <a:pPr>
            <a:lnSpc>
              <a:spcPct val="100000"/>
            </a:lnSpc>
          </a:pPr>
          <a:r>
            <a:rPr lang="en-US" sz="1100" b="0" strike="noStrike" spc="-1">
              <a:solidFill>
                <a:srgbClr val="000000"/>
              </a:solidFill>
              <a:latin typeface="Calibri"/>
            </a:rPr>
            <a:t>$33.00 - Horned/Polled</a:t>
          </a:r>
          <a:endParaRPr lang="en-US" sz="1100" b="0" strike="noStrike" spc="-1">
            <a:latin typeface="Times New Roman"/>
          </a:endParaRPr>
        </a:p>
        <a:p>
          <a:pPr>
            <a:lnSpc>
              <a:spcPct val="100000"/>
            </a:lnSpc>
          </a:pPr>
          <a:r>
            <a:rPr lang="en-US" sz="1100" b="0" strike="noStrike" spc="-1">
              <a:solidFill>
                <a:srgbClr val="000000"/>
              </a:solidFill>
              <a:latin typeface="Calibri"/>
            </a:rPr>
            <a:t>$25.00 - Per Genetic Defect </a:t>
          </a:r>
          <a:endParaRPr lang="en-US" sz="1100" b="0" strike="noStrike" spc="-1">
            <a:latin typeface="Times New Roman"/>
          </a:endParaRPr>
        </a:p>
        <a:p>
          <a:pPr>
            <a:lnSpc>
              <a:spcPct val="100000"/>
            </a:lnSpc>
          </a:pPr>
          <a:r>
            <a:rPr lang="en-US" sz="1100" b="0" strike="noStrike" spc="-1">
              <a:solidFill>
                <a:srgbClr val="000000"/>
              </a:solidFill>
              <a:latin typeface="Calibri"/>
            </a:rPr>
            <a:t>$26.00 – Red Charlie </a:t>
          </a:r>
          <a:endParaRPr lang="en-US" sz="1100" b="0" strike="noStrike" spc="-1">
            <a:latin typeface="Times New Roman"/>
          </a:endParaRPr>
        </a:p>
        <a:p>
          <a:pPr>
            <a:lnSpc>
              <a:spcPct val="100000"/>
            </a:lnSpc>
          </a:pPr>
          <a:r>
            <a:rPr lang="en-US" sz="1100" b="0" strike="noStrike" spc="-1">
              <a:solidFill>
                <a:srgbClr val="000000"/>
              </a:solidFill>
              <a:latin typeface="Calibri"/>
            </a:rPr>
            <a:t>$22.00 – Diluter</a:t>
          </a:r>
          <a:endParaRPr lang="en-US" sz="1100" b="0" strike="noStrike" spc="-1">
            <a:latin typeface="Times New Roman"/>
          </a:endParaRPr>
        </a:p>
        <a:p>
          <a:pPr>
            <a:lnSpc>
              <a:spcPct val="100000"/>
            </a:lnSpc>
          </a:pPr>
          <a:r>
            <a:rPr lang="en-US" sz="1100" b="0" strike="noStrike" spc="-1">
              <a:solidFill>
                <a:srgbClr val="000000"/>
              </a:solidFill>
              <a:latin typeface="Calibri"/>
            </a:rPr>
            <a:t>$25.00 - OH</a:t>
          </a:r>
          <a:endParaRPr lang="en-US" sz="1100" b="0" strike="noStrike" spc="-1">
            <a:latin typeface="Times New Roman"/>
          </a:endParaRPr>
        </a:p>
        <a:p>
          <a:pPr>
            <a:lnSpc>
              <a:spcPct val="100000"/>
            </a:lnSpc>
          </a:pPr>
          <a:r>
            <a:rPr lang="en-US" sz="1100" b="0" strike="noStrike" spc="-1">
              <a:solidFill>
                <a:srgbClr val="000000"/>
              </a:solidFill>
              <a:latin typeface="Calibri"/>
            </a:rPr>
            <a:t>$5.00   - BVD</a:t>
          </a:r>
          <a:endParaRPr lang="en-US" sz="1100" b="0" strike="noStrike" spc="-1">
            <a:latin typeface="Times New Roman"/>
          </a:endParaRPr>
        </a:p>
        <a:p>
          <a:pPr>
            <a:lnSpc>
              <a:spcPct val="100000"/>
            </a:lnSpc>
          </a:pPr>
          <a:endParaRPr lang="en-US" sz="1100" b="0" strike="noStrike" spc="-1">
            <a:latin typeface="Times New Roman"/>
          </a:endParaRPr>
        </a:p>
        <a:p>
          <a:pPr>
            <a:lnSpc>
              <a:spcPct val="100000"/>
            </a:lnSpc>
          </a:pPr>
          <a:endParaRPr lang="en-US" sz="1100" b="0" strike="noStrike" spc="-1">
            <a:latin typeface="Times New Roman"/>
          </a:endParaRPr>
        </a:p>
      </xdr:txBody>
    </xdr:sp>
    <xdr:clientData/>
  </xdr:twoCellAnchor>
  <xdr:twoCellAnchor editAs="oneCell">
    <xdr:from>
      <xdr:col>0</xdr:col>
      <xdr:colOff>233090</xdr:colOff>
      <xdr:row>31</xdr:row>
      <xdr:rowOff>12701</xdr:rowOff>
    </xdr:from>
    <xdr:to>
      <xdr:col>1</xdr:col>
      <xdr:colOff>1097</xdr:colOff>
      <xdr:row>35</xdr:row>
      <xdr:rowOff>209551</xdr:rowOff>
    </xdr:to>
    <xdr:sp macro="" textlink="">
      <xdr:nvSpPr>
        <xdr:cNvPr id="4" name="CustomShape 1">
          <a:extLst>
            <a:ext uri="{FF2B5EF4-FFF2-40B4-BE49-F238E27FC236}">
              <a16:creationId xmlns:a16="http://schemas.microsoft.com/office/drawing/2014/main" id="{ABAA6B31-D89B-4964-B803-6D3021B145C3}"/>
            </a:ext>
          </a:extLst>
        </xdr:cNvPr>
        <xdr:cNvSpPr/>
      </xdr:nvSpPr>
      <xdr:spPr>
        <a:xfrm>
          <a:off x="261665" y="5562601"/>
          <a:ext cx="2749259" cy="1162050"/>
        </a:xfrm>
        <a:custGeom>
          <a:avLst/>
          <a:gdLst/>
          <a:ahLst/>
          <a:cxnLst/>
          <a:rect l="l" t="t" r="r" b="b"/>
          <a:pathLst>
            <a:path w="21600" h="21600">
              <a:moveTo>
                <a:pt x="0" y="0"/>
              </a:moveTo>
              <a:lnTo>
                <a:pt x="21600" y="0"/>
              </a:lnTo>
              <a:lnTo>
                <a:pt x="21600" y="21600"/>
              </a:lnTo>
              <a:lnTo>
                <a:pt x="0" y="21600"/>
              </a:lnTo>
              <a:lnTo>
                <a:pt x="0" y="0"/>
              </a:lnTo>
              <a:close/>
            </a:path>
          </a:pathLst>
        </a:custGeom>
        <a:solidFill>
          <a:srgbClr val="FFFFFF"/>
        </a:solidFill>
        <a:ln w="9360">
          <a:solidFill>
            <a:srgbClr val="BCBCBC"/>
          </a:solidFill>
          <a:miter/>
        </a:ln>
      </xdr:spPr>
      <xdr:style>
        <a:lnRef idx="0">
          <a:scrgbClr r="0" g="0" b="0"/>
        </a:lnRef>
        <a:fillRef idx="0">
          <a:scrgbClr r="0" g="0" b="0"/>
        </a:fillRef>
        <a:effectRef idx="0">
          <a:scrgbClr r="0" g="0" b="0"/>
        </a:effectRef>
        <a:fontRef idx="minor"/>
      </xdr:style>
      <xdr:txBody>
        <a:bodyPr lIns="20160" tIns="20160" rIns="20160" bIns="20160">
          <a:noAutofit/>
        </a:bodyPr>
        <a:lstStyle/>
        <a:p>
          <a:pPr>
            <a:lnSpc>
              <a:spcPts val="1100"/>
            </a:lnSpc>
          </a:pPr>
          <a:r>
            <a:rPr lang="en-US" sz="1100" b="1" strike="noStrike" spc="-1">
              <a:solidFill>
                <a:srgbClr val="000000"/>
              </a:solidFill>
              <a:latin typeface="Calibri"/>
            </a:rPr>
            <a:t>ADD ON PRICING PER ANIMAL with GGP-100K</a:t>
          </a:r>
          <a:endParaRPr lang="en-US" sz="1100" b="0" strike="noStrike" spc="-1">
            <a:latin typeface="Times New Roman"/>
          </a:endParaRPr>
        </a:p>
        <a:p>
          <a:pPr>
            <a:lnSpc>
              <a:spcPts val="1100"/>
            </a:lnSpc>
          </a:pPr>
          <a:r>
            <a:rPr lang="en-US" sz="1100" b="0" strike="noStrike" spc="-1">
              <a:solidFill>
                <a:srgbClr val="000000"/>
              </a:solidFill>
              <a:latin typeface="Calibri"/>
            </a:rPr>
            <a:t>$9.00   - Coat Color</a:t>
          </a:r>
          <a:endParaRPr lang="en-US" sz="1100" b="0" strike="noStrike" spc="-1">
            <a:latin typeface="Times New Roman"/>
          </a:endParaRPr>
        </a:p>
        <a:p>
          <a:pPr>
            <a:lnSpc>
              <a:spcPts val="1100"/>
            </a:lnSpc>
          </a:pPr>
          <a:r>
            <a:rPr lang="en-US" sz="1100" b="0" strike="noStrike" spc="-1">
              <a:solidFill>
                <a:srgbClr val="000000"/>
              </a:solidFill>
              <a:latin typeface="Calibri"/>
            </a:rPr>
            <a:t>$22.00 - Horned/Polled</a:t>
          </a:r>
        </a:p>
        <a:p>
          <a:pPr>
            <a:lnSpc>
              <a:spcPts val="1100"/>
            </a:lnSpc>
          </a:pPr>
          <a:r>
            <a:rPr lang="en-US" sz="1100" b="0" strike="noStrike" spc="-1">
              <a:solidFill>
                <a:srgbClr val="000000"/>
              </a:solidFill>
              <a:latin typeface="Calibri"/>
            </a:rPr>
            <a:t>$2.00 - Diluter</a:t>
          </a:r>
        </a:p>
        <a:p>
          <a:pPr>
            <a:lnSpc>
              <a:spcPts val="1100"/>
            </a:lnSpc>
          </a:pPr>
          <a:r>
            <a:rPr lang="en-US" sz="1100" b="0" strike="noStrike" spc="-1">
              <a:solidFill>
                <a:srgbClr val="000000"/>
              </a:solidFill>
              <a:latin typeface="Calibri"/>
            </a:rPr>
            <a:t>$16.00</a:t>
          </a:r>
          <a:r>
            <a:rPr lang="en-US" sz="1100" b="0" strike="noStrike" spc="-1" baseline="0">
              <a:solidFill>
                <a:srgbClr val="000000"/>
              </a:solidFill>
              <a:latin typeface="Calibri"/>
            </a:rPr>
            <a:t> - Red Charlie</a:t>
          </a:r>
        </a:p>
        <a:p>
          <a:pPr>
            <a:lnSpc>
              <a:spcPts val="1100"/>
            </a:lnSpc>
          </a:pPr>
          <a:r>
            <a:rPr lang="en-US" sz="1100" b="0" strike="noStrike" spc="-1" baseline="0">
              <a:solidFill>
                <a:srgbClr val="000000"/>
              </a:solidFill>
              <a:latin typeface="Calibri"/>
            </a:rPr>
            <a:t>$16.00 - OH</a:t>
          </a:r>
          <a:endParaRPr lang="en-US" sz="1100" b="0" strike="noStrike" spc="-1">
            <a:latin typeface="Times New Roman"/>
          </a:endParaRPr>
        </a:p>
        <a:p>
          <a:pPr marL="0" marR="0" lvl="0" indent="0" defTabSz="914400" eaLnBrk="1" fontAlgn="auto" latinLnBrk="0" hangingPunct="1">
            <a:lnSpc>
              <a:spcPts val="1100"/>
            </a:lnSpc>
            <a:spcBef>
              <a:spcPts val="0"/>
            </a:spcBef>
            <a:spcAft>
              <a:spcPts val="0"/>
            </a:spcAft>
            <a:buClrTx/>
            <a:buSzTx/>
            <a:buFontTx/>
            <a:buNone/>
            <a:tabLst/>
            <a:defRPr/>
          </a:pPr>
          <a:r>
            <a:rPr lang="en-US" sz="1100" b="0" strike="noStrike" spc="-1">
              <a:solidFill>
                <a:srgbClr val="000000"/>
              </a:solidFill>
              <a:latin typeface="Calibri"/>
            </a:rPr>
            <a:t>$25.00 -Genetic Conditions Panel </a:t>
          </a:r>
          <a:r>
            <a:rPr lang="en-US" sz="1100" b="0">
              <a:effectLst/>
              <a:latin typeface="+mn-lt"/>
              <a:ea typeface="+mn-ea"/>
              <a:cs typeface="+mn-cs"/>
            </a:rPr>
            <a:t>(includes all 7 defects)</a:t>
          </a:r>
          <a:endParaRPr lang="en-US">
            <a:effectLst/>
          </a:endParaRPr>
        </a:p>
        <a:p>
          <a:pPr>
            <a:lnSpc>
              <a:spcPct val="100000"/>
            </a:lnSpc>
          </a:pPr>
          <a:endParaRPr lang="en-US" sz="1100" b="0" strike="noStrike" spc="-1">
            <a:latin typeface="Times New Roman"/>
          </a:endParaRPr>
        </a:p>
        <a:p>
          <a:pPr>
            <a:lnSpc>
              <a:spcPct val="100000"/>
            </a:lnSpc>
          </a:pPr>
          <a:r>
            <a:rPr lang="en-US" sz="1100" b="0" strike="noStrike" spc="-1">
              <a:solidFill>
                <a:srgbClr val="000000"/>
              </a:solidFill>
              <a:latin typeface="Calibri"/>
            </a:rPr>
            <a:t>			</a:t>
          </a:r>
          <a:endParaRPr lang="en-US" sz="1100" b="0" strike="noStrike" spc="-1">
            <a:latin typeface="Times New Roman"/>
          </a:endParaRPr>
        </a:p>
      </xdr:txBody>
    </xdr:sp>
    <xdr:clientData/>
  </xdr:twoCellAnchor>
  <xdr:twoCellAnchor editAs="oneCell">
    <xdr:from>
      <xdr:col>0</xdr:col>
      <xdr:colOff>878330</xdr:colOff>
      <xdr:row>52</xdr:row>
      <xdr:rowOff>125280</xdr:rowOff>
    </xdr:from>
    <xdr:to>
      <xdr:col>2</xdr:col>
      <xdr:colOff>263763</xdr:colOff>
      <xdr:row>53</xdr:row>
      <xdr:rowOff>170220</xdr:rowOff>
    </xdr:to>
    <xdr:sp macro="" textlink="">
      <xdr:nvSpPr>
        <xdr:cNvPr id="5" name="CustomShape 1">
          <a:extLst>
            <a:ext uri="{FF2B5EF4-FFF2-40B4-BE49-F238E27FC236}">
              <a16:creationId xmlns:a16="http://schemas.microsoft.com/office/drawing/2014/main" id="{5BE0EAE7-731B-47E8-8F8A-A95F7D446401}"/>
            </a:ext>
          </a:extLst>
        </xdr:cNvPr>
        <xdr:cNvSpPr/>
      </xdr:nvSpPr>
      <xdr:spPr>
        <a:xfrm>
          <a:off x="910080" y="11520720"/>
          <a:ext cx="2600280" cy="25272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txBody>
        <a:bodyPr lIns="20160" tIns="20160" rIns="20160" bIns="20160">
          <a:noAutofit/>
        </a:bodyPr>
        <a:lstStyle/>
        <a:p>
          <a:pPr>
            <a:lnSpc>
              <a:spcPct val="100000"/>
            </a:lnSpc>
          </a:pPr>
          <a:r>
            <a:rPr lang="en-US" sz="1200" b="1" strike="noStrike" spc="-1">
              <a:solidFill>
                <a:srgbClr val="000000"/>
              </a:solidFill>
              <a:latin typeface="Calibri"/>
            </a:rPr>
            <a:t>Once Completed please email spreadsheet to</a:t>
          </a:r>
          <a:endParaRPr lang="en-US" sz="1200" b="0" strike="noStrike" spc="-1">
            <a:latin typeface="Times New Roman"/>
          </a:endParaRPr>
        </a:p>
        <a:p>
          <a:pPr>
            <a:lnSpc>
              <a:spcPct val="100000"/>
            </a:lnSpc>
          </a:pPr>
          <a:endParaRPr lang="en-US" sz="1200" b="0" strike="noStrike" spc="-1">
            <a:latin typeface="Times New Roman"/>
          </a:endParaRPr>
        </a:p>
        <a:p>
          <a:pPr>
            <a:lnSpc>
              <a:spcPct val="100000"/>
            </a:lnSpc>
          </a:pPr>
          <a:endParaRPr lang="en-US" sz="1200" b="0" strike="noStrike" spc="-1">
            <a:latin typeface="Times New Roman"/>
          </a:endParaRPr>
        </a:p>
        <a:p>
          <a:pPr>
            <a:lnSpc>
              <a:spcPct val="100000"/>
            </a:lnSpc>
          </a:pPr>
          <a:endParaRPr lang="en-US" sz="1200" b="0" strike="noStrike" spc="-1">
            <a:latin typeface="Times New Roman"/>
          </a:endParaRPr>
        </a:p>
        <a:p>
          <a:pPr>
            <a:lnSpc>
              <a:spcPct val="100000"/>
            </a:lnSpc>
          </a:pPr>
          <a:endParaRPr lang="en-US" sz="1200" b="0" strike="noStrike" spc="-1">
            <a:latin typeface="Times New Roman"/>
          </a:endParaRPr>
        </a:p>
        <a:p>
          <a:pPr>
            <a:lnSpc>
              <a:spcPct val="100000"/>
            </a:lnSpc>
          </a:pPr>
          <a:endParaRPr lang="en-US" sz="1200" b="0" strike="noStrike" spc="-1">
            <a:latin typeface="Times New Roman"/>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3"/>
  <sheetViews>
    <sheetView showGridLines="0" tabSelected="1" topLeftCell="A57" zoomScaleNormal="100" workbookViewId="0">
      <selection activeCell="B13" sqref="B13:C13"/>
    </sheetView>
  </sheetViews>
  <sheetFormatPr defaultColWidth="10.28515625" defaultRowHeight="12.75"/>
  <cols>
    <col min="1" max="1" width="44.140625" style="1" customWidth="1"/>
    <col min="2" max="2" width="20.7109375" style="1" customWidth="1"/>
    <col min="3" max="4" width="10.28515625" style="1" customWidth="1"/>
    <col min="5" max="5" width="6.7109375" style="1" customWidth="1"/>
    <col min="6" max="6" width="21.85546875" style="1" customWidth="1"/>
    <col min="7" max="16384" width="10.28515625" style="1"/>
  </cols>
  <sheetData>
    <row r="1" spans="1:256" ht="13.35" customHeight="1">
      <c r="A1"/>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4.85" customHeight="1">
      <c r="A2"/>
      <c r="B2"/>
      <c r="C2" s="254" t="s">
        <v>0</v>
      </c>
      <c r="D2" s="254"/>
      <c r="E2" s="254"/>
      <c r="F2" s="254"/>
      <c r="G2" s="254"/>
      <c r="H2" s="254"/>
      <c r="I2" s="254"/>
      <c r="J2" s="254"/>
      <c r="K2" s="254"/>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4.85" customHeight="1">
      <c r="A3"/>
      <c r="B3"/>
      <c r="C3" s="254"/>
      <c r="D3" s="254"/>
      <c r="E3" s="254"/>
      <c r="F3" s="254"/>
      <c r="G3" s="254"/>
      <c r="H3" s="254"/>
      <c r="I3" s="254"/>
      <c r="J3" s="254"/>
      <c r="K3" s="254"/>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9.350000000000001" customHeight="1">
      <c r="A4"/>
      <c r="B4"/>
      <c r="C4"/>
      <c r="D4" s="2"/>
      <c r="E4" s="2"/>
      <c r="F4" s="2"/>
      <c r="G4" s="2"/>
      <c r="H4" s="2"/>
      <c r="I4" s="2"/>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9.350000000000001" customHeight="1">
      <c r="A5"/>
      <c r="B5"/>
      <c r="C5"/>
      <c r="D5" s="2"/>
      <c r="E5" s="2"/>
      <c r="F5" s="2"/>
      <c r="G5" s="2"/>
      <c r="H5" s="2"/>
      <c r="I5" s="2"/>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9.350000000000001" customHeight="1">
      <c r="A6"/>
      <c r="B6"/>
      <c r="C6"/>
      <c r="D6" s="2"/>
      <c r="E6" s="2"/>
      <c r="F6" s="2"/>
      <c r="G6" s="2"/>
      <c r="H6" s="2"/>
      <c r="I6" s="2"/>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13.35" customHeight="1">
      <c r="A7"/>
      <c r="B7"/>
      <c r="C7"/>
      <c r="D7"/>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3.35" customHeight="1">
      <c r="A8"/>
      <c r="B8"/>
      <c r="C8"/>
      <c r="D8"/>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3.35" customHeight="1">
      <c r="A9"/>
      <c r="B9"/>
      <c r="C9"/>
      <c r="D9"/>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3.35" customHeight="1">
      <c r="A10"/>
      <c r="B10"/>
      <c r="C10" t="s">
        <v>1</v>
      </c>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3.35" customHeight="1">
      <c r="A11"/>
      <c r="B11"/>
      <c r="C11"/>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5.6" customHeight="1">
      <c r="A12" s="3" t="s">
        <v>2</v>
      </c>
      <c r="B12"/>
      <c r="C12"/>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4.85" customHeight="1">
      <c r="A13" t="s">
        <v>3</v>
      </c>
      <c r="B13" s="255"/>
      <c r="C13" s="255"/>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4.85" customHeight="1">
      <c r="A14" t="s">
        <v>4</v>
      </c>
      <c r="B14" s="256"/>
      <c r="C14" s="256"/>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4.85" customHeight="1">
      <c r="A15" t="s">
        <v>5</v>
      </c>
      <c r="B15" s="257"/>
      <c r="C15" s="257"/>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4.85" customHeight="1">
      <c r="A16"/>
      <c r="B16" s="4"/>
      <c r="C16" s="258"/>
      <c r="D16" s="258"/>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4.85" customHeight="1">
      <c r="A17" s="1" t="s">
        <v>6</v>
      </c>
      <c r="B17" s="5"/>
      <c r="C17" s="6" t="s">
        <v>7</v>
      </c>
      <c r="D17" s="5"/>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4.85" customHeight="1">
      <c r="A18" s="7" t="s">
        <v>8</v>
      </c>
      <c r="B18" s="5"/>
      <c r="C18" s="8"/>
      <c r="D18" s="9" t="s">
        <v>9</v>
      </c>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4.85" customHeight="1">
      <c r="A19" s="264" t="s">
        <v>10</v>
      </c>
      <c r="B19" s="5"/>
      <c r="C19" s="5"/>
      <c r="D19" s="10" t="s">
        <v>11</v>
      </c>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4.85" customHeight="1">
      <c r="A20" s="264"/>
      <c r="B20" s="5"/>
      <c r="C20" s="5"/>
      <c r="D20" s="1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4.85" customHeight="1">
      <c r="A21"/>
      <c r="B21" s="5"/>
      <c r="C21" s="5"/>
      <c r="D21" s="10"/>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4.85" customHeight="1">
      <c r="A22" t="s">
        <v>12</v>
      </c>
      <c r="B22" s="260"/>
      <c r="C22" s="260"/>
      <c r="D22"/>
      <c r="E22" s="10"/>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4.85" customHeight="1">
      <c r="A23"/>
      <c r="B23" s="265"/>
      <c r="C23" s="265"/>
      <c r="D23" s="10"/>
      <c r="E23" s="10"/>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4.85" customHeight="1">
      <c r="A24" t="s">
        <v>13</v>
      </c>
      <c r="B24" s="265"/>
      <c r="C24" s="265"/>
      <c r="D24" s="10"/>
      <c r="E24" s="10"/>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4.85" customHeight="1">
      <c r="A25"/>
      <c r="B25" s="266"/>
      <c r="C25" s="266"/>
      <c r="D25" s="10"/>
      <c r="E25" s="10"/>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4.85" customHeight="1">
      <c r="A26" t="s">
        <v>14</v>
      </c>
      <c r="B26" s="260"/>
      <c r="C26" s="260"/>
      <c r="D26" s="10"/>
      <c r="E26" s="10"/>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4.85" customHeight="1">
      <c r="A27"/>
      <c r="B27" s="261"/>
      <c r="C27" s="261"/>
      <c r="D27" s="10"/>
      <c r="E27" s="10"/>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4.85" customHeight="1">
      <c r="A28"/>
      <c r="B28" s="261"/>
      <c r="C28" s="261"/>
      <c r="D28" s="10"/>
      <c r="E28" s="10"/>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9.350000000000001" customHeight="1">
      <c r="A29" s="11" t="s">
        <v>15</v>
      </c>
      <c r="B29" s="12">
        <f>'Order Details'!Q33</f>
        <v>0</v>
      </c>
      <c r="C29" s="9" t="s">
        <v>16</v>
      </c>
      <c r="D29" s="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3.35" customHeight="1">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7.45" customHeight="1">
      <c r="A31" s="13" t="s">
        <v>17</v>
      </c>
      <c r="B31" s="14">
        <f>'Order Details'!J60</f>
        <v>0</v>
      </c>
      <c r="C31" s="1" t="s">
        <v>16</v>
      </c>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4.85" customHeight="1">
      <c r="A32" s="15" t="s">
        <v>18</v>
      </c>
      <c r="B32" s="15"/>
      <c r="C32" s="15"/>
      <c r="D32" s="15"/>
      <c r="E32" s="15"/>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6" customHeight="1">
      <c r="A33" s="16" t="s">
        <v>19</v>
      </c>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4.85" customHeight="1">
      <c r="A34" t="s">
        <v>20</v>
      </c>
      <c r="B34" s="17"/>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3.35" customHeight="1">
      <c r="A3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14.85" customHeight="1">
      <c r="A36" s="18" t="s">
        <v>21</v>
      </c>
      <c r="B36" s="262"/>
      <c r="C36" s="262"/>
      <c r="D36" s="262"/>
      <c r="E36" s="262"/>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13.35" customHeight="1">
      <c r="A37"/>
      <c r="B37" s="262"/>
      <c r="C37" s="262"/>
      <c r="D37" s="262"/>
      <c r="E37" s="262"/>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5.6" customHeight="1">
      <c r="A38"/>
      <c r="B38" s="262"/>
      <c r="C38" s="262"/>
      <c r="D38" s="262"/>
      <c r="E38" s="262"/>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3.35" customHeight="1">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13.35" customHeight="1">
      <c r="A40" t="s">
        <v>22</v>
      </c>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13.35" customHeight="1">
      <c r="A41" t="s">
        <v>23</v>
      </c>
      <c r="B41"/>
      <c r="C41"/>
      <c r="D41"/>
      <c r="E41"/>
      <c r="F41"/>
      <c r="G41"/>
      <c r="H41"/>
      <c r="I41"/>
      <c r="J41"/>
      <c r="K41"/>
      <c r="L41"/>
    </row>
    <row r="42" spans="1:256" ht="18" customHeight="1">
      <c r="A42"/>
      <c r="B42"/>
      <c r="C42"/>
      <c r="D42" s="19" t="s">
        <v>24</v>
      </c>
      <c r="E42"/>
      <c r="F42"/>
      <c r="G42"/>
      <c r="H42"/>
      <c r="I42"/>
      <c r="J42"/>
      <c r="K42"/>
      <c r="L42"/>
    </row>
    <row r="43" spans="1:256" ht="18" customHeight="1">
      <c r="A43" s="263" t="s">
        <v>25</v>
      </c>
      <c r="B43" s="263"/>
      <c r="C43" s="263"/>
      <c r="D43" s="263"/>
      <c r="E43" s="263"/>
      <c r="F43" s="263"/>
      <c r="G43" s="263"/>
      <c r="H43" s="263"/>
      <c r="I43" s="263"/>
      <c r="J43" s="263"/>
      <c r="K43" s="263"/>
      <c r="L43" s="263"/>
    </row>
    <row r="44" spans="1:256" ht="13.35" customHeight="1">
      <c r="A44" s="263"/>
      <c r="B44" s="263"/>
      <c r="C44" s="263"/>
      <c r="D44" s="263"/>
      <c r="E44" s="263"/>
      <c r="F44" s="263"/>
      <c r="G44" s="263"/>
      <c r="H44" s="263"/>
      <c r="I44" s="263"/>
      <c r="J44" s="263"/>
      <c r="K44" s="263"/>
      <c r="L44" s="263"/>
    </row>
    <row r="45" spans="1:256" ht="13.35" customHeight="1">
      <c r="A45" s="263"/>
      <c r="B45" s="263"/>
      <c r="C45" s="263"/>
      <c r="D45" s="263"/>
      <c r="E45" s="263"/>
      <c r="F45" s="263"/>
      <c r="G45" s="263"/>
      <c r="H45" s="263"/>
      <c r="I45" s="263"/>
      <c r="J45" s="263"/>
      <c r="K45" s="263"/>
      <c r="L45" s="263"/>
    </row>
    <row r="46" spans="1:256" ht="13.35" customHeight="1">
      <c r="A46" s="263"/>
      <c r="B46" s="263"/>
      <c r="C46" s="263"/>
      <c r="D46" s="263"/>
      <c r="E46" s="263"/>
      <c r="F46" s="263"/>
      <c r="G46" s="263"/>
      <c r="H46" s="263"/>
      <c r="I46" s="263"/>
      <c r="J46" s="263"/>
      <c r="K46" s="263"/>
      <c r="L46" s="263"/>
    </row>
    <row r="47" spans="1:256" ht="13.35" customHeight="1">
      <c r="A47" s="263"/>
      <c r="B47" s="263"/>
      <c r="C47" s="263"/>
      <c r="D47" s="263"/>
      <c r="E47" s="263"/>
      <c r="F47" s="263"/>
      <c r="G47" s="263"/>
      <c r="H47" s="263"/>
      <c r="I47" s="263"/>
      <c r="J47" s="263"/>
      <c r="K47" s="263"/>
      <c r="L47" s="263"/>
    </row>
    <row r="48" spans="1:256" ht="13.35" customHeight="1">
      <c r="A48" s="263"/>
      <c r="B48" s="263"/>
      <c r="C48" s="263"/>
      <c r="D48" s="263"/>
      <c r="E48" s="263"/>
      <c r="F48" s="263"/>
      <c r="G48" s="263"/>
      <c r="H48" s="263"/>
      <c r="I48" s="263"/>
      <c r="J48" s="263"/>
      <c r="K48" s="263"/>
      <c r="L48" s="263"/>
    </row>
    <row r="50" spans="1:7" ht="18">
      <c r="A50" s="259" t="s">
        <v>26</v>
      </c>
      <c r="B50" s="259"/>
      <c r="C50" s="259"/>
      <c r="D50" s="259"/>
      <c r="E50" s="259"/>
      <c r="F50" s="259"/>
      <c r="G50" s="259"/>
    </row>
    <row r="51" spans="1:7" ht="18">
      <c r="A51"/>
      <c r="B51" s="227"/>
      <c r="C51" s="227"/>
      <c r="D51" s="227"/>
      <c r="E51" s="227"/>
      <c r="F51" s="227"/>
      <c r="G51" s="227"/>
    </row>
    <row r="52" spans="1:7" s="231" customFormat="1" ht="15">
      <c r="A52" s="267" t="s">
        <v>208</v>
      </c>
      <c r="B52" s="267"/>
      <c r="C52" s="267"/>
      <c r="D52" s="230"/>
      <c r="E52" s="267" t="s">
        <v>27</v>
      </c>
      <c r="F52" s="267"/>
      <c r="G52" s="267"/>
    </row>
    <row r="53" spans="1:7" s="231" customFormat="1" ht="14.25">
      <c r="A53" s="230"/>
      <c r="B53" s="232"/>
      <c r="C53" s="233"/>
      <c r="D53" s="230"/>
      <c r="E53" s="230"/>
      <c r="F53" s="230"/>
      <c r="G53" s="230"/>
    </row>
    <row r="54" spans="1:7" s="231" customFormat="1" ht="15">
      <c r="A54" s="268" t="s">
        <v>220</v>
      </c>
      <c r="B54" s="269"/>
      <c r="C54" s="234">
        <v>50</v>
      </c>
      <c r="D54" s="230"/>
      <c r="E54" s="268" t="s">
        <v>28</v>
      </c>
      <c r="F54" s="269"/>
      <c r="G54" s="269"/>
    </row>
    <row r="55" spans="1:7" s="231" customFormat="1" ht="15">
      <c r="A55" s="230"/>
      <c r="B55" s="235" t="s">
        <v>209</v>
      </c>
      <c r="C55" s="236" t="s">
        <v>29</v>
      </c>
      <c r="D55" s="230"/>
      <c r="E55" s="230"/>
      <c r="F55" s="237" t="s">
        <v>210</v>
      </c>
      <c r="G55" s="236">
        <v>18</v>
      </c>
    </row>
    <row r="56" spans="1:7" s="231" customFormat="1" ht="15">
      <c r="A56" s="230"/>
      <c r="B56" s="238" t="s">
        <v>211</v>
      </c>
      <c r="C56" s="236">
        <v>15</v>
      </c>
      <c r="D56" s="232"/>
      <c r="E56" s="230"/>
      <c r="F56" s="237" t="s">
        <v>212</v>
      </c>
      <c r="G56" s="236">
        <v>33</v>
      </c>
    </row>
    <row r="57" spans="1:7" s="231" customFormat="1" ht="14.25">
      <c r="A57" s="230"/>
      <c r="B57" s="235" t="s">
        <v>30</v>
      </c>
      <c r="C57" s="236">
        <v>2</v>
      </c>
      <c r="D57" s="232"/>
      <c r="E57" s="230"/>
      <c r="F57" s="230"/>
      <c r="G57" s="230"/>
    </row>
    <row r="58" spans="1:7" s="231" customFormat="1" ht="15">
      <c r="A58" s="230"/>
      <c r="B58" s="235" t="s">
        <v>31</v>
      </c>
      <c r="C58" s="236">
        <v>9</v>
      </c>
      <c r="D58" s="232"/>
      <c r="E58" s="239" t="s">
        <v>32</v>
      </c>
      <c r="F58" s="240"/>
      <c r="G58" s="240"/>
    </row>
    <row r="59" spans="1:7" s="231" customFormat="1" ht="15">
      <c r="A59" s="230"/>
      <c r="B59" s="241" t="s">
        <v>213</v>
      </c>
      <c r="C59" s="236">
        <v>16</v>
      </c>
      <c r="D59" s="232"/>
      <c r="E59" s="230"/>
      <c r="F59" s="237" t="s">
        <v>34</v>
      </c>
      <c r="G59" s="236">
        <v>22</v>
      </c>
    </row>
    <row r="60" spans="1:7" s="231" customFormat="1" ht="15">
      <c r="A60" s="230"/>
      <c r="B60" s="241" t="s">
        <v>214</v>
      </c>
      <c r="C60" s="236">
        <v>16</v>
      </c>
      <c r="D60" s="232"/>
      <c r="E60" s="230"/>
      <c r="F60" s="237" t="s">
        <v>200</v>
      </c>
      <c r="G60" s="236">
        <v>26</v>
      </c>
    </row>
    <row r="61" spans="1:7" s="231" customFormat="1" ht="15">
      <c r="A61" s="230"/>
      <c r="B61" s="235" t="s">
        <v>33</v>
      </c>
      <c r="C61" s="236">
        <v>22</v>
      </c>
      <c r="D61" s="232"/>
      <c r="E61" s="230"/>
      <c r="F61" s="237" t="s">
        <v>35</v>
      </c>
      <c r="G61" s="236">
        <v>22</v>
      </c>
    </row>
    <row r="62" spans="1:7" s="231" customFormat="1" ht="15">
      <c r="A62" s="230"/>
      <c r="B62" s="270" t="s">
        <v>215</v>
      </c>
      <c r="C62" s="271">
        <v>25</v>
      </c>
      <c r="D62" s="230"/>
      <c r="E62" s="230"/>
      <c r="F62" s="237" t="s">
        <v>36</v>
      </c>
      <c r="G62" s="236">
        <v>33</v>
      </c>
    </row>
    <row r="63" spans="1:7" s="231" customFormat="1" ht="15">
      <c r="A63" s="230"/>
      <c r="B63" s="270"/>
      <c r="C63" s="271"/>
      <c r="D63" s="230"/>
      <c r="E63" s="230"/>
      <c r="F63" s="237" t="s">
        <v>38</v>
      </c>
      <c r="G63" s="236">
        <v>25</v>
      </c>
    </row>
    <row r="64" spans="1:7" s="231" customFormat="1" ht="14.25">
      <c r="A64" s="230"/>
      <c r="B64" s="270"/>
      <c r="C64" s="271"/>
      <c r="D64" s="230"/>
      <c r="E64" s="230"/>
      <c r="F64" s="230"/>
      <c r="G64" s="232"/>
    </row>
    <row r="65" spans="1:7" s="231" customFormat="1" ht="15">
      <c r="A65" s="242"/>
      <c r="B65" s="243"/>
      <c r="C65" s="244"/>
      <c r="D65" s="230"/>
      <c r="E65" s="239" t="s">
        <v>39</v>
      </c>
      <c r="F65" s="240"/>
      <c r="G65" s="240"/>
    </row>
    <row r="66" spans="1:7" s="231" customFormat="1" ht="15">
      <c r="A66" s="267" t="s">
        <v>216</v>
      </c>
      <c r="B66" s="267"/>
      <c r="C66" s="267"/>
      <c r="D66" s="230"/>
      <c r="E66" s="230"/>
      <c r="F66" s="237" t="s">
        <v>40</v>
      </c>
      <c r="G66" s="236">
        <v>25</v>
      </c>
    </row>
    <row r="67" spans="1:7" s="231" customFormat="1" ht="15">
      <c r="A67" s="267"/>
      <c r="B67" s="267"/>
      <c r="C67" s="267"/>
      <c r="D67" s="230"/>
      <c r="E67" s="230"/>
      <c r="F67" s="237" t="s">
        <v>41</v>
      </c>
      <c r="G67" s="236">
        <v>25</v>
      </c>
    </row>
    <row r="68" spans="1:7" s="231" customFormat="1" ht="15">
      <c r="A68" s="230"/>
      <c r="B68" s="230"/>
      <c r="C68" s="230"/>
      <c r="D68" s="230"/>
      <c r="E68" s="230"/>
      <c r="F68" s="237" t="s">
        <v>42</v>
      </c>
      <c r="G68" s="236">
        <v>25</v>
      </c>
    </row>
    <row r="69" spans="1:7" s="231" customFormat="1" ht="15">
      <c r="A69" s="268" t="s">
        <v>47</v>
      </c>
      <c r="B69" s="269"/>
      <c r="C69" s="234">
        <v>33</v>
      </c>
      <c r="D69" s="230"/>
      <c r="E69" s="230"/>
      <c r="F69" s="237" t="s">
        <v>43</v>
      </c>
      <c r="G69" s="236">
        <v>25</v>
      </c>
    </row>
    <row r="70" spans="1:7" s="231" customFormat="1" ht="15">
      <c r="A70" s="230"/>
      <c r="B70" s="235" t="s">
        <v>217</v>
      </c>
      <c r="C70" s="236" t="s">
        <v>29</v>
      </c>
      <c r="D70" s="230"/>
      <c r="E70" s="230"/>
      <c r="F70" s="237" t="s">
        <v>44</v>
      </c>
      <c r="G70" s="236">
        <v>25</v>
      </c>
    </row>
    <row r="71" spans="1:7" s="231" customFormat="1" ht="15">
      <c r="A71" s="230"/>
      <c r="B71" s="235" t="s">
        <v>218</v>
      </c>
      <c r="C71" s="236">
        <v>15</v>
      </c>
      <c r="D71" s="230"/>
      <c r="E71" s="230"/>
      <c r="F71" s="237" t="s">
        <v>45</v>
      </c>
      <c r="G71" s="236">
        <v>25</v>
      </c>
    </row>
    <row r="72" spans="1:7" s="231" customFormat="1" ht="15">
      <c r="A72" s="230"/>
      <c r="B72" s="230"/>
      <c r="C72" s="230"/>
      <c r="D72" s="230"/>
      <c r="E72" s="230"/>
      <c r="F72" s="237" t="s">
        <v>46</v>
      </c>
      <c r="G72" s="236">
        <v>25</v>
      </c>
    </row>
    <row r="73" spans="1:7" s="231" customFormat="1" ht="14.25">
      <c r="A73" s="272" t="s">
        <v>201</v>
      </c>
      <c r="B73" s="272"/>
      <c r="C73" s="272"/>
      <c r="D73" s="230"/>
      <c r="E73" s="230"/>
      <c r="F73" s="230"/>
      <c r="G73" s="230"/>
    </row>
    <row r="74" spans="1:7" s="231" customFormat="1" ht="15">
      <c r="A74" s="272"/>
      <c r="B74" s="272"/>
      <c r="C74" s="272"/>
      <c r="D74" s="230"/>
      <c r="E74" s="239" t="s">
        <v>48</v>
      </c>
      <c r="F74" s="240"/>
      <c r="G74" s="240"/>
    </row>
    <row r="75" spans="1:7" s="231" customFormat="1" ht="15">
      <c r="A75" s="273" t="s">
        <v>202</v>
      </c>
      <c r="B75" s="274"/>
      <c r="C75" s="275"/>
      <c r="D75" s="230"/>
      <c r="E75" s="230"/>
      <c r="F75" s="237" t="s">
        <v>49</v>
      </c>
      <c r="G75" s="236">
        <v>5</v>
      </c>
    </row>
    <row r="76" spans="1:7" s="231" customFormat="1" ht="14.25">
      <c r="A76" s="276"/>
      <c r="B76" s="277"/>
      <c r="C76" s="278"/>
      <c r="D76" s="230"/>
      <c r="E76" s="230"/>
      <c r="F76" s="230"/>
      <c r="G76" s="230"/>
    </row>
    <row r="77" spans="1:7" s="231" customFormat="1" ht="15">
      <c r="A77" s="245"/>
      <c r="B77" s="246"/>
      <c r="C77" s="246"/>
      <c r="D77" s="230"/>
      <c r="E77" s="239" t="s">
        <v>50</v>
      </c>
      <c r="F77" s="240"/>
      <c r="G77" s="240"/>
    </row>
    <row r="78" spans="1:7" s="231" customFormat="1" ht="15">
      <c r="A78" s="268" t="s">
        <v>203</v>
      </c>
      <c r="B78" s="269"/>
      <c r="C78" s="234">
        <v>25</v>
      </c>
      <c r="D78" s="230"/>
      <c r="E78" s="230"/>
      <c r="F78" s="235" t="s">
        <v>51</v>
      </c>
      <c r="G78" s="236">
        <v>20</v>
      </c>
    </row>
    <row r="79" spans="1:7" s="231" customFormat="1" ht="14.25">
      <c r="A79" s="230"/>
      <c r="B79" s="279" t="s">
        <v>219</v>
      </c>
      <c r="C79" s="280"/>
      <c r="D79" s="230"/>
      <c r="E79" s="230"/>
      <c r="F79" s="235" t="s">
        <v>52</v>
      </c>
      <c r="G79" s="236">
        <v>40</v>
      </c>
    </row>
    <row r="80" spans="1:7" s="231" customFormat="1" ht="14.25">
      <c r="A80" s="230"/>
      <c r="B80" s="281"/>
      <c r="C80" s="282"/>
      <c r="D80" s="230"/>
      <c r="E80" s="230"/>
      <c r="F80" s="235" t="s">
        <v>204</v>
      </c>
      <c r="G80" s="236">
        <v>1</v>
      </c>
    </row>
    <row r="81" spans="1:7" s="231" customFormat="1" ht="15">
      <c r="A81" s="268" t="s">
        <v>205</v>
      </c>
      <c r="B81" s="283"/>
      <c r="C81" s="247">
        <v>25</v>
      </c>
      <c r="D81" s="230"/>
      <c r="E81" s="230"/>
      <c r="F81" s="235" t="s">
        <v>54</v>
      </c>
      <c r="G81" s="236">
        <v>5</v>
      </c>
    </row>
    <row r="82" spans="1:7" s="231" customFormat="1" ht="14.25">
      <c r="A82" s="230"/>
      <c r="B82" s="279" t="s">
        <v>219</v>
      </c>
      <c r="C82" s="280"/>
      <c r="D82" s="230"/>
      <c r="E82" s="230"/>
      <c r="F82" s="270" t="s">
        <v>55</v>
      </c>
      <c r="G82" s="270"/>
    </row>
    <row r="83" spans="1:7" s="231" customFormat="1" ht="14.25">
      <c r="A83" s="230"/>
      <c r="B83" s="281"/>
      <c r="C83" s="282"/>
      <c r="D83" s="230"/>
      <c r="E83" s="230"/>
      <c r="F83" s="270"/>
      <c r="G83" s="270"/>
    </row>
    <row r="84" spans="1:7" s="231" customFormat="1" ht="15">
      <c r="A84" s="239" t="s">
        <v>56</v>
      </c>
      <c r="B84" s="248"/>
      <c r="C84" s="248"/>
      <c r="D84" s="230"/>
      <c r="E84" s="230"/>
      <c r="F84" s="270"/>
      <c r="G84" s="270"/>
    </row>
    <row r="85" spans="1:7" s="231" customFormat="1" ht="14.25">
      <c r="A85" s="230"/>
      <c r="B85" s="235" t="s">
        <v>57</v>
      </c>
      <c r="C85" s="249" t="s">
        <v>58</v>
      </c>
      <c r="D85" s="230"/>
      <c r="E85" s="230"/>
      <c r="F85" s="230"/>
      <c r="G85" s="230"/>
    </row>
    <row r="86" spans="1:7" s="231" customFormat="1" ht="14.25">
      <c r="A86" s="230"/>
      <c r="B86" s="235" t="s">
        <v>59</v>
      </c>
      <c r="C86" s="236">
        <v>5</v>
      </c>
      <c r="D86" s="230"/>
      <c r="E86" s="230"/>
      <c r="F86" s="230"/>
      <c r="G86" s="232"/>
    </row>
    <row r="87" spans="1:7" s="231" customFormat="1" ht="14.25">
      <c r="A87" s="230"/>
      <c r="B87" s="235" t="s">
        <v>60</v>
      </c>
      <c r="C87" s="236">
        <v>2</v>
      </c>
      <c r="D87" s="230"/>
      <c r="E87" s="230"/>
      <c r="F87" s="230"/>
      <c r="G87" s="232"/>
    </row>
    <row r="88" spans="1:7" s="231" customFormat="1" ht="14.25">
      <c r="A88" s="230"/>
      <c r="B88" s="230"/>
      <c r="C88" s="233"/>
      <c r="D88" s="230"/>
      <c r="E88" s="230"/>
      <c r="F88" s="230"/>
      <c r="G88" s="232"/>
    </row>
    <row r="89" spans="1:7" s="231" customFormat="1" ht="14.25">
      <c r="A89" s="230"/>
      <c r="B89" s="230"/>
      <c r="C89" s="233"/>
      <c r="D89" s="250"/>
      <c r="E89" s="250"/>
      <c r="F89" s="250"/>
      <c r="G89" s="243"/>
    </row>
    <row r="90" spans="1:7" s="231" customFormat="1" ht="15">
      <c r="A90" s="284" t="s">
        <v>206</v>
      </c>
      <c r="B90" s="285"/>
      <c r="C90" s="285"/>
      <c r="D90" s="285"/>
      <c r="E90" s="285"/>
      <c r="F90" s="285"/>
      <c r="G90" s="286"/>
    </row>
    <row r="91" spans="1:7" s="231" customFormat="1" ht="27.95" customHeight="1">
      <c r="A91" s="287" t="s">
        <v>61</v>
      </c>
      <c r="B91" s="288"/>
      <c r="C91" s="288"/>
      <c r="D91" s="288"/>
      <c r="E91" s="288"/>
      <c r="F91" s="288"/>
      <c r="G91" s="289"/>
    </row>
    <row r="92" spans="1:7" s="231" customFormat="1" ht="14.25">
      <c r="A92" s="290" t="s">
        <v>62</v>
      </c>
      <c r="B92" s="291"/>
      <c r="C92" s="291"/>
      <c r="D92" s="291"/>
      <c r="E92" s="291"/>
      <c r="F92" s="291"/>
      <c r="G92" s="292"/>
    </row>
    <row r="93" spans="1:7" s="231" customFormat="1" ht="14.25">
      <c r="A93" s="251" t="s">
        <v>63</v>
      </c>
      <c r="B93" s="252"/>
      <c r="C93" s="252"/>
      <c r="D93" s="252"/>
      <c r="E93" s="252"/>
      <c r="F93" s="252"/>
      <c r="G93" s="253"/>
    </row>
  </sheetData>
  <sheetProtection sheet="1" objects="1" scenarios="1" selectLockedCells="1"/>
  <mergeCells count="34">
    <mergeCell ref="A81:B81"/>
    <mergeCell ref="F82:G84"/>
    <mergeCell ref="A90:G90"/>
    <mergeCell ref="A91:G91"/>
    <mergeCell ref="A92:G92"/>
    <mergeCell ref="B82:C83"/>
    <mergeCell ref="A66:C67"/>
    <mergeCell ref="A69:B69"/>
    <mergeCell ref="A73:C74"/>
    <mergeCell ref="A75:C76"/>
    <mergeCell ref="A78:B78"/>
    <mergeCell ref="B79:C80"/>
    <mergeCell ref="A52:C52"/>
    <mergeCell ref="E52:G52"/>
    <mergeCell ref="A54:B54"/>
    <mergeCell ref="E54:G54"/>
    <mergeCell ref="B62:B64"/>
    <mergeCell ref="C62:C64"/>
    <mergeCell ref="A43:L48"/>
    <mergeCell ref="A19:A20"/>
    <mergeCell ref="B22:C22"/>
    <mergeCell ref="B23:C23"/>
    <mergeCell ref="B24:C24"/>
    <mergeCell ref="B25:C25"/>
    <mergeCell ref="A93:G93"/>
    <mergeCell ref="C2:K3"/>
    <mergeCell ref="B13:C13"/>
    <mergeCell ref="B14:C14"/>
    <mergeCell ref="B15:C15"/>
    <mergeCell ref="C16:D16"/>
    <mergeCell ref="A50:G50"/>
    <mergeCell ref="B26:C26"/>
    <mergeCell ref="B27:C28"/>
    <mergeCell ref="B36:E38"/>
  </mergeCells>
  <pageMargins left="0.78749999999999998" right="0.78749999999999998" top="1.0249999999999999" bottom="1.0249999999999999" header="0.78749999999999998" footer="0.78749999999999998"/>
  <pageSetup firstPageNumber="0" orientation="portrait" horizontalDpi="300" verticalDpi="300"/>
  <headerFooter>
    <oddHeader>&amp;C&amp;A</oddHeader>
    <oddFooter>&amp;CPage &amp;P</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O512"/>
  <sheetViews>
    <sheetView zoomScaleNormal="100" workbookViewId="0">
      <pane ySplit="17" topLeftCell="A18" activePane="bottomLeft" state="frozen"/>
      <selection pane="bottomLeft" activeCell="U380" sqref="U380"/>
    </sheetView>
  </sheetViews>
  <sheetFormatPr defaultColWidth="10.28515625" defaultRowHeight="12.75"/>
  <cols>
    <col min="1" max="1" width="25.28515625" customWidth="1"/>
    <col min="2" max="3" width="8.140625" customWidth="1"/>
    <col min="4" max="6" width="2.140625" customWidth="1"/>
    <col min="7" max="7" width="13" customWidth="1"/>
    <col min="8" max="8" width="8.140625" style="30" customWidth="1"/>
    <col min="9" max="9" width="8.140625" customWidth="1"/>
    <col min="10" max="10" width="9.140625" customWidth="1"/>
    <col min="11" max="11" width="8.140625" customWidth="1"/>
    <col min="12" max="12" width="6.85546875" customWidth="1"/>
    <col min="13" max="14" width="6.140625" customWidth="1"/>
    <col min="15" max="15" width="7.42578125" customWidth="1"/>
    <col min="16" max="16" width="16.140625" customWidth="1"/>
    <col min="17" max="17" width="10.140625" customWidth="1"/>
    <col min="18" max="18" width="11.42578125" customWidth="1"/>
    <col min="19" max="19" width="11.140625" customWidth="1"/>
    <col min="20" max="20" width="6.140625" customWidth="1"/>
    <col min="21" max="21" width="10.7109375" customWidth="1"/>
    <col min="22" max="28" width="6.140625" customWidth="1"/>
    <col min="29" max="30" width="10" style="5" customWidth="1"/>
    <col min="31" max="39" width="10" style="4" customWidth="1"/>
    <col min="40" max="40" width="14.85546875" style="4" customWidth="1"/>
    <col min="41" max="41" width="13.42578125" style="4" customWidth="1"/>
    <col min="42" max="52" width="10" style="4" customWidth="1"/>
    <col min="53" max="53" width="13.28515625" style="4" customWidth="1"/>
    <col min="54" max="75" width="10.28515625" style="4" customWidth="1"/>
    <col min="76" max="76" width="14.7109375" style="4" customWidth="1"/>
    <col min="77" max="77" width="10.28515625" style="4" customWidth="1"/>
    <col min="78" max="119" width="10.28515625" style="5" customWidth="1"/>
    <col min="120" max="16384" width="10.28515625" style="4"/>
  </cols>
  <sheetData>
    <row r="1" spans="1:75" ht="14.45" customHeight="1">
      <c r="A1" s="31"/>
      <c r="B1" s="32"/>
      <c r="C1" s="32"/>
      <c r="D1" s="32"/>
      <c r="E1" s="32"/>
      <c r="F1" s="32"/>
      <c r="G1" s="32"/>
      <c r="H1" s="293"/>
      <c r="I1" s="293"/>
      <c r="J1" s="293"/>
      <c r="K1" s="293"/>
      <c r="L1" s="293"/>
      <c r="M1" s="293"/>
      <c r="N1" s="293"/>
      <c r="O1" s="32"/>
      <c r="P1" s="32"/>
      <c r="Q1" s="32"/>
      <c r="R1" s="32"/>
      <c r="S1" s="32"/>
      <c r="T1" s="32"/>
      <c r="U1" s="32"/>
      <c r="V1" s="32"/>
      <c r="W1" s="32"/>
      <c r="X1" s="32"/>
      <c r="Y1" s="32"/>
      <c r="Z1" s="32"/>
      <c r="AA1" s="33"/>
      <c r="AC1"/>
      <c r="AD1"/>
      <c r="AE1" s="10"/>
      <c r="AF1" s="5"/>
      <c r="AG1" s="10"/>
      <c r="AH1" s="10"/>
      <c r="AI1" s="10"/>
      <c r="AJ1" s="10"/>
      <c r="AK1" s="10"/>
      <c r="AL1" s="10"/>
      <c r="AM1" s="10"/>
      <c r="AN1" s="10"/>
      <c r="AO1" s="10"/>
      <c r="AP1" s="10"/>
      <c r="AQ1" s="10"/>
      <c r="AR1" s="10"/>
      <c r="AS1" s="10"/>
      <c r="AT1" s="10"/>
      <c r="AU1" s="10"/>
      <c r="AV1" s="10"/>
      <c r="AW1" s="10"/>
      <c r="AX1" s="10"/>
      <c r="AY1" s="10"/>
      <c r="AZ1" s="10"/>
      <c r="BA1" s="10"/>
      <c r="BC1" s="5"/>
      <c r="BD1" s="5"/>
      <c r="BE1" s="5"/>
      <c r="BF1" s="5"/>
      <c r="BG1" s="5"/>
      <c r="BH1" s="5"/>
      <c r="BI1" s="5"/>
      <c r="BJ1" s="5"/>
      <c r="BK1" s="5"/>
      <c r="BL1" s="5"/>
      <c r="BM1" s="5"/>
      <c r="BN1" s="5"/>
      <c r="BO1" s="5"/>
      <c r="BP1" s="5"/>
      <c r="BQ1" s="5"/>
      <c r="BR1" s="5"/>
      <c r="BS1" s="5"/>
      <c r="BT1" s="5"/>
      <c r="BU1" s="5"/>
      <c r="BV1" s="5"/>
      <c r="BW1" s="5"/>
    </row>
    <row r="2" spans="1:75" ht="14.45" customHeight="1">
      <c r="A2" s="34"/>
      <c r="B2" s="35"/>
      <c r="C2" s="35"/>
      <c r="D2" s="35"/>
      <c r="E2" s="35"/>
      <c r="F2" s="35"/>
      <c r="G2" s="35"/>
      <c r="H2" s="293"/>
      <c r="I2" s="293"/>
      <c r="J2" s="293"/>
      <c r="K2" s="293"/>
      <c r="L2" s="293"/>
      <c r="M2" s="293"/>
      <c r="N2" s="293"/>
      <c r="O2" s="35"/>
      <c r="P2" s="35"/>
      <c r="Q2" s="35"/>
      <c r="R2" s="35"/>
      <c r="S2" s="35"/>
      <c r="T2" s="35"/>
      <c r="U2" s="10"/>
      <c r="V2" s="35"/>
      <c r="W2" s="35"/>
      <c r="X2" s="35"/>
      <c r="Y2" s="35"/>
      <c r="Z2" s="35"/>
      <c r="AA2" s="36"/>
      <c r="AB2" s="35"/>
      <c r="AC2"/>
      <c r="AD2"/>
      <c r="AE2" s="10"/>
      <c r="AF2" s="5"/>
      <c r="AG2" s="10"/>
      <c r="AH2" s="10"/>
      <c r="AI2" s="10"/>
      <c r="AJ2" s="10"/>
      <c r="AK2" s="10"/>
      <c r="AL2" s="10"/>
      <c r="AM2" s="10"/>
      <c r="AN2" s="10"/>
      <c r="AO2" s="10"/>
      <c r="AP2" s="10"/>
      <c r="AQ2" s="10"/>
      <c r="AR2" s="10"/>
      <c r="AS2" s="10"/>
      <c r="AT2" s="10"/>
      <c r="AU2" s="10"/>
      <c r="AV2" s="10"/>
      <c r="AW2" s="10"/>
      <c r="AX2" s="10"/>
      <c r="AY2" s="10"/>
      <c r="AZ2" s="10"/>
      <c r="BA2" s="10"/>
      <c r="BC2" s="5"/>
      <c r="BD2" s="5"/>
      <c r="BE2" s="5"/>
      <c r="BF2" s="5"/>
      <c r="BG2" s="5"/>
      <c r="BH2" s="5"/>
      <c r="BI2" s="5"/>
      <c r="BJ2" s="5"/>
      <c r="BK2" s="5"/>
      <c r="BL2" s="5"/>
      <c r="BM2" s="5"/>
      <c r="BN2" s="5"/>
      <c r="BO2" s="5"/>
      <c r="BP2" s="5"/>
      <c r="BQ2" s="5"/>
      <c r="BR2" s="5"/>
      <c r="BS2" s="5"/>
      <c r="BT2" s="5"/>
      <c r="BU2" s="5"/>
      <c r="BV2" s="5"/>
      <c r="BW2" s="5"/>
    </row>
    <row r="3" spans="1:75" ht="16.7" customHeight="1">
      <c r="A3" s="34"/>
      <c r="B3" s="35"/>
      <c r="C3" s="35"/>
      <c r="D3" s="35"/>
      <c r="E3" s="35"/>
      <c r="F3" s="35"/>
      <c r="G3" s="35"/>
      <c r="H3" s="294"/>
      <c r="I3" s="294"/>
      <c r="J3" s="294"/>
      <c r="K3" s="294"/>
      <c r="L3" s="294"/>
      <c r="M3" s="294"/>
      <c r="N3" s="294"/>
      <c r="O3" s="35"/>
      <c r="P3" s="35"/>
      <c r="Q3" s="35"/>
      <c r="R3" s="35"/>
      <c r="S3" s="35"/>
      <c r="T3" s="35"/>
      <c r="U3" s="10"/>
      <c r="V3" s="35"/>
      <c r="W3" s="35"/>
      <c r="X3" s="35"/>
      <c r="Y3" s="35"/>
      <c r="Z3" s="35"/>
      <c r="AA3" s="36"/>
      <c r="AB3" s="35"/>
      <c r="AC3"/>
      <c r="AD3"/>
      <c r="AE3" s="10"/>
      <c r="AF3" s="5"/>
      <c r="AG3" s="10"/>
      <c r="AH3" s="10"/>
      <c r="AI3" s="10"/>
      <c r="AJ3" s="10"/>
      <c r="AK3" s="10"/>
      <c r="AL3" s="10"/>
      <c r="AM3" s="10"/>
      <c r="AN3" s="10"/>
      <c r="AO3" s="10"/>
      <c r="AP3" s="10"/>
      <c r="AQ3" s="10"/>
      <c r="AR3" s="10"/>
      <c r="AS3" s="10"/>
      <c r="AT3" s="10"/>
      <c r="AU3" s="10"/>
      <c r="AV3" s="10"/>
      <c r="AW3" s="10"/>
      <c r="AX3" s="10"/>
      <c r="AY3" s="10"/>
      <c r="AZ3" s="10"/>
      <c r="BA3" s="10"/>
      <c r="BC3" s="5"/>
      <c r="BD3" s="5"/>
      <c r="BE3" s="5"/>
      <c r="BF3" s="5"/>
      <c r="BG3" s="5"/>
      <c r="BH3" s="5"/>
      <c r="BI3" s="5"/>
      <c r="BJ3" s="5"/>
      <c r="BK3" s="5"/>
      <c r="BL3" s="5"/>
      <c r="BM3" s="5"/>
      <c r="BN3" s="5"/>
      <c r="BO3" s="5"/>
      <c r="BP3" s="5"/>
      <c r="BQ3" s="5"/>
      <c r="BR3" s="5"/>
      <c r="BS3" s="5"/>
      <c r="BT3" s="5"/>
      <c r="BU3" s="5"/>
      <c r="BV3" s="5"/>
      <c r="BW3" s="5"/>
    </row>
    <row r="4" spans="1:75" ht="16.7" customHeight="1">
      <c r="A4" s="34"/>
      <c r="B4" s="35"/>
      <c r="C4" s="35"/>
      <c r="D4" s="35"/>
      <c r="E4" s="35"/>
      <c r="F4" s="35"/>
      <c r="G4" s="35"/>
      <c r="H4" s="295"/>
      <c r="I4" s="295"/>
      <c r="J4" s="295"/>
      <c r="K4" s="295"/>
      <c r="L4" s="295"/>
      <c r="M4" s="295"/>
      <c r="N4" s="295"/>
      <c r="O4" s="295"/>
      <c r="P4" s="35"/>
      <c r="Q4" s="35"/>
      <c r="R4" s="35"/>
      <c r="S4" s="35"/>
      <c r="T4" s="35"/>
      <c r="U4" s="10"/>
      <c r="V4" s="35"/>
      <c r="W4" s="35"/>
      <c r="X4" s="35"/>
      <c r="Y4" s="35"/>
      <c r="Z4" s="35"/>
      <c r="AA4" s="36"/>
      <c r="AB4" s="35"/>
      <c r="AC4"/>
      <c r="AD4"/>
      <c r="AE4" s="10"/>
      <c r="AF4" s="5"/>
      <c r="AG4" s="10"/>
      <c r="AH4" s="10"/>
      <c r="AI4" s="10"/>
      <c r="AJ4" s="10"/>
      <c r="AK4" s="10"/>
      <c r="AL4" s="10"/>
      <c r="AM4" s="10"/>
      <c r="AN4" s="10"/>
      <c r="AO4" s="10"/>
      <c r="AP4" s="10"/>
      <c r="AQ4" s="10"/>
      <c r="AR4" s="10"/>
      <c r="AS4" s="10"/>
      <c r="AT4" s="10"/>
      <c r="AU4" s="10"/>
      <c r="AV4" s="10"/>
      <c r="AW4" s="10"/>
      <c r="AX4" s="10"/>
      <c r="AY4" s="10"/>
      <c r="AZ4" s="10"/>
      <c r="BA4" s="10"/>
      <c r="BC4" s="5"/>
      <c r="BD4" s="5"/>
      <c r="BE4" s="5"/>
      <c r="BF4" s="5"/>
      <c r="BG4" s="5"/>
      <c r="BH4" s="5"/>
      <c r="BI4" s="5"/>
      <c r="BJ4" s="5"/>
      <c r="BK4" s="5"/>
      <c r="BL4" s="5"/>
      <c r="BM4" s="5"/>
      <c r="BN4" s="5"/>
      <c r="BO4" s="5"/>
      <c r="BP4" s="5"/>
      <c r="BQ4" s="5"/>
      <c r="BR4" s="5"/>
      <c r="BS4" s="5"/>
      <c r="BT4" s="5"/>
      <c r="BU4" s="5"/>
      <c r="BV4" s="5"/>
      <c r="BW4" s="5"/>
    </row>
    <row r="5" spans="1:75" ht="7.5" hidden="1" customHeight="1">
      <c r="A5" s="34"/>
      <c r="B5" s="35"/>
      <c r="C5" s="35"/>
      <c r="D5" s="35"/>
      <c r="E5" s="35"/>
      <c r="F5" s="35"/>
      <c r="G5" s="35"/>
      <c r="H5" s="37"/>
      <c r="I5" s="35"/>
      <c r="J5" s="35"/>
      <c r="K5" s="35"/>
      <c r="L5" s="35"/>
      <c r="M5" s="35"/>
      <c r="N5" s="35"/>
      <c r="O5" s="10"/>
      <c r="P5" s="35"/>
      <c r="Q5" s="35"/>
      <c r="R5" s="35"/>
      <c r="S5" s="35"/>
      <c r="T5" s="35"/>
      <c r="U5" s="10"/>
      <c r="V5" s="35"/>
      <c r="W5" s="35"/>
      <c r="X5" s="35"/>
      <c r="Y5" s="35"/>
      <c r="Z5" s="35"/>
      <c r="AA5" s="36"/>
      <c r="AB5" s="35"/>
      <c r="AC5"/>
      <c r="AD5"/>
      <c r="AE5" s="10"/>
      <c r="AF5" s="5"/>
      <c r="AG5" s="10"/>
      <c r="AH5" s="10"/>
      <c r="AI5" s="10"/>
      <c r="AJ5" s="10"/>
      <c r="AK5" s="10"/>
      <c r="AL5" s="10"/>
      <c r="AM5" s="10"/>
      <c r="AN5" s="10"/>
      <c r="AO5" s="10"/>
      <c r="AP5" s="10"/>
      <c r="AQ5" s="10"/>
      <c r="AR5" s="10"/>
      <c r="AS5" s="10"/>
      <c r="AT5" s="10"/>
      <c r="AU5" s="10"/>
      <c r="AV5" s="10"/>
      <c r="AW5" s="10"/>
      <c r="AX5" s="10"/>
      <c r="AY5" s="10"/>
      <c r="AZ5" s="10"/>
      <c r="BA5" s="10"/>
      <c r="BC5" s="5"/>
      <c r="BD5" s="5"/>
      <c r="BE5" s="5"/>
      <c r="BF5" s="5"/>
      <c r="BG5" s="5"/>
      <c r="BH5" s="5"/>
      <c r="BI5" s="5"/>
      <c r="BJ5" s="5"/>
      <c r="BK5" s="5"/>
      <c r="BL5" s="5"/>
      <c r="BM5" s="5"/>
      <c r="BN5" s="5"/>
      <c r="BO5" s="5"/>
      <c r="BP5" s="5"/>
      <c r="BQ5" s="5"/>
      <c r="BR5" s="5"/>
      <c r="BS5" s="5"/>
      <c r="BT5" s="5"/>
      <c r="BU5" s="5"/>
      <c r="BV5" s="5"/>
      <c r="BW5" s="5"/>
    </row>
    <row r="6" spans="1:75" ht="14.45" hidden="1" customHeight="1">
      <c r="A6" s="34"/>
      <c r="B6" s="35"/>
      <c r="C6" s="35"/>
      <c r="D6" s="35"/>
      <c r="E6" s="35"/>
      <c r="F6" s="35"/>
      <c r="G6" s="35"/>
      <c r="H6" s="37"/>
      <c r="I6" s="35"/>
      <c r="J6" s="35"/>
      <c r="K6" s="35"/>
      <c r="L6" s="35"/>
      <c r="M6" s="35"/>
      <c r="N6" s="35"/>
      <c r="O6" s="35"/>
      <c r="P6" s="35"/>
      <c r="Q6" s="35"/>
      <c r="R6" s="35"/>
      <c r="S6" s="35"/>
      <c r="T6" s="35"/>
      <c r="U6" s="10"/>
      <c r="V6" s="35"/>
      <c r="W6" s="35"/>
      <c r="X6" s="35"/>
      <c r="Y6" s="35"/>
      <c r="Z6" s="35"/>
      <c r="AA6" s="36"/>
      <c r="AB6" s="35"/>
      <c r="AC6"/>
      <c r="AD6"/>
      <c r="AE6" s="10"/>
      <c r="AF6" s="5"/>
      <c r="AG6" s="10"/>
      <c r="AH6" s="10"/>
      <c r="AI6" s="10"/>
      <c r="AJ6" s="10"/>
      <c r="AK6" s="10"/>
      <c r="AL6" s="10"/>
      <c r="AM6" s="10"/>
      <c r="AN6" s="10"/>
      <c r="AO6" s="10"/>
      <c r="AP6" s="10"/>
      <c r="AQ6" s="10"/>
      <c r="AR6" s="10"/>
      <c r="AS6" s="10"/>
      <c r="AT6" s="10"/>
      <c r="AU6" s="10"/>
      <c r="AV6" s="10"/>
      <c r="AW6" s="10"/>
      <c r="AX6" s="10"/>
      <c r="AY6" s="10"/>
      <c r="AZ6" s="10"/>
      <c r="BA6" s="10"/>
      <c r="BC6" s="5"/>
      <c r="BD6" s="5"/>
      <c r="BE6" s="5"/>
      <c r="BF6" s="5"/>
      <c r="BG6" s="5"/>
      <c r="BH6" s="5"/>
      <c r="BI6" s="5"/>
      <c r="BJ6" s="5"/>
      <c r="BK6" s="5"/>
      <c r="BL6" s="5"/>
      <c r="BM6" s="5"/>
      <c r="BN6" s="5"/>
      <c r="BO6" s="5"/>
      <c r="BP6" s="5"/>
      <c r="BQ6" s="5"/>
      <c r="BR6" s="5"/>
      <c r="BS6" s="5"/>
      <c r="BT6" s="5"/>
      <c r="BU6" s="5"/>
      <c r="BV6" s="5"/>
      <c r="BW6" s="5"/>
    </row>
    <row r="7" spans="1:75" ht="7.5" hidden="1" customHeight="1">
      <c r="A7" s="296"/>
      <c r="B7" s="296"/>
      <c r="C7" s="296"/>
      <c r="D7" s="296"/>
      <c r="E7" s="296"/>
      <c r="F7" s="296"/>
      <c r="G7" s="296"/>
      <c r="H7" s="296"/>
      <c r="I7" s="296"/>
      <c r="J7" s="296"/>
      <c r="K7" s="296"/>
      <c r="L7" s="296"/>
      <c r="M7" s="296"/>
      <c r="N7" s="296"/>
      <c r="O7" s="296"/>
      <c r="P7" s="296"/>
      <c r="Q7" s="296"/>
      <c r="R7" s="296"/>
      <c r="S7" s="296"/>
      <c r="T7" s="296"/>
      <c r="U7" s="296"/>
      <c r="V7" s="296"/>
      <c r="W7" s="296"/>
      <c r="X7" s="296"/>
      <c r="Y7" s="296"/>
      <c r="Z7" s="296"/>
      <c r="AA7" s="296"/>
      <c r="AB7" s="296"/>
      <c r="AC7" s="296"/>
      <c r="AD7" s="296"/>
      <c r="AE7" s="10"/>
      <c r="AF7" s="5"/>
      <c r="AG7" s="10"/>
      <c r="AH7" s="10"/>
      <c r="AI7" s="10"/>
      <c r="AJ7" s="10"/>
      <c r="AK7" s="10"/>
      <c r="AL7" s="10"/>
      <c r="AM7" s="10"/>
      <c r="AN7" s="10"/>
      <c r="AO7" s="10"/>
      <c r="AP7" s="10"/>
      <c r="AQ7" s="10"/>
      <c r="AR7" s="10"/>
      <c r="AS7" s="10"/>
      <c r="AT7" s="10"/>
      <c r="AU7" s="10"/>
      <c r="AV7" s="10"/>
      <c r="AW7" s="10"/>
      <c r="AX7" s="10"/>
      <c r="AY7" s="10"/>
      <c r="AZ7" s="10"/>
      <c r="BA7" s="10"/>
      <c r="BC7" s="5"/>
      <c r="BD7" s="5"/>
      <c r="BE7" s="5"/>
      <c r="BF7" s="5"/>
      <c r="BG7" s="5"/>
      <c r="BH7" s="5"/>
      <c r="BI7" s="5"/>
      <c r="BJ7" s="5"/>
      <c r="BK7" s="5"/>
      <c r="BL7" s="5"/>
      <c r="BM7" s="5"/>
      <c r="BN7" s="5"/>
      <c r="BO7" s="5"/>
      <c r="BP7" s="5"/>
      <c r="BQ7" s="5"/>
      <c r="BR7" s="5"/>
      <c r="BS7" s="5"/>
      <c r="BT7" s="5"/>
      <c r="BU7" s="5"/>
      <c r="BV7" s="5"/>
      <c r="BW7" s="5"/>
    </row>
    <row r="8" spans="1:75" ht="15.6" customHeight="1">
      <c r="A8" s="38"/>
      <c r="B8" s="35"/>
      <c r="C8" s="35"/>
      <c r="D8" s="35"/>
      <c r="E8" s="35"/>
      <c r="F8" s="35"/>
      <c r="G8" s="35"/>
      <c r="H8" s="37"/>
      <c r="I8" s="35"/>
      <c r="J8" s="35"/>
      <c r="K8" s="35"/>
      <c r="L8" s="35"/>
      <c r="M8" s="35"/>
      <c r="N8" s="35"/>
      <c r="O8" s="35"/>
      <c r="P8" s="35"/>
      <c r="Q8" s="35"/>
      <c r="R8" s="35"/>
      <c r="S8" s="35"/>
      <c r="T8" s="35"/>
      <c r="U8" s="10"/>
      <c r="V8" s="35"/>
      <c r="W8" s="35"/>
      <c r="X8" s="35"/>
      <c r="Y8" s="35"/>
      <c r="Z8" s="35"/>
      <c r="AA8" s="36"/>
      <c r="AB8" s="35"/>
      <c r="AC8"/>
      <c r="AD8"/>
      <c r="AE8" s="10"/>
      <c r="AF8" s="5"/>
      <c r="AG8" s="10"/>
      <c r="AH8" s="10"/>
      <c r="AI8" s="10"/>
      <c r="AJ8" s="10"/>
      <c r="AK8" s="10"/>
      <c r="AL8" s="10"/>
      <c r="AM8" s="10"/>
      <c r="AN8" s="10"/>
      <c r="AO8" s="10"/>
      <c r="AP8" s="10"/>
      <c r="AQ8" s="10"/>
      <c r="AR8" s="10"/>
      <c r="AS8" s="10"/>
      <c r="AT8" s="10"/>
      <c r="AU8" s="10"/>
      <c r="AV8" s="10"/>
      <c r="AW8" s="10"/>
      <c r="AX8" s="10"/>
      <c r="AY8" s="10"/>
      <c r="AZ8" s="10"/>
      <c r="BA8" s="10"/>
      <c r="BC8" s="5"/>
      <c r="BD8" s="5"/>
      <c r="BE8" s="5"/>
      <c r="BF8" s="5"/>
      <c r="BG8" s="5"/>
      <c r="BH8" s="5"/>
      <c r="BI8" s="5"/>
      <c r="BJ8" s="5"/>
      <c r="BK8" s="5"/>
      <c r="BL8" s="5"/>
      <c r="BM8" s="5"/>
      <c r="BN8" s="5"/>
      <c r="BO8" s="5"/>
      <c r="BP8" s="5"/>
      <c r="BQ8" s="5"/>
      <c r="BR8" s="5"/>
      <c r="BS8" s="5"/>
      <c r="BT8" s="5"/>
      <c r="BU8" s="5"/>
      <c r="BV8" s="5"/>
      <c r="BW8" s="5"/>
    </row>
    <row r="9" spans="1:75" ht="14.45" customHeight="1">
      <c r="A9" s="39" t="s">
        <v>3</v>
      </c>
      <c r="B9" s="40"/>
      <c r="C9" s="297">
        <f>'Customer Information'!B13</f>
        <v>0</v>
      </c>
      <c r="D9" s="297"/>
      <c r="E9" s="297"/>
      <c r="F9" s="297"/>
      <c r="G9" s="297"/>
      <c r="H9" s="41"/>
      <c r="I9" s="298" t="s">
        <v>89</v>
      </c>
      <c r="J9" s="298"/>
      <c r="K9" s="298"/>
      <c r="L9" s="10"/>
      <c r="M9" s="299" t="str">
        <f>IF('Customer Information'!B34&gt;0,'Customer Information'!B34,"")</f>
        <v/>
      </c>
      <c r="N9" s="299"/>
      <c r="O9" s="10"/>
      <c r="P9" s="10"/>
      <c r="Q9" s="10"/>
      <c r="R9" s="10"/>
      <c r="S9" s="10"/>
      <c r="T9" s="10"/>
      <c r="U9" s="10"/>
      <c r="V9" s="10"/>
      <c r="W9" s="10"/>
      <c r="X9" s="10"/>
      <c r="Y9" s="10"/>
      <c r="Z9" s="10"/>
      <c r="AA9" s="10"/>
      <c r="AB9" s="10"/>
      <c r="AC9"/>
      <c r="AD9"/>
      <c r="AE9" s="10"/>
      <c r="AF9" s="5"/>
      <c r="AG9" s="10"/>
      <c r="AH9" s="10"/>
      <c r="AI9" s="10"/>
      <c r="AJ9" s="10"/>
      <c r="AK9" s="10"/>
      <c r="AL9" s="10"/>
      <c r="AM9" s="10"/>
      <c r="AN9" s="10"/>
      <c r="AO9" s="10"/>
      <c r="AP9" s="10"/>
      <c r="AQ9" s="10"/>
      <c r="AR9" s="10"/>
      <c r="AS9" s="10"/>
      <c r="AT9" s="10"/>
      <c r="AU9" s="10"/>
      <c r="AV9" s="10"/>
      <c r="AW9" s="10"/>
      <c r="AX9" s="10"/>
      <c r="AY9" s="10"/>
      <c r="AZ9" s="10"/>
      <c r="BA9" s="10"/>
      <c r="BC9" s="5"/>
      <c r="BD9" s="5"/>
      <c r="BE9" s="5"/>
      <c r="BF9" s="5"/>
      <c r="BG9" s="5"/>
      <c r="BH9" s="5"/>
      <c r="BI9" s="5"/>
      <c r="BJ9" s="5"/>
      <c r="BK9" s="5"/>
      <c r="BL9" s="5"/>
      <c r="BM9" s="5"/>
      <c r="BN9" s="5"/>
      <c r="BO9" s="5"/>
      <c r="BP9" s="5"/>
      <c r="BQ9" s="5"/>
      <c r="BR9" s="5"/>
      <c r="BS9" s="5"/>
      <c r="BT9" s="5"/>
      <c r="BU9" s="5"/>
      <c r="BV9" s="5"/>
      <c r="BW9" s="5"/>
    </row>
    <row r="10" spans="1:75" ht="14.45" customHeight="1">
      <c r="A10" s="39" t="s">
        <v>90</v>
      </c>
      <c r="B10" s="40"/>
      <c r="C10" s="305">
        <f>'Customer Information'!B14</f>
        <v>0</v>
      </c>
      <c r="D10" s="305"/>
      <c r="E10" s="305"/>
      <c r="F10" s="305"/>
      <c r="G10" s="305"/>
      <c r="H10" s="41"/>
      <c r="I10" s="298" t="s">
        <v>91</v>
      </c>
      <c r="J10" s="298"/>
      <c r="K10" s="298"/>
      <c r="L10" s="10"/>
      <c r="M10" s="10"/>
      <c r="N10" s="10">
        <f>'Order Details'!Q33</f>
        <v>0</v>
      </c>
      <c r="O10" s="10"/>
      <c r="P10" s="10"/>
      <c r="Q10" s="10"/>
      <c r="R10" s="10"/>
      <c r="S10" s="10"/>
      <c r="T10" s="10"/>
      <c r="U10" s="10"/>
      <c r="V10" s="10"/>
      <c r="W10" s="10"/>
      <c r="X10" s="10"/>
      <c r="Y10" s="10"/>
      <c r="Z10" s="10"/>
      <c r="AA10" s="10"/>
      <c r="AB10" s="10"/>
      <c r="AC10"/>
      <c r="AD10"/>
      <c r="AE10" s="10"/>
      <c r="AF10" s="5"/>
      <c r="AG10" s="10"/>
      <c r="AH10" s="10"/>
      <c r="AI10" s="10"/>
      <c r="AJ10" s="10"/>
      <c r="AK10" s="10"/>
      <c r="AL10" s="10"/>
      <c r="AM10" s="10"/>
      <c r="AN10" s="10"/>
      <c r="AO10" s="10"/>
      <c r="AP10" s="10"/>
      <c r="AQ10" s="10"/>
      <c r="AR10" s="10"/>
      <c r="AS10" s="10"/>
      <c r="AT10" s="10"/>
      <c r="AU10" s="10"/>
      <c r="AV10" s="10"/>
      <c r="AW10" s="10"/>
      <c r="AX10" s="10"/>
      <c r="AY10" s="10"/>
      <c r="AZ10" s="10"/>
      <c r="BA10" s="10"/>
      <c r="BC10" s="5"/>
      <c r="BD10" s="5"/>
      <c r="BE10" s="5"/>
      <c r="BF10" s="5"/>
      <c r="BG10" s="5"/>
      <c r="BH10" s="5"/>
      <c r="BI10" s="5"/>
      <c r="BJ10" s="5"/>
      <c r="BK10" s="5"/>
      <c r="BL10" s="5"/>
      <c r="BM10" s="5"/>
      <c r="BN10" s="5"/>
      <c r="BO10" s="5"/>
      <c r="BP10" s="5"/>
      <c r="BQ10" s="5"/>
      <c r="BR10" s="5"/>
      <c r="BS10" s="5"/>
      <c r="BT10" s="5"/>
      <c r="BU10" s="5"/>
      <c r="BV10" s="5"/>
      <c r="BW10" s="5"/>
    </row>
    <row r="11" spans="1:75" ht="16.350000000000001" customHeight="1">
      <c r="A11" s="42"/>
      <c r="B11" s="43"/>
      <c r="C11" s="43"/>
      <c r="D11" s="43"/>
      <c r="E11" s="43"/>
      <c r="F11" s="43"/>
      <c r="G11" s="43"/>
      <c r="H11" s="44"/>
      <c r="I11" s="306" t="s">
        <v>92</v>
      </c>
      <c r="J11" s="306"/>
      <c r="K11" s="306"/>
      <c r="L11" s="45"/>
      <c r="M11" s="307">
        <f>'Order Details'!J60</f>
        <v>0</v>
      </c>
      <c r="N11" s="307"/>
      <c r="O11" s="307"/>
      <c r="P11" s="307"/>
      <c r="Q11" s="307"/>
      <c r="R11" s="45"/>
      <c r="S11" s="45"/>
      <c r="T11" s="35"/>
      <c r="U11" s="10"/>
      <c r="V11" s="45"/>
      <c r="W11" s="45"/>
      <c r="X11" s="45"/>
      <c r="Y11" s="45"/>
      <c r="Z11" s="45"/>
      <c r="AA11" s="46"/>
      <c r="AB11" s="35"/>
      <c r="AC11"/>
      <c r="AD11"/>
      <c r="AE11" s="10"/>
      <c r="AF11" s="5"/>
      <c r="AG11" s="10"/>
      <c r="AH11" s="10"/>
      <c r="AI11" s="10"/>
      <c r="AJ11" s="10"/>
      <c r="AK11" s="10"/>
      <c r="AL11" s="10"/>
      <c r="AM11" s="10"/>
      <c r="AN11" s="10"/>
      <c r="AO11" s="10"/>
      <c r="AP11" s="10"/>
      <c r="AQ11" s="10"/>
      <c r="AR11" s="10"/>
      <c r="AS11" s="10"/>
      <c r="AT11" s="10"/>
      <c r="AU11" s="10"/>
      <c r="AV11" s="10"/>
      <c r="AW11" s="10"/>
      <c r="AX11" s="10"/>
      <c r="AY11" s="10"/>
      <c r="AZ11" s="10"/>
      <c r="BA11" s="10"/>
      <c r="BC11" s="5"/>
      <c r="BD11" s="5"/>
      <c r="BE11" s="5"/>
      <c r="BF11" s="5"/>
      <c r="BG11" s="5"/>
      <c r="BH11" s="5"/>
      <c r="BI11" s="5"/>
      <c r="BJ11" s="5"/>
      <c r="BK11" s="5"/>
      <c r="BL11" s="5"/>
      <c r="BM11" s="5"/>
      <c r="BN11" s="5"/>
      <c r="BO11" s="5"/>
      <c r="BP11" s="5"/>
      <c r="BQ11" s="5"/>
      <c r="BR11" s="5"/>
      <c r="BS11" s="5"/>
      <c r="BT11" s="5"/>
      <c r="BU11" s="5"/>
      <c r="BV11" s="5"/>
      <c r="BW11" s="5"/>
    </row>
    <row r="12" spans="1:75" ht="24.6" customHeight="1">
      <c r="A12" s="308"/>
      <c r="B12" s="308"/>
      <c r="C12" s="308"/>
      <c r="D12" s="308"/>
      <c r="E12" s="308"/>
      <c r="F12" s="308"/>
      <c r="G12" s="308"/>
      <c r="H12" s="308"/>
      <c r="I12" s="308"/>
      <c r="J12" s="308"/>
      <c r="K12" s="308"/>
      <c r="L12" s="308"/>
      <c r="M12" s="308"/>
      <c r="N12" s="308"/>
      <c r="O12" s="308"/>
      <c r="P12" s="308"/>
      <c r="Q12" s="308"/>
      <c r="R12" s="308"/>
      <c r="S12" s="308"/>
      <c r="T12" s="308"/>
      <c r="U12" s="308"/>
      <c r="V12" s="308"/>
      <c r="W12" s="308"/>
      <c r="X12" s="308"/>
      <c r="Y12" s="308"/>
      <c r="Z12" s="308"/>
      <c r="AA12" s="308"/>
      <c r="AB12" s="308"/>
      <c r="AC12"/>
      <c r="AD12"/>
      <c r="AE12" s="10"/>
      <c r="AF12" s="5"/>
      <c r="AG12" s="10"/>
      <c r="AH12" s="10"/>
      <c r="AI12" s="10"/>
      <c r="AJ12" s="10"/>
      <c r="AK12" s="10"/>
      <c r="AL12" s="10"/>
      <c r="AM12" s="10"/>
      <c r="AN12" s="10"/>
      <c r="AO12" s="10"/>
      <c r="AP12" s="10"/>
      <c r="AQ12" s="10"/>
      <c r="AR12" s="47" t="s">
        <v>93</v>
      </c>
      <c r="AS12" s="10"/>
      <c r="AT12" s="10"/>
      <c r="AU12" s="10"/>
      <c r="AV12" s="10"/>
      <c r="AW12" s="10"/>
      <c r="AX12" s="10"/>
      <c r="AY12" s="10"/>
      <c r="AZ12" s="10"/>
      <c r="BA12" s="10"/>
      <c r="BC12" s="5"/>
      <c r="BD12" s="5"/>
      <c r="BE12" s="5"/>
      <c r="BF12" s="5"/>
      <c r="BG12" s="5"/>
      <c r="BH12" s="5"/>
      <c r="BI12" s="5"/>
      <c r="BJ12" s="5" t="s">
        <v>94</v>
      </c>
      <c r="BK12" s="5"/>
      <c r="BL12" s="5"/>
      <c r="BM12" s="5"/>
      <c r="BN12" s="5"/>
      <c r="BO12" s="5"/>
      <c r="BP12" s="5"/>
      <c r="BQ12" s="5"/>
      <c r="BR12" s="5"/>
      <c r="BS12" s="5"/>
      <c r="BT12" s="5"/>
      <c r="BU12" s="5"/>
      <c r="BV12" s="5"/>
      <c r="BW12" s="5"/>
    </row>
    <row r="13" spans="1:75" ht="7.5" customHeight="1">
      <c r="A13" s="300"/>
      <c r="B13" s="300"/>
      <c r="C13" s="300"/>
      <c r="D13" s="300"/>
      <c r="E13" s="300"/>
      <c r="F13" s="300"/>
      <c r="G13" s="300"/>
      <c r="H13" s="300"/>
      <c r="I13" s="300"/>
      <c r="J13" s="300"/>
      <c r="K13" s="300"/>
      <c r="L13" s="300"/>
      <c r="M13" s="300"/>
      <c r="N13" s="300"/>
      <c r="O13" s="300"/>
      <c r="P13" s="300"/>
      <c r="Q13" s="300"/>
      <c r="R13" s="300"/>
      <c r="S13" s="300"/>
      <c r="T13" s="300"/>
      <c r="U13" s="300"/>
      <c r="V13" s="300"/>
      <c r="W13" s="300"/>
      <c r="X13" s="300"/>
      <c r="Y13" s="300"/>
      <c r="Z13" s="300"/>
      <c r="AA13" s="300"/>
      <c r="AB13" s="300"/>
      <c r="AC13" s="300"/>
      <c r="AD13" s="300"/>
      <c r="AE13" s="10"/>
      <c r="AF13" s="5"/>
      <c r="AG13" s="10"/>
      <c r="AH13" s="10"/>
      <c r="AI13" s="10"/>
      <c r="AJ13" s="10"/>
      <c r="AK13" s="10"/>
      <c r="AL13" s="10"/>
      <c r="AM13" s="10"/>
      <c r="AN13" s="10"/>
      <c r="AO13" s="10"/>
      <c r="AP13" s="10"/>
      <c r="AQ13" s="10"/>
      <c r="AR13" s="10"/>
      <c r="AS13" s="10"/>
      <c r="AT13" s="10"/>
      <c r="AU13" s="10"/>
      <c r="AV13" s="10"/>
      <c r="AW13" s="10"/>
      <c r="AX13" s="10"/>
      <c r="AY13" s="10"/>
      <c r="AZ13" s="10"/>
      <c r="BA13" s="10"/>
      <c r="BC13" s="5"/>
      <c r="BD13" s="5"/>
      <c r="BE13" s="5"/>
      <c r="BF13" s="5"/>
      <c r="BG13" s="5"/>
      <c r="BH13" s="5"/>
      <c r="BI13" s="5"/>
      <c r="BJ13" s="5"/>
      <c r="BK13" s="5"/>
      <c r="BL13" s="5"/>
      <c r="BM13" s="5"/>
      <c r="BN13" s="5"/>
      <c r="BO13" s="5"/>
      <c r="BP13" s="5"/>
      <c r="BQ13" s="5"/>
      <c r="BR13" s="5"/>
      <c r="BS13" s="5"/>
      <c r="BT13" s="5"/>
      <c r="BU13" s="5"/>
      <c r="BV13" s="5"/>
      <c r="BW13" s="5"/>
    </row>
    <row r="14" spans="1:75" ht="8.25" customHeight="1">
      <c r="A14" s="301" t="s">
        <v>95</v>
      </c>
      <c r="B14" s="301"/>
      <c r="C14" s="301"/>
      <c r="D14" s="302"/>
      <c r="E14" s="302"/>
      <c r="F14" s="302"/>
      <c r="G14" s="303" t="s">
        <v>96</v>
      </c>
      <c r="H14" s="303"/>
      <c r="I14" s="303"/>
      <c r="J14" s="303"/>
      <c r="K14" s="303"/>
      <c r="L14" s="304"/>
      <c r="M14" s="304"/>
      <c r="N14" s="304"/>
      <c r="O14" s="304"/>
      <c r="P14" s="304"/>
      <c r="Q14" s="304"/>
      <c r="R14" s="304"/>
      <c r="S14" s="304"/>
      <c r="T14" s="304"/>
      <c r="U14" s="304"/>
      <c r="V14" s="304"/>
      <c r="W14" s="304"/>
      <c r="X14" s="304"/>
      <c r="Y14" s="304"/>
      <c r="Z14" s="304"/>
      <c r="AA14" s="304"/>
      <c r="AB14" s="304"/>
      <c r="AE14" s="10"/>
      <c r="AF14" s="5"/>
      <c r="AG14" s="10"/>
      <c r="AH14" s="10"/>
      <c r="AI14" s="10"/>
      <c r="AJ14" s="10"/>
      <c r="AK14" s="10"/>
      <c r="AL14" s="10"/>
      <c r="AM14" s="10"/>
      <c r="AN14" s="10"/>
      <c r="AO14" s="10"/>
      <c r="AP14" s="10"/>
      <c r="AQ14" s="10"/>
      <c r="AR14" s="10"/>
      <c r="AS14" s="10"/>
      <c r="AT14" s="10"/>
      <c r="AU14" s="10"/>
      <c r="AV14" s="10"/>
      <c r="AW14" s="10"/>
      <c r="AX14" s="10"/>
      <c r="AY14" s="10"/>
      <c r="AZ14" s="10"/>
      <c r="BA14" s="10"/>
      <c r="BC14" s="5"/>
      <c r="BD14" s="5"/>
      <c r="BE14" s="5"/>
      <c r="BF14" s="5"/>
      <c r="BG14" s="5"/>
      <c r="BH14" s="5"/>
      <c r="BI14" s="5"/>
      <c r="BJ14" s="5"/>
      <c r="BK14" s="5"/>
      <c r="BL14" s="5"/>
      <c r="BM14" s="5"/>
      <c r="BN14" s="5"/>
      <c r="BO14" s="5"/>
      <c r="BP14" s="5"/>
      <c r="BQ14" s="5"/>
      <c r="BR14" s="5"/>
      <c r="BS14" s="5"/>
      <c r="BT14" s="5"/>
      <c r="BU14" s="5"/>
      <c r="BV14" s="5"/>
      <c r="BW14" s="5"/>
    </row>
    <row r="15" spans="1:75" ht="13.35" customHeight="1">
      <c r="A15" s="301"/>
      <c r="B15" s="301"/>
      <c r="C15" s="301"/>
      <c r="D15" s="302"/>
      <c r="E15" s="302"/>
      <c r="F15" s="302"/>
      <c r="G15" s="303"/>
      <c r="H15" s="303"/>
      <c r="I15" s="303"/>
      <c r="J15" s="303"/>
      <c r="K15" s="303"/>
      <c r="L15" s="304"/>
      <c r="M15" s="304"/>
      <c r="N15" s="304"/>
      <c r="O15" s="304"/>
      <c r="P15" s="304"/>
      <c r="Q15" s="304"/>
      <c r="R15" s="304"/>
      <c r="S15" s="304"/>
      <c r="T15" s="304"/>
      <c r="U15" s="304"/>
      <c r="V15" s="304"/>
      <c r="W15" s="304"/>
      <c r="X15" s="304"/>
      <c r="Y15" s="304"/>
      <c r="Z15" s="304"/>
      <c r="AA15" s="304"/>
      <c r="AB15" s="304"/>
      <c r="AE15" s="10"/>
      <c r="AF15" s="5"/>
      <c r="AG15" s="10"/>
      <c r="AH15" s="10"/>
      <c r="AI15" s="10"/>
      <c r="AJ15" s="10"/>
      <c r="AK15" s="10"/>
      <c r="AL15" s="10"/>
      <c r="AM15" s="10"/>
      <c r="AN15" s="10"/>
      <c r="AO15" s="10"/>
      <c r="AP15" s="10"/>
      <c r="AQ15" s="10"/>
      <c r="AR15" s="10"/>
      <c r="AS15" s="10"/>
      <c r="AT15" s="10"/>
      <c r="AU15" s="10"/>
      <c r="AV15" s="10"/>
      <c r="AW15" s="10"/>
      <c r="AX15" s="10"/>
      <c r="AY15" s="10"/>
      <c r="AZ15" s="10"/>
      <c r="BA15" s="10"/>
      <c r="BC15" s="5"/>
      <c r="BD15" s="5"/>
      <c r="BE15" s="5"/>
      <c r="BF15" s="5"/>
      <c r="BG15" s="5"/>
      <c r="BH15" s="5"/>
      <c r="BI15" s="5"/>
      <c r="BJ15" s="5"/>
      <c r="BK15" s="5"/>
      <c r="BL15" s="5"/>
      <c r="BM15" s="5"/>
      <c r="BN15" s="5"/>
      <c r="BO15" s="5"/>
      <c r="BP15" s="5"/>
      <c r="BQ15" s="5"/>
      <c r="BR15" s="5"/>
      <c r="BS15" s="5"/>
      <c r="BT15" s="5"/>
      <c r="BU15" s="5"/>
      <c r="BV15" s="5"/>
      <c r="BW15" s="5"/>
    </row>
    <row r="16" spans="1:75" ht="25.5" customHeight="1">
      <c r="A16" s="313" t="s">
        <v>97</v>
      </c>
      <c r="B16" s="314" t="s">
        <v>98</v>
      </c>
      <c r="C16" s="310" t="s">
        <v>99</v>
      </c>
      <c r="D16" s="315" t="s">
        <v>72</v>
      </c>
      <c r="E16" s="315"/>
      <c r="F16" s="315"/>
      <c r="G16" s="310" t="s">
        <v>100</v>
      </c>
      <c r="H16" s="309" t="s">
        <v>101</v>
      </c>
      <c r="I16" s="310" t="s">
        <v>102</v>
      </c>
      <c r="J16" s="310" t="s">
        <v>103</v>
      </c>
      <c r="K16" s="311" t="s">
        <v>104</v>
      </c>
      <c r="L16" s="312" t="s">
        <v>105</v>
      </c>
      <c r="M16" s="312" t="s">
        <v>37</v>
      </c>
      <c r="N16" s="312" t="s">
        <v>47</v>
      </c>
      <c r="O16" s="318" t="s">
        <v>106</v>
      </c>
      <c r="P16" s="318" t="s">
        <v>107</v>
      </c>
      <c r="Q16" s="316" t="s">
        <v>34</v>
      </c>
      <c r="R16" s="316" t="s">
        <v>77</v>
      </c>
      <c r="S16" s="316" t="s">
        <v>35</v>
      </c>
      <c r="T16" s="316" t="s">
        <v>108</v>
      </c>
      <c r="U16" s="316" t="s">
        <v>38</v>
      </c>
      <c r="V16" s="317" t="s">
        <v>109</v>
      </c>
      <c r="W16" s="317"/>
      <c r="X16" s="317"/>
      <c r="Y16" s="317"/>
      <c r="Z16" s="317"/>
      <c r="AA16" s="317"/>
      <c r="AB16" s="317"/>
      <c r="AE16" s="48"/>
      <c r="AF16" s="48"/>
      <c r="AG16" s="321" t="s">
        <v>72</v>
      </c>
      <c r="AH16" s="321"/>
      <c r="AI16" s="321"/>
      <c r="AJ16" s="322" t="s">
        <v>110</v>
      </c>
      <c r="AK16" s="322"/>
      <c r="AL16" s="322"/>
      <c r="AM16" s="322" t="s">
        <v>111</v>
      </c>
      <c r="AN16" s="322"/>
      <c r="AO16" s="322"/>
      <c r="AP16" s="322"/>
      <c r="AQ16" s="322"/>
      <c r="AR16" s="229"/>
      <c r="AS16" s="323" t="s">
        <v>109</v>
      </c>
      <c r="AT16" s="323"/>
      <c r="AU16" s="323"/>
      <c r="AV16" s="323"/>
      <c r="AW16" s="323"/>
      <c r="AX16" s="323"/>
      <c r="AY16" s="323"/>
      <c r="AZ16" s="323"/>
      <c r="BA16" s="323"/>
      <c r="BC16" s="324" t="s">
        <v>72</v>
      </c>
      <c r="BD16" s="324"/>
      <c r="BE16" s="324"/>
      <c r="BF16" s="319" t="s">
        <v>110</v>
      </c>
      <c r="BG16" s="319"/>
      <c r="BH16" s="319"/>
      <c r="BI16" s="319" t="s">
        <v>111</v>
      </c>
      <c r="BJ16" s="319"/>
      <c r="BK16" s="319"/>
      <c r="BL16" s="319"/>
      <c r="BM16" s="319"/>
      <c r="BN16" s="49"/>
      <c r="BO16" s="320" t="s">
        <v>109</v>
      </c>
      <c r="BP16" s="320"/>
      <c r="BQ16" s="320"/>
      <c r="BR16" s="320"/>
      <c r="BS16" s="320"/>
      <c r="BT16" s="320"/>
      <c r="BU16" s="320"/>
      <c r="BV16" s="320"/>
      <c r="BW16" s="320"/>
    </row>
    <row r="17" spans="1:77" ht="36.75" customHeight="1">
      <c r="A17" s="313"/>
      <c r="B17" s="314"/>
      <c r="C17" s="310"/>
      <c r="D17" s="50" t="s">
        <v>112</v>
      </c>
      <c r="E17" s="50" t="s">
        <v>113</v>
      </c>
      <c r="F17" s="50" t="s">
        <v>114</v>
      </c>
      <c r="G17" s="310"/>
      <c r="H17" s="309"/>
      <c r="I17" s="310"/>
      <c r="J17" s="310"/>
      <c r="K17" s="311"/>
      <c r="L17" s="312"/>
      <c r="M17" s="312"/>
      <c r="N17" s="312"/>
      <c r="O17" s="312"/>
      <c r="P17" s="312"/>
      <c r="Q17" s="312"/>
      <c r="R17" s="316"/>
      <c r="S17" s="316"/>
      <c r="T17" s="316" t="s">
        <v>108</v>
      </c>
      <c r="U17" s="316" t="s">
        <v>38</v>
      </c>
      <c r="V17" s="51" t="s">
        <v>40</v>
      </c>
      <c r="W17" s="51" t="s">
        <v>41</v>
      </c>
      <c r="X17" s="51" t="s">
        <v>42</v>
      </c>
      <c r="Y17" s="51" t="s">
        <v>43</v>
      </c>
      <c r="Z17" s="51" t="s">
        <v>44</v>
      </c>
      <c r="AA17" s="51" t="s">
        <v>45</v>
      </c>
      <c r="AB17" s="51" t="s">
        <v>46</v>
      </c>
      <c r="AC17" s="5" t="s">
        <v>115</v>
      </c>
      <c r="AE17" s="52" t="s">
        <v>116</v>
      </c>
      <c r="AF17" s="4" t="s">
        <v>67</v>
      </c>
      <c r="AG17" s="50" t="s">
        <v>112</v>
      </c>
      <c r="AH17" s="50" t="s">
        <v>113</v>
      </c>
      <c r="AI17" s="50" t="s">
        <v>114</v>
      </c>
      <c r="AJ17" s="52" t="s">
        <v>117</v>
      </c>
      <c r="AK17" s="52" t="s">
        <v>37</v>
      </c>
      <c r="AL17" s="52" t="s">
        <v>47</v>
      </c>
      <c r="AM17" s="52" t="s">
        <v>106</v>
      </c>
      <c r="AN17" s="52" t="s">
        <v>36</v>
      </c>
      <c r="AO17" s="52" t="s">
        <v>34</v>
      </c>
      <c r="AP17" s="52" t="s">
        <v>35</v>
      </c>
      <c r="AQ17" s="52" t="s">
        <v>77</v>
      </c>
      <c r="AR17" s="52" t="s">
        <v>38</v>
      </c>
      <c r="AS17" s="53" t="s">
        <v>108</v>
      </c>
      <c r="AT17" s="52" t="s">
        <v>40</v>
      </c>
      <c r="AU17" s="52" t="s">
        <v>41</v>
      </c>
      <c r="AV17" s="52" t="s">
        <v>42</v>
      </c>
      <c r="AW17" s="52" t="s">
        <v>43</v>
      </c>
      <c r="AX17" s="52" t="s">
        <v>44</v>
      </c>
      <c r="AY17" s="52" t="s">
        <v>45</v>
      </c>
      <c r="AZ17" s="52" t="s">
        <v>46</v>
      </c>
      <c r="BA17" s="52" t="s">
        <v>115</v>
      </c>
      <c r="BC17" s="54" t="s">
        <v>112</v>
      </c>
      <c r="BD17" s="54" t="s">
        <v>113</v>
      </c>
      <c r="BE17" s="54" t="s">
        <v>114</v>
      </c>
      <c r="BF17" s="55" t="s">
        <v>117</v>
      </c>
      <c r="BG17" s="55" t="s">
        <v>37</v>
      </c>
      <c r="BH17" s="55" t="s">
        <v>47</v>
      </c>
      <c r="BI17" s="55" t="s">
        <v>106</v>
      </c>
      <c r="BJ17" s="55" t="s">
        <v>36</v>
      </c>
      <c r="BK17" s="55" t="s">
        <v>34</v>
      </c>
      <c r="BL17" s="55" t="s">
        <v>35</v>
      </c>
      <c r="BM17" s="55" t="s">
        <v>77</v>
      </c>
      <c r="BN17" s="55" t="s">
        <v>38</v>
      </c>
      <c r="BO17" s="56" t="s">
        <v>108</v>
      </c>
      <c r="BP17" s="55" t="s">
        <v>40</v>
      </c>
      <c r="BQ17" s="55" t="s">
        <v>41</v>
      </c>
      <c r="BR17" s="55" t="s">
        <v>42</v>
      </c>
      <c r="BS17" s="55" t="s">
        <v>43</v>
      </c>
      <c r="BT17" s="55" t="s">
        <v>44</v>
      </c>
      <c r="BU17" s="55" t="s">
        <v>45</v>
      </c>
      <c r="BV17" s="55" t="s">
        <v>46</v>
      </c>
      <c r="BW17" s="55" t="s">
        <v>115</v>
      </c>
      <c r="BX17" s="4" t="s">
        <v>118</v>
      </c>
    </row>
    <row r="18" spans="1:77" ht="14.45" customHeight="1">
      <c r="A18" s="57" t="s">
        <v>119</v>
      </c>
      <c r="B18" s="58" t="s">
        <v>120</v>
      </c>
      <c r="C18" s="59" t="s">
        <v>121</v>
      </c>
      <c r="D18" s="59" t="s">
        <v>122</v>
      </c>
      <c r="E18" s="59"/>
      <c r="F18" s="59"/>
      <c r="G18" s="60" t="s">
        <v>123</v>
      </c>
      <c r="H18" s="61" t="s">
        <v>124</v>
      </c>
      <c r="I18" s="59" t="s">
        <v>123</v>
      </c>
      <c r="J18" s="59"/>
      <c r="K18" s="58" t="s">
        <v>123</v>
      </c>
      <c r="L18" s="62" t="s">
        <v>122</v>
      </c>
      <c r="M18" s="62"/>
      <c r="N18" s="62"/>
      <c r="O18" s="62"/>
      <c r="P18" s="62"/>
      <c r="Q18" s="60"/>
      <c r="R18" s="60"/>
      <c r="S18" s="60"/>
      <c r="T18" s="63" t="s">
        <v>125</v>
      </c>
      <c r="U18" s="64"/>
      <c r="V18" s="60" t="s">
        <v>122</v>
      </c>
      <c r="W18" s="60"/>
      <c r="X18" s="60"/>
      <c r="Y18" s="60"/>
      <c r="Z18" s="65"/>
      <c r="AA18" s="66"/>
      <c r="AB18" s="67"/>
      <c r="AE18" s="68"/>
      <c r="AF18" s="68"/>
      <c r="AG18" s="68"/>
      <c r="AH18" s="68"/>
      <c r="AI18" s="68"/>
      <c r="AJ18" s="68"/>
      <c r="AK18" s="68"/>
      <c r="AL18" s="68"/>
      <c r="AM18" s="69"/>
      <c r="AN18" s="68"/>
      <c r="AO18" s="68"/>
      <c r="AP18" s="68"/>
      <c r="AQ18" s="68"/>
      <c r="AR18" s="68"/>
      <c r="AS18" s="68"/>
      <c r="AT18" s="68"/>
      <c r="AU18" s="68"/>
      <c r="AV18" s="68"/>
      <c r="AW18" s="68"/>
      <c r="AX18" s="68"/>
      <c r="AY18" s="68"/>
      <c r="AZ18" s="68"/>
      <c r="BA18" s="68"/>
      <c r="BC18" s="68"/>
      <c r="BD18" s="68"/>
      <c r="BE18" s="68"/>
      <c r="BF18" s="68"/>
      <c r="BG18" s="68"/>
      <c r="BH18" s="68"/>
      <c r="BI18" s="68"/>
      <c r="BJ18" s="68"/>
      <c r="BK18" s="69"/>
      <c r="BL18" s="68"/>
      <c r="BM18" s="68"/>
      <c r="BN18" s="68"/>
      <c r="BO18" s="68"/>
      <c r="BP18" s="68"/>
      <c r="BQ18" s="68"/>
      <c r="BR18" s="68"/>
      <c r="BS18" s="68"/>
      <c r="BT18" s="68"/>
      <c r="BU18" s="68"/>
      <c r="BV18" s="68"/>
      <c r="BW18" s="68"/>
      <c r="BX18" s="68"/>
      <c r="BY18" s="68"/>
    </row>
    <row r="19" spans="1:77" ht="15.75" customHeight="1">
      <c r="A19" s="22" t="str">
        <f>IF('Request Testing'!A19&gt;0,'Request Testing'!A19,"")</f>
        <v/>
      </c>
      <c r="B19" s="70" t="str">
        <f>IF('Request Testing'!B19="","",'Request Testing'!B19)</f>
        <v/>
      </c>
      <c r="C19" s="70" t="str">
        <f>IF('Request Testing'!C19="","",'Request Testing'!C19)</f>
        <v/>
      </c>
      <c r="D19" s="24" t="str">
        <f>IF('Request Testing'!D19="","",'Request Testing'!D19)</f>
        <v/>
      </c>
      <c r="E19" s="24" t="str">
        <f>IF('Request Testing'!E19="","",'Request Testing'!E19)</f>
        <v/>
      </c>
      <c r="F19" s="24" t="str">
        <f>IF('Request Testing'!F19="","",'Request Testing'!F19)</f>
        <v/>
      </c>
      <c r="G19" s="22" t="str">
        <f>IF('Request Testing'!G19="","",'Request Testing'!G19)</f>
        <v/>
      </c>
      <c r="H19" s="71" t="str">
        <f>IF('Request Testing'!H19="","",'Request Testing'!H19)</f>
        <v/>
      </c>
      <c r="I19" s="22" t="str">
        <f>IF('Request Testing'!I19="","",'Request Testing'!I19)</f>
        <v/>
      </c>
      <c r="J19" s="22" t="str">
        <f>IF('Request Testing'!J19="","",'Request Testing'!J19)</f>
        <v/>
      </c>
      <c r="K19" s="22" t="str">
        <f>IF('Request Testing'!K19="","",'Request Testing'!K19)</f>
        <v/>
      </c>
      <c r="L19" s="70" t="str">
        <f>IF('Request Testing'!L19="","",'Request Testing'!L19)</f>
        <v/>
      </c>
      <c r="M19" s="70" t="str">
        <f>IF('Request Testing'!M19="","",'Request Testing'!M19)</f>
        <v/>
      </c>
      <c r="N19" s="70" t="str">
        <f>IF('Request Testing'!N19="","",'Request Testing'!N19)</f>
        <v/>
      </c>
      <c r="O19" s="72" t="str">
        <f>IF('Request Testing'!O19&lt;1,"",IF(AND(OR('Request Testing'!L19&gt;0,'Request Testing'!M19&gt;0,'Request Testing'!N19&gt;0),COUNTA('Request Testing'!O19)&gt;0),"","PV"))</f>
        <v/>
      </c>
      <c r="P19" s="72" t="str">
        <f>IF('Request Testing'!P19&lt;1,"",IF(AND(OR('Request Testing'!L19&gt;0,'Request Testing'!M19&gt;0),COUNTA('Request Testing'!P19)&gt;0),"HPS ADD ON","HPS"))</f>
        <v/>
      </c>
      <c r="Q19" s="72" t="str">
        <f>IF('Request Testing'!Q19&lt;1,"",IF(AND(OR('Request Testing'!L19&gt;0,'Request Testing'!M19&gt;0),COUNTA('Request Testing'!Q19)&gt;0),"CC ADD ON","CC"))</f>
        <v/>
      </c>
      <c r="R19" s="72" t="str">
        <f>IF('Request Testing'!R19&lt;1,"",IF(AND(OR('Request Testing'!L19&gt;0,'Request Testing'!M19&gt;0),COUNTA('Request Testing'!R19)&gt;0),"RC ADD ON","RC"))</f>
        <v/>
      </c>
      <c r="S19" s="70" t="str">
        <f>IF('Request Testing'!S19&lt;1,"",IF(AND(OR('Request Testing'!L19&gt;0,'Request Testing'!M19&gt;0),COUNTA('Request Testing'!S19)&gt;0),"DL ADD ON","DL"))</f>
        <v/>
      </c>
      <c r="T19" s="70" t="str">
        <f>IF('Request Testing'!T19="","",'Request Testing'!T19)</f>
        <v/>
      </c>
      <c r="U19" s="70" t="str">
        <f>IF('Request Testing'!U19&lt;1,"",IF(AND(OR('Request Testing'!L19&gt;0,'Request Testing'!M19&gt;0),COUNTA('Request Testing'!U19)&gt;0),"OH ADD ON","OH"))</f>
        <v/>
      </c>
      <c r="V19" s="73" t="str">
        <f>IF('Request Testing'!V19&lt;1,"",IF(AND(OR('Request Testing'!L19&gt;0,'Request Testing'!M19&gt;0),COUNTA('Request Testing'!V19)&gt;0),"GCP","AM"))</f>
        <v/>
      </c>
      <c r="W19" s="73" t="str">
        <f>IF('Request Testing'!W19&lt;1,"",IF(AND(OR('Request Testing'!L19&gt;0,'Request Testing'!M19&gt;0),COUNTA('Request Testing'!W19)&gt;0),"GCP","NH"))</f>
        <v/>
      </c>
      <c r="X19" s="73" t="str">
        <f>IF('Request Testing'!X19&lt;1,"",IF(AND(OR('Request Testing'!L19&gt;0,'Request Testing'!M19&gt;0),COUNTA('Request Testing'!X19)&gt;0),"GCP","CA"))</f>
        <v/>
      </c>
      <c r="Y19" s="73" t="str">
        <f>IF('Request Testing'!Y19&lt;1,"",IF(AND(OR('Request Testing'!L19&gt;0,'Request Testing'!M19&gt;0),COUNTA('Request Testing'!Y19)&gt;0),"GCP","DD"))</f>
        <v/>
      </c>
      <c r="Z19" s="73" t="str">
        <f>IF('Request Testing'!Z19&lt;1,"",IF(AND(OR('Request Testing'!L19&gt;0,'Request Testing'!M19&gt;0),COUNTA('Request Testing'!Z19)&gt;0),"GCP","TH"))</f>
        <v/>
      </c>
      <c r="AA19" s="73" t="str">
        <f>IF('Request Testing'!AA19&lt;1,"",IF(AND(OR('Request Testing'!L19&gt;0,'Request Testing'!M19&gt;0),COUNTA('Request Testing'!AA19)&gt;0),"GCP","PHA"))</f>
        <v/>
      </c>
      <c r="AB19" s="73" t="str">
        <f>IF('Request Testing'!AB19&lt;1,"",IF(AND(OR('Request Testing'!L19&gt;0,'Request Testing'!M19&gt;0),COUNTA('Request Testing'!AB19)&gt;0),"GCP","OS"))</f>
        <v/>
      </c>
      <c r="AE19" s="74" t="str">
        <f>IF(OR('Request Testing'!L19&gt;0,'Request Testing'!M19&gt;0,'Request Testing'!N19&gt;0,'Request Testing'!O19&gt;0,'Request Testing'!P19&gt;0,'Request Testing'!Q19&gt;0,'Request Testing'!R19&gt;0,'Request Testing'!S19&gt;0,'Request Testing'!T19&gt;0,'Request Testing'!U19&gt;0,'Request Testing'!V19&gt;0,'Request Testing'!W19&gt;0,'Request Testing'!X19&gt;0,'Request Testing'!Y19&gt;0,'Request Testing'!Z19&gt;0,'Request Testing'!AA19&gt;0,'Request Testing'!AB19&gt;0),"X","")</f>
        <v/>
      </c>
      <c r="AF19" s="75" t="str">
        <f>IF(ISNUMBER(SEARCH({"S"},C19)),"S",IF(ISNUMBER(SEARCH({"M"},C19)),"B",IF(ISNUMBER(SEARCH({"B"},C19)),"B",IF(ISNUMBER(SEARCH({"C"},C19)),"C",IF(ISNUMBER(SEARCH({"H"},C19)),"C",IF(ISNUMBER(SEARCH({"F"},C19)),"C",""))))))</f>
        <v/>
      </c>
      <c r="AG19" s="74" t="str">
        <f t="shared" ref="AG19:AG82" si="0">IF(D19="","","Blood Card")</f>
        <v/>
      </c>
      <c r="AH19" s="74" t="str">
        <f t="shared" ref="AH19:AH82" si="1">IF(E19="","","Hair Card")</f>
        <v/>
      </c>
      <c r="AI19" s="74" t="str">
        <f t="shared" ref="AI19:AI82" si="2">IF(F19="","","Allflex Tags")</f>
        <v/>
      </c>
      <c r="AJ19" s="4" t="str">
        <f t="shared" ref="AJ19:AJ82" si="3">IF(L19="","","GGP-HD")</f>
        <v/>
      </c>
      <c r="AK19" s="76" t="str">
        <f>IF('Request Testing'!M19&lt;1,"",IF(AND(OR('Request Testing'!$E$1&gt;0),COUNTA('Request Testing'!M19)&gt;0),"CHR","GGP-LD"))</f>
        <v/>
      </c>
      <c r="AL19" s="4" t="str">
        <f t="shared" ref="AL19:AL82" si="4">IF(N19="","","GGP-uLD")</f>
        <v/>
      </c>
      <c r="AM19" s="52" t="str">
        <f t="shared" ref="AM19:AM82" si="5">IF(O19="","","PV")</f>
        <v/>
      </c>
      <c r="AN19" s="4" t="str">
        <f t="shared" ref="AN19:AN82" si="6">IF(P19="","",P19)</f>
        <v/>
      </c>
      <c r="AO19" s="4" t="str">
        <f t="shared" ref="AO19:AO82" si="7">IF(Q19="","",Q19)</f>
        <v/>
      </c>
      <c r="AP19" s="74" t="str">
        <f t="shared" ref="AP19:AP82" si="8">IF(S19="","",S19)</f>
        <v/>
      </c>
      <c r="AQ19" s="4" t="str">
        <f>IF(R19="","",R19)</f>
        <v/>
      </c>
      <c r="AR19" s="4" t="str">
        <f>IF(U19="","",U19)</f>
        <v/>
      </c>
      <c r="AS19" s="74" t="str">
        <f t="shared" ref="AS19:AS82" si="9">IF(T19="","","BVD")</f>
        <v/>
      </c>
      <c r="AT19" s="4" t="str">
        <f t="shared" ref="AT19:AT82" si="10">IF(V19="","",V19)</f>
        <v/>
      </c>
      <c r="AU19" s="4" t="str">
        <f t="shared" ref="AU19:AU82" si="11">IF(W19="","",W19)</f>
        <v/>
      </c>
      <c r="AV19" s="4" t="str">
        <f t="shared" ref="AV19:AV82" si="12">IF(X19="","",X19)</f>
        <v/>
      </c>
      <c r="AW19" s="4" t="str">
        <f t="shared" ref="AW19:AW82" si="13">IF(Y19="","",Y19)</f>
        <v/>
      </c>
      <c r="AX19" s="4" t="str">
        <f t="shared" ref="AX19:AX82" si="14">IF(Z19="","",Z19)</f>
        <v/>
      </c>
      <c r="AY19" s="4" t="str">
        <f t="shared" ref="AY19:AY82" si="15">IF(AA19="","",AA19)</f>
        <v/>
      </c>
      <c r="AZ19" s="4" t="str">
        <f t="shared" ref="AZ19:AZ82" si="16">IF(AB19="","",AB19)</f>
        <v/>
      </c>
      <c r="BA19" s="77" t="str">
        <f>IF(AND(OR('Request Testing'!L19&gt;0,'Request Testing'!M19&gt;0),COUNTA('Request Testing'!V19:AB19)&gt;0),"Run Panel","")</f>
        <v/>
      </c>
      <c r="BC19" s="78" t="str">
        <f>IF(AG19="Blood Card",'Order Details'!$S$34,"")</f>
        <v/>
      </c>
      <c r="BD19" s="78" t="str">
        <f>IF(AH19="Hair Card",'Order Details'!$S$35,"")</f>
        <v/>
      </c>
      <c r="BF19" s="4" t="str">
        <f>IF(AJ19="GGP-HD",'Order Details'!$N$10,"")</f>
        <v/>
      </c>
      <c r="BG19" s="79" t="str">
        <f>IF(AK19="GGP-LD",'Order Details'!$N$15,IF(AK19="CHR",'Order Details'!$P$15,""))</f>
        <v/>
      </c>
      <c r="BH19" s="52" t="str">
        <f>IF(AL19="GGP-uLD",'Order Details'!$N$18,"")</f>
        <v/>
      </c>
      <c r="BI19" s="80" t="str">
        <f>IF(AM19="PV",'Order Details'!$N$24,"")</f>
        <v/>
      </c>
      <c r="BJ19" s="78" t="str">
        <f>IF(AN19="HPS",'Order Details'!$N$34,IF(AN19="HPS ADD ON",'Order Details'!$M$34,""))</f>
        <v/>
      </c>
      <c r="BK19" s="78" t="str">
        <f>IF(AO19="CC",'Order Details'!$N$33,IF(AO19="CC ADD ON",'Order Details'!$M$33,""))</f>
        <v/>
      </c>
      <c r="BL19" s="79" t="str">
        <f>IF(AP19="DL",'Order Details'!$N$35,"")</f>
        <v/>
      </c>
      <c r="BM19" s="79" t="str">
        <f>IF(AQ19="RC",'Order Details'!$N$36,"")</f>
        <v/>
      </c>
      <c r="BN19" s="79" t="str">
        <f>IF(AR19="OH",'Order Details'!$N$37,"")</f>
        <v/>
      </c>
      <c r="BO19" s="79" t="str">
        <f>IF(AS19="BVD",'Order Details'!$N$38,"")</f>
        <v/>
      </c>
      <c r="BP19" s="79" t="str">
        <f>IF(AT19="AM",'Order Details'!$N$40,"")</f>
        <v/>
      </c>
      <c r="BQ19" s="79" t="str">
        <f>IF(AU19="NH",'Order Details'!$N$41,"")</f>
        <v/>
      </c>
      <c r="BR19" s="79" t="str">
        <f>IF(AV19="CA",'Order Details'!$N$42,"")</f>
        <v/>
      </c>
      <c r="BS19" s="79" t="str">
        <f>IF(AW19="DD",'Order Details'!$N$43,"")</f>
        <v/>
      </c>
      <c r="BT19" s="79" t="str">
        <f>IF(AX19="TH",'Order Details'!$N$45,"")</f>
        <v/>
      </c>
      <c r="BU19" s="79" t="str">
        <f>IF(AY19="PHA",'Order Details'!$N$44,"")</f>
        <v/>
      </c>
      <c r="BV19" s="79" t="str">
        <f>IF(AZ19="OS",'Order Details'!$N$46,"")</f>
        <v/>
      </c>
      <c r="BW19" s="79" t="str">
        <f>IF(BA19="RUN PANEL",'Order Details'!$N$39,"")</f>
        <v/>
      </c>
      <c r="BX19" s="79" t="str">
        <f t="shared" ref="BX19:BX82" si="17">IF(AE19="X",SUM(BC19:BW19),"")</f>
        <v/>
      </c>
      <c r="BY19" s="81"/>
    </row>
    <row r="20" spans="1:77" ht="15.75" customHeight="1">
      <c r="A20" s="22" t="str">
        <f>IF('Request Testing'!A20&gt;0,'Request Testing'!A20,"")</f>
        <v/>
      </c>
      <c r="B20" s="70" t="str">
        <f>IF('Request Testing'!B20="","",'Request Testing'!B20)</f>
        <v/>
      </c>
      <c r="C20" s="70" t="str">
        <f>IF('Request Testing'!C20="","",'Request Testing'!C20)</f>
        <v/>
      </c>
      <c r="D20" s="24" t="str">
        <f>IF('Request Testing'!D20="","",'Request Testing'!D20)</f>
        <v/>
      </c>
      <c r="E20" s="24" t="str">
        <f>IF('Request Testing'!E20="","",'Request Testing'!E20)</f>
        <v/>
      </c>
      <c r="F20" s="24" t="str">
        <f>IF('Request Testing'!F20="","",'Request Testing'!F20)</f>
        <v/>
      </c>
      <c r="G20" s="22" t="str">
        <f>IF('Request Testing'!G20="","",'Request Testing'!G20)</f>
        <v/>
      </c>
      <c r="H20" s="71" t="str">
        <f>IF('Request Testing'!H20="","",'Request Testing'!H20)</f>
        <v/>
      </c>
      <c r="I20" s="22" t="str">
        <f>IF('Request Testing'!I20="","",'Request Testing'!I20)</f>
        <v/>
      </c>
      <c r="J20" s="22" t="str">
        <f>IF('Request Testing'!J20="","",'Request Testing'!J20)</f>
        <v/>
      </c>
      <c r="K20" s="22" t="str">
        <f>IF('Request Testing'!K20="","",'Request Testing'!K20)</f>
        <v/>
      </c>
      <c r="L20" s="70" t="str">
        <f>IF('Request Testing'!L20="","",'Request Testing'!L20)</f>
        <v/>
      </c>
      <c r="M20" s="70" t="str">
        <f>IF('Request Testing'!M20="","",'Request Testing'!M20)</f>
        <v/>
      </c>
      <c r="N20" s="70" t="str">
        <f>IF('Request Testing'!N20="","",'Request Testing'!N20)</f>
        <v/>
      </c>
      <c r="O20" s="72" t="str">
        <f>IF('Request Testing'!O20&lt;1,"",IF(AND(OR('Request Testing'!L20&gt;0,'Request Testing'!M20&gt;0,'Request Testing'!N20&gt;0),COUNTA('Request Testing'!O20)&gt;0),"","PV"))</f>
        <v/>
      </c>
      <c r="P20" s="72" t="str">
        <f>IF('Request Testing'!P20&lt;1,"",IF(AND(OR('Request Testing'!L20&gt;0,'Request Testing'!M20&gt;0),COUNTA('Request Testing'!P20)&gt;0),"HPS ADD ON","HPS"))</f>
        <v/>
      </c>
      <c r="Q20" s="72" t="str">
        <f>IF('Request Testing'!Q20&lt;1,"",IF(AND(OR('Request Testing'!L20&gt;0,'Request Testing'!M20&gt;0),COUNTA('Request Testing'!Q20)&gt;0),"CC ADD ON","CC"))</f>
        <v/>
      </c>
      <c r="R20" s="72" t="str">
        <f>IF('Request Testing'!R20&lt;1,"",IF(AND(OR('Request Testing'!L20&gt;0,'Request Testing'!M20&gt;0),COUNTA('Request Testing'!R20)&gt;0),"RC ADD ON","RC"))</f>
        <v/>
      </c>
      <c r="S20" s="70" t="str">
        <f>IF('Request Testing'!S20&lt;1,"",IF(AND(OR('Request Testing'!L20&gt;0,'Request Testing'!M20&gt;0),COUNTA('Request Testing'!S20)&gt;0),"DL ADD ON","DL"))</f>
        <v/>
      </c>
      <c r="T20" s="70" t="str">
        <f>IF('Request Testing'!T20="","",'Request Testing'!T20)</f>
        <v/>
      </c>
      <c r="U20" s="70" t="str">
        <f>IF('Request Testing'!U20&lt;1,"",IF(AND(OR('Request Testing'!L20&gt;0,'Request Testing'!M20&gt;0),COUNTA('Request Testing'!U20)&gt;0),"OH ADD ON","OH"))</f>
        <v/>
      </c>
      <c r="V20" s="73" t="str">
        <f>IF('Request Testing'!V20&lt;1,"",IF(AND(OR('Request Testing'!L20&gt;0,'Request Testing'!M20&gt;0),COUNTA('Request Testing'!V20)&gt;0),"GCP","AM"))</f>
        <v/>
      </c>
      <c r="W20" s="73" t="str">
        <f>IF('Request Testing'!W20&lt;1,"",IF(AND(OR('Request Testing'!L20&gt;0,'Request Testing'!M20&gt;0),COUNTA('Request Testing'!W20)&gt;0),"GCP","NH"))</f>
        <v/>
      </c>
      <c r="X20" s="73" t="str">
        <f>IF('Request Testing'!X20&lt;1,"",IF(AND(OR('Request Testing'!L20&gt;0,'Request Testing'!M20&gt;0),COUNTA('Request Testing'!X20)&gt;0),"GCP","CA"))</f>
        <v/>
      </c>
      <c r="Y20" s="73" t="str">
        <f>IF('Request Testing'!Y20&lt;1,"",IF(AND(OR('Request Testing'!L20&gt;0,'Request Testing'!M20&gt;0),COUNTA('Request Testing'!Y20)&gt;0),"GCP","DD"))</f>
        <v/>
      </c>
      <c r="Z20" s="73" t="str">
        <f>IF('Request Testing'!Z20&lt;1,"",IF(AND(OR('Request Testing'!L20&gt;0,'Request Testing'!M20&gt;0),COUNTA('Request Testing'!Z20)&gt;0),"GCP","TH"))</f>
        <v/>
      </c>
      <c r="AA20" s="73" t="str">
        <f>IF('Request Testing'!AA20&lt;1,"",IF(AND(OR('Request Testing'!L20&gt;0,'Request Testing'!M20&gt;0),COUNTA('Request Testing'!AA20)&gt;0),"GCP","PHA"))</f>
        <v/>
      </c>
      <c r="AB20" s="73" t="str">
        <f>IF('Request Testing'!AB20&lt;1,"",IF(AND(OR('Request Testing'!L20&gt;0,'Request Testing'!M20&gt;0),COUNTA('Request Testing'!AB20)&gt;0),"GCP","OS"))</f>
        <v/>
      </c>
      <c r="AE20" s="74" t="str">
        <f>IF(OR('Request Testing'!L20&gt;0,'Request Testing'!M20&gt;0,'Request Testing'!N20&gt;0,'Request Testing'!O20&gt;0,'Request Testing'!P20&gt;0,'Request Testing'!Q20&gt;0,'Request Testing'!R20&gt;0,'Request Testing'!S20&gt;0,'Request Testing'!T20&gt;0,'Request Testing'!U20&gt;0,'Request Testing'!V20&gt;0,'Request Testing'!W20&gt;0,'Request Testing'!X20&gt;0,'Request Testing'!Y20&gt;0,'Request Testing'!Z20&gt;0,'Request Testing'!AA20&gt;0,'Request Testing'!AB20&gt;0),"X","")</f>
        <v/>
      </c>
      <c r="AF20" s="75" t="str">
        <f>IF(ISNUMBER(SEARCH({"S"},C20)),"S",IF(ISNUMBER(SEARCH({"M"},C20)),"B",IF(ISNUMBER(SEARCH({"B"},C20)),"B",IF(ISNUMBER(SEARCH({"C"},C20)),"C",IF(ISNUMBER(SEARCH({"H"},C20)),"C",IF(ISNUMBER(SEARCH({"F"},C20)),"C",""))))))</f>
        <v/>
      </c>
      <c r="AG20" s="74" t="str">
        <f t="shared" si="0"/>
        <v/>
      </c>
      <c r="AH20" s="74" t="str">
        <f t="shared" si="1"/>
        <v/>
      </c>
      <c r="AI20" s="74" t="str">
        <f t="shared" si="2"/>
        <v/>
      </c>
      <c r="AJ20" s="4" t="str">
        <f t="shared" si="3"/>
        <v/>
      </c>
      <c r="AK20" s="76" t="str">
        <f>IF('Request Testing'!M20&lt;1,"",IF(AND(OR('Request Testing'!$E$1&gt;0),COUNTA('Request Testing'!M20)&gt;0),"CHR","GGP-LD"))</f>
        <v/>
      </c>
      <c r="AL20" s="4" t="str">
        <f t="shared" si="4"/>
        <v/>
      </c>
      <c r="AM20" s="52" t="str">
        <f t="shared" si="5"/>
        <v/>
      </c>
      <c r="AN20" s="4" t="str">
        <f t="shared" si="6"/>
        <v/>
      </c>
      <c r="AO20" s="4" t="str">
        <f t="shared" si="7"/>
        <v/>
      </c>
      <c r="AP20" s="74" t="str">
        <f t="shared" si="8"/>
        <v/>
      </c>
      <c r="AQ20" s="4" t="str">
        <f t="shared" ref="AQ20:AQ82" si="18">IF(R20="","","RC")</f>
        <v/>
      </c>
      <c r="AR20" s="4" t="str">
        <f t="shared" ref="AR20:AR83" si="19">IF(U20="","",U20)</f>
        <v/>
      </c>
      <c r="AS20" s="74" t="str">
        <f t="shared" si="9"/>
        <v/>
      </c>
      <c r="AT20" s="4" t="str">
        <f t="shared" si="10"/>
        <v/>
      </c>
      <c r="AU20" s="4" t="str">
        <f t="shared" si="11"/>
        <v/>
      </c>
      <c r="AV20" s="4" t="str">
        <f t="shared" si="12"/>
        <v/>
      </c>
      <c r="AW20" s="4" t="str">
        <f t="shared" si="13"/>
        <v/>
      </c>
      <c r="AX20" s="4" t="str">
        <f t="shared" si="14"/>
        <v/>
      </c>
      <c r="AY20" s="4" t="str">
        <f t="shared" si="15"/>
        <v/>
      </c>
      <c r="AZ20" s="4" t="str">
        <f t="shared" si="16"/>
        <v/>
      </c>
      <c r="BA20" s="77" t="str">
        <f>IF(AND(OR('Request Testing'!L20&gt;0,'Request Testing'!M20&gt;0),COUNTA('Request Testing'!V20:AB20)&gt;0),"Run Panel","")</f>
        <v/>
      </c>
      <c r="BC20" s="78" t="str">
        <f>IF(AG20="Blood Card",'Order Details'!$S$34,"")</f>
        <v/>
      </c>
      <c r="BD20" s="78" t="str">
        <f>IF(AH20="Hair Card",'Order Details'!$S$35,"")</f>
        <v/>
      </c>
      <c r="BF20" s="4" t="str">
        <f>IF(AJ20="GGP-HD",'Order Details'!$N$10,"")</f>
        <v/>
      </c>
      <c r="BG20" s="79" t="str">
        <f>IF(AK20="GGP-LD",'Order Details'!$N$15,IF(AK20="CHR",'Order Details'!$P$15,""))</f>
        <v/>
      </c>
      <c r="BH20" s="52" t="str">
        <f>IF(AL20="GGP-uLD",'Order Details'!$N$18,"")</f>
        <v/>
      </c>
      <c r="BI20" s="80" t="str">
        <f>IF(AM20="PV",'Order Details'!$N$24,"")</f>
        <v/>
      </c>
      <c r="BJ20" s="78" t="str">
        <f>IF(AN20="HPS",'Order Details'!$N$34,IF(AN20="HPS ADD ON",'Order Details'!$M$34,""))</f>
        <v/>
      </c>
      <c r="BK20" s="78" t="str">
        <f>IF(AO20="CC",'Order Details'!$N$33,IF(AO20="CC ADD ON",'Order Details'!$M$33,""))</f>
        <v/>
      </c>
      <c r="BL20" s="79" t="str">
        <f>IF(AP20="DL",'Order Details'!$N$35,"")</f>
        <v/>
      </c>
      <c r="BM20" s="79" t="str">
        <f>IF(AQ20="RC",'Order Details'!$N$36,"")</f>
        <v/>
      </c>
      <c r="BN20" s="79" t="str">
        <f>IF(AR20="OH",'Order Details'!$N$37,"")</f>
        <v/>
      </c>
      <c r="BO20" s="79" t="str">
        <f>IF(AS20="BVD",'Order Details'!$N$38,"")</f>
        <v/>
      </c>
      <c r="BP20" s="79" t="str">
        <f>IF(AT20="AM",'Order Details'!$N$40,"")</f>
        <v/>
      </c>
      <c r="BQ20" s="79" t="str">
        <f>IF(AU20="NH",'Order Details'!$N$41,"")</f>
        <v/>
      </c>
      <c r="BR20" s="79" t="str">
        <f>IF(AV20="CA",'Order Details'!$N$42,"")</f>
        <v/>
      </c>
      <c r="BS20" s="79" t="str">
        <f>IF(AW20="DD",'Order Details'!$N$43,"")</f>
        <v/>
      </c>
      <c r="BT20" s="79" t="str">
        <f>IF(AX20="TH",'Order Details'!$N$45,"")</f>
        <v/>
      </c>
      <c r="BU20" s="79" t="str">
        <f>IF(AY20="PHA",'Order Details'!$N$44,"")</f>
        <v/>
      </c>
      <c r="BV20" s="79" t="str">
        <f>IF(AZ20="OS",'Order Details'!$N$46,"")</f>
        <v/>
      </c>
      <c r="BW20" s="79" t="str">
        <f>IF(BA20="RUN PANEL",'Order Details'!$N$39,"")</f>
        <v/>
      </c>
      <c r="BX20" s="79" t="str">
        <f t="shared" si="17"/>
        <v/>
      </c>
    </row>
    <row r="21" spans="1:77" ht="15.75" customHeight="1">
      <c r="A21" s="22" t="str">
        <f>IF('Request Testing'!A21&gt;0,'Request Testing'!A21,"")</f>
        <v/>
      </c>
      <c r="B21" s="70" t="str">
        <f>IF('Request Testing'!B21="","",'Request Testing'!B21)</f>
        <v/>
      </c>
      <c r="C21" s="70" t="str">
        <f>IF('Request Testing'!C21="","",'Request Testing'!C21)</f>
        <v/>
      </c>
      <c r="D21" s="24" t="str">
        <f>IF('Request Testing'!D21="","",'Request Testing'!D21)</f>
        <v/>
      </c>
      <c r="E21" s="24" t="str">
        <f>IF('Request Testing'!E21="","",'Request Testing'!E21)</f>
        <v/>
      </c>
      <c r="F21" s="24" t="str">
        <f>IF('Request Testing'!F21="","",'Request Testing'!F21)</f>
        <v/>
      </c>
      <c r="G21" s="22" t="str">
        <f>IF('Request Testing'!G21="","",'Request Testing'!G21)</f>
        <v/>
      </c>
      <c r="H21" s="71" t="str">
        <f>IF('Request Testing'!H21="","",'Request Testing'!H21)</f>
        <v/>
      </c>
      <c r="I21" s="22" t="str">
        <f>IF('Request Testing'!I21="","",'Request Testing'!I21)</f>
        <v/>
      </c>
      <c r="J21" s="22" t="str">
        <f>IF('Request Testing'!J21="","",'Request Testing'!J21)</f>
        <v/>
      </c>
      <c r="K21" s="22" t="str">
        <f>IF('Request Testing'!K21="","",'Request Testing'!K21)</f>
        <v/>
      </c>
      <c r="L21" s="70" t="str">
        <f>IF('Request Testing'!L21="","",'Request Testing'!L21)</f>
        <v/>
      </c>
      <c r="M21" s="70" t="str">
        <f>IF('Request Testing'!M21="","",'Request Testing'!M21)</f>
        <v/>
      </c>
      <c r="N21" s="70" t="str">
        <f>IF('Request Testing'!N21="","",'Request Testing'!N21)</f>
        <v/>
      </c>
      <c r="O21" s="72" t="str">
        <f>IF('Request Testing'!O21&lt;1,"",IF(AND(OR('Request Testing'!L21&gt;0,'Request Testing'!M21&gt;0,'Request Testing'!N21&gt;0),COUNTA('Request Testing'!O21)&gt;0),"","PV"))</f>
        <v/>
      </c>
      <c r="P21" s="72" t="str">
        <f>IF('Request Testing'!P21&lt;1,"",IF(AND(OR('Request Testing'!L21&gt;0,'Request Testing'!M21&gt;0),COUNTA('Request Testing'!P21)&gt;0),"HPS ADD ON","HPS"))</f>
        <v/>
      </c>
      <c r="Q21" s="72" t="str">
        <f>IF('Request Testing'!Q21&lt;1,"",IF(AND(OR('Request Testing'!L21&gt;0,'Request Testing'!M21&gt;0),COUNTA('Request Testing'!Q21)&gt;0),"CC ADD ON","CC"))</f>
        <v/>
      </c>
      <c r="R21" s="72" t="str">
        <f>IF('Request Testing'!R21&lt;1,"",IF(AND(OR('Request Testing'!L21&gt;0,'Request Testing'!M21&gt;0),COUNTA('Request Testing'!R21)&gt;0),"RC ADD ON","RC"))</f>
        <v/>
      </c>
      <c r="S21" s="70" t="str">
        <f>IF('Request Testing'!S21&lt;1,"",IF(AND(OR('Request Testing'!L21&gt;0,'Request Testing'!M21&gt;0),COUNTA('Request Testing'!S21)&gt;0),"DL ADD ON","DL"))</f>
        <v/>
      </c>
      <c r="T21" s="70" t="str">
        <f>IF('Request Testing'!T21="","",'Request Testing'!T21)</f>
        <v/>
      </c>
      <c r="U21" s="70" t="str">
        <f>IF('Request Testing'!U21&lt;1,"",IF(AND(OR('Request Testing'!L21&gt;0,'Request Testing'!M21&gt;0),COUNTA('Request Testing'!U21)&gt;0),"OH ADD ON","OH"))</f>
        <v/>
      </c>
      <c r="V21" s="73" t="str">
        <f>IF('Request Testing'!V21&lt;1,"",IF(AND(OR('Request Testing'!L21&gt;0,'Request Testing'!M21&gt;0),COUNTA('Request Testing'!V21)&gt;0),"GCP","AM"))</f>
        <v/>
      </c>
      <c r="W21" s="73" t="str">
        <f>IF('Request Testing'!W21&lt;1,"",IF(AND(OR('Request Testing'!L21&gt;0,'Request Testing'!M21&gt;0),COUNTA('Request Testing'!W21)&gt;0),"GCP","NH"))</f>
        <v/>
      </c>
      <c r="X21" s="73" t="str">
        <f>IF('Request Testing'!X21&lt;1,"",IF(AND(OR('Request Testing'!L21&gt;0,'Request Testing'!M21&gt;0),COUNTA('Request Testing'!X21)&gt;0),"GCP","CA"))</f>
        <v/>
      </c>
      <c r="Y21" s="73" t="str">
        <f>IF('Request Testing'!Y21&lt;1,"",IF(AND(OR('Request Testing'!L21&gt;0,'Request Testing'!M21&gt;0),COUNTA('Request Testing'!Y21)&gt;0),"GCP","DD"))</f>
        <v/>
      </c>
      <c r="Z21" s="73" t="str">
        <f>IF('Request Testing'!Z21&lt;1,"",IF(AND(OR('Request Testing'!L21&gt;0,'Request Testing'!M21&gt;0),COUNTA('Request Testing'!Z21)&gt;0),"GCP","TH"))</f>
        <v/>
      </c>
      <c r="AA21" s="73" t="str">
        <f>IF('Request Testing'!AA21&lt;1,"",IF(AND(OR('Request Testing'!L21&gt;0,'Request Testing'!M21&gt;0),COUNTA('Request Testing'!AA21)&gt;0),"GCP","PHA"))</f>
        <v/>
      </c>
      <c r="AB21" s="73" t="str">
        <f>IF('Request Testing'!AB21&lt;1,"",IF(AND(OR('Request Testing'!L21&gt;0,'Request Testing'!M21&gt;0),COUNTA('Request Testing'!AB21)&gt;0),"GCP","OS"))</f>
        <v/>
      </c>
      <c r="AE21" s="74" t="str">
        <f>IF(OR('Request Testing'!L21&gt;0,'Request Testing'!M21&gt;0,'Request Testing'!N21&gt;0,'Request Testing'!O21&gt;0,'Request Testing'!P21&gt;0,'Request Testing'!Q21&gt;0,'Request Testing'!R21&gt;0,'Request Testing'!S21&gt;0,'Request Testing'!T21&gt;0,'Request Testing'!U21&gt;0,'Request Testing'!V21&gt;0,'Request Testing'!W21&gt;0,'Request Testing'!X21&gt;0,'Request Testing'!Y21&gt;0,'Request Testing'!Z21&gt;0,'Request Testing'!AA21&gt;0,'Request Testing'!AB21&gt;0),"X","")</f>
        <v/>
      </c>
      <c r="AF21" s="75" t="str">
        <f>IF(ISNUMBER(SEARCH({"S"},C21)),"S",IF(ISNUMBER(SEARCH({"M"},C21)),"B",IF(ISNUMBER(SEARCH({"B"},C21)),"B",IF(ISNUMBER(SEARCH({"C"},C21)),"C",IF(ISNUMBER(SEARCH({"H"},C21)),"C",IF(ISNUMBER(SEARCH({"F"},C21)),"C",""))))))</f>
        <v/>
      </c>
      <c r="AG21" s="74" t="str">
        <f t="shared" si="0"/>
        <v/>
      </c>
      <c r="AH21" s="74" t="str">
        <f t="shared" si="1"/>
        <v/>
      </c>
      <c r="AI21" s="74" t="str">
        <f t="shared" si="2"/>
        <v/>
      </c>
      <c r="AJ21" s="4" t="str">
        <f t="shared" si="3"/>
        <v/>
      </c>
      <c r="AK21" s="76" t="str">
        <f>IF('Request Testing'!M21&lt;1,"",IF(AND(OR('Request Testing'!$E$1&gt;0),COUNTA('Request Testing'!M21)&gt;0),"CHR","GGP-LD"))</f>
        <v/>
      </c>
      <c r="AL21" s="4" t="str">
        <f t="shared" si="4"/>
        <v/>
      </c>
      <c r="AM21" s="52" t="str">
        <f t="shared" si="5"/>
        <v/>
      </c>
      <c r="AN21" s="4" t="str">
        <f t="shared" si="6"/>
        <v/>
      </c>
      <c r="AO21" s="4" t="str">
        <f t="shared" si="7"/>
        <v/>
      </c>
      <c r="AP21" s="74" t="str">
        <f t="shared" si="8"/>
        <v/>
      </c>
      <c r="AQ21" s="4" t="str">
        <f t="shared" si="18"/>
        <v/>
      </c>
      <c r="AR21" s="4" t="str">
        <f t="shared" si="19"/>
        <v/>
      </c>
      <c r="AS21" s="74" t="str">
        <f t="shared" si="9"/>
        <v/>
      </c>
      <c r="AT21" s="4" t="str">
        <f t="shared" si="10"/>
        <v/>
      </c>
      <c r="AU21" s="4" t="str">
        <f t="shared" si="11"/>
        <v/>
      </c>
      <c r="AV21" s="4" t="str">
        <f t="shared" si="12"/>
        <v/>
      </c>
      <c r="AW21" s="4" t="str">
        <f t="shared" si="13"/>
        <v/>
      </c>
      <c r="AX21" s="4" t="str">
        <f t="shared" si="14"/>
        <v/>
      </c>
      <c r="AY21" s="4" t="str">
        <f t="shared" si="15"/>
        <v/>
      </c>
      <c r="AZ21" s="4" t="str">
        <f t="shared" si="16"/>
        <v/>
      </c>
      <c r="BA21" s="77" t="str">
        <f>IF(AND(OR('Request Testing'!L21&gt;0,'Request Testing'!M21&gt;0),COUNTA('Request Testing'!V21:AB21)&gt;0),"Run Panel","")</f>
        <v/>
      </c>
      <c r="BC21" s="78" t="str">
        <f>IF(AG21="Blood Card",'Order Details'!$S$34,"")</f>
        <v/>
      </c>
      <c r="BD21" s="78" t="str">
        <f>IF(AH21="Hair Card",'Order Details'!$S$35,"")</f>
        <v/>
      </c>
      <c r="BF21" s="4" t="str">
        <f>IF(AJ21="GGP-HD",'Order Details'!$N$10,"")</f>
        <v/>
      </c>
      <c r="BG21" s="79" t="str">
        <f>IF(AK21="GGP-LD",'Order Details'!$N$15,IF(AK21="CHR",'Order Details'!$P$15,""))</f>
        <v/>
      </c>
      <c r="BH21" s="52" t="str">
        <f>IF(AL21="GGP-uLD",'Order Details'!$N$18,"")</f>
        <v/>
      </c>
      <c r="BI21" s="80" t="str">
        <f>IF(AM21="PV",'Order Details'!$N$24,"")</f>
        <v/>
      </c>
      <c r="BJ21" s="78" t="str">
        <f>IF(AN21="HPS",'Order Details'!$N$34,IF(AN21="HPS ADD ON",'Order Details'!$M$34,""))</f>
        <v/>
      </c>
      <c r="BK21" s="78" t="str">
        <f>IF(AO21="CC",'Order Details'!$N$33,IF(AO21="CC ADD ON",'Order Details'!$M$33,""))</f>
        <v/>
      </c>
      <c r="BL21" s="79" t="str">
        <f>IF(AP21="DL",'Order Details'!$N$35,"")</f>
        <v/>
      </c>
      <c r="BM21" s="79" t="str">
        <f>IF(AQ21="RC",'Order Details'!$N$36,"")</f>
        <v/>
      </c>
      <c r="BN21" s="79" t="str">
        <f>IF(AR21="OH",'Order Details'!$N$37,"")</f>
        <v/>
      </c>
      <c r="BO21" s="79" t="str">
        <f>IF(AS21="BVD",'Order Details'!$N$38,"")</f>
        <v/>
      </c>
      <c r="BP21" s="79" t="str">
        <f>IF(AT21="AM",'Order Details'!$N$40,"")</f>
        <v/>
      </c>
      <c r="BQ21" s="79" t="str">
        <f>IF(AU21="NH",'Order Details'!$N$41,"")</f>
        <v/>
      </c>
      <c r="BR21" s="79" t="str">
        <f>IF(AV21="CA",'Order Details'!$N$42,"")</f>
        <v/>
      </c>
      <c r="BS21" s="79" t="str">
        <f>IF(AW21="DD",'Order Details'!$N$43,"")</f>
        <v/>
      </c>
      <c r="BT21" s="79" t="str">
        <f>IF(AX21="TH",'Order Details'!$N$45,"")</f>
        <v/>
      </c>
      <c r="BU21" s="79" t="str">
        <f>IF(AY21="PHA",'Order Details'!$N$44,"")</f>
        <v/>
      </c>
      <c r="BV21" s="79" t="str">
        <f>IF(AZ21="OS",'Order Details'!$N$46,"")</f>
        <v/>
      </c>
      <c r="BW21" s="79" t="str">
        <f>IF(BA21="RUN PANEL",'Order Details'!$N$39,"")</f>
        <v/>
      </c>
      <c r="BX21" s="79" t="str">
        <f t="shared" si="17"/>
        <v/>
      </c>
    </row>
    <row r="22" spans="1:77" ht="15.75" customHeight="1">
      <c r="A22" s="22" t="str">
        <f>IF('Request Testing'!A22&gt;0,'Request Testing'!A22,"")</f>
        <v/>
      </c>
      <c r="B22" s="70" t="str">
        <f>IF('Request Testing'!B22="","",'Request Testing'!B22)</f>
        <v/>
      </c>
      <c r="C22" s="70" t="str">
        <f>IF('Request Testing'!C22="","",'Request Testing'!C22)</f>
        <v/>
      </c>
      <c r="D22" s="24" t="str">
        <f>IF('Request Testing'!D22="","",'Request Testing'!D22)</f>
        <v/>
      </c>
      <c r="E22" s="24" t="str">
        <f>IF('Request Testing'!E22="","",'Request Testing'!E22)</f>
        <v/>
      </c>
      <c r="F22" s="24" t="str">
        <f>IF('Request Testing'!F22="","",'Request Testing'!F22)</f>
        <v/>
      </c>
      <c r="G22" s="22" t="str">
        <f>IF('Request Testing'!G22="","",'Request Testing'!G22)</f>
        <v/>
      </c>
      <c r="H22" s="71" t="str">
        <f>IF('Request Testing'!H22="","",'Request Testing'!H22)</f>
        <v/>
      </c>
      <c r="I22" s="22" t="str">
        <f>IF('Request Testing'!I22="","",'Request Testing'!I22)</f>
        <v/>
      </c>
      <c r="J22" s="22" t="str">
        <f>IF('Request Testing'!J22="","",'Request Testing'!J22)</f>
        <v/>
      </c>
      <c r="K22" s="22" t="str">
        <f>IF('Request Testing'!K22="","",'Request Testing'!K22)</f>
        <v/>
      </c>
      <c r="L22" s="70" t="str">
        <f>IF('Request Testing'!L22="","",'Request Testing'!L22)</f>
        <v/>
      </c>
      <c r="M22" s="70" t="str">
        <f>IF('Request Testing'!M22="","",'Request Testing'!M22)</f>
        <v/>
      </c>
      <c r="N22" s="70" t="str">
        <f>IF('Request Testing'!N22="","",'Request Testing'!N22)</f>
        <v/>
      </c>
      <c r="O22" s="72" t="str">
        <f>IF('Request Testing'!O22&lt;1,"",IF(AND(OR('Request Testing'!L22&gt;0,'Request Testing'!M22&gt;0,'Request Testing'!N22&gt;0),COUNTA('Request Testing'!O22)&gt;0),"","PV"))</f>
        <v/>
      </c>
      <c r="P22" s="72" t="str">
        <f>IF('Request Testing'!P22&lt;1,"",IF(AND(OR('Request Testing'!L22&gt;0,'Request Testing'!M22&gt;0),COUNTA('Request Testing'!P22)&gt;0),"HPS ADD ON","HPS"))</f>
        <v/>
      </c>
      <c r="Q22" s="72" t="str">
        <f>IF('Request Testing'!Q22&lt;1,"",IF(AND(OR('Request Testing'!L22&gt;0,'Request Testing'!M22&gt;0),COUNTA('Request Testing'!Q22)&gt;0),"CC ADD ON","CC"))</f>
        <v/>
      </c>
      <c r="R22" s="72" t="str">
        <f>IF('Request Testing'!R22&lt;1,"",IF(AND(OR('Request Testing'!L22&gt;0,'Request Testing'!M22&gt;0),COUNTA('Request Testing'!R22)&gt;0),"RC ADD ON","RC"))</f>
        <v/>
      </c>
      <c r="S22" s="70" t="str">
        <f>IF('Request Testing'!S22&lt;1,"",IF(AND(OR('Request Testing'!L22&gt;0,'Request Testing'!M22&gt;0),COUNTA('Request Testing'!S22)&gt;0),"DL ADD ON","DL"))</f>
        <v/>
      </c>
      <c r="T22" s="70" t="str">
        <f>IF('Request Testing'!T22="","",'Request Testing'!T22)</f>
        <v/>
      </c>
      <c r="U22" s="70" t="str">
        <f>IF('Request Testing'!U22&lt;1,"",IF(AND(OR('Request Testing'!L22&gt;0,'Request Testing'!M22&gt;0),COUNTA('Request Testing'!U22)&gt;0),"OH ADD ON","OH"))</f>
        <v/>
      </c>
      <c r="V22" s="73" t="str">
        <f>IF('Request Testing'!V22&lt;1,"",IF(AND(OR('Request Testing'!L22&gt;0,'Request Testing'!M22&gt;0),COUNTA('Request Testing'!V22)&gt;0),"GCP","AM"))</f>
        <v/>
      </c>
      <c r="W22" s="73" t="str">
        <f>IF('Request Testing'!W22&lt;1,"",IF(AND(OR('Request Testing'!L22&gt;0,'Request Testing'!M22&gt;0),COUNTA('Request Testing'!W22)&gt;0),"GCP","NH"))</f>
        <v/>
      </c>
      <c r="X22" s="73" t="str">
        <f>IF('Request Testing'!X22&lt;1,"",IF(AND(OR('Request Testing'!L22&gt;0,'Request Testing'!M22&gt;0),COUNTA('Request Testing'!X22)&gt;0),"GCP","CA"))</f>
        <v/>
      </c>
      <c r="Y22" s="73" t="str">
        <f>IF('Request Testing'!Y22&lt;1,"",IF(AND(OR('Request Testing'!L22&gt;0,'Request Testing'!M22&gt;0),COUNTA('Request Testing'!Y22)&gt;0),"GCP","DD"))</f>
        <v/>
      </c>
      <c r="Z22" s="73" t="str">
        <f>IF('Request Testing'!Z22&lt;1,"",IF(AND(OR('Request Testing'!L22&gt;0,'Request Testing'!M22&gt;0),COUNTA('Request Testing'!Z22)&gt;0),"GCP","TH"))</f>
        <v/>
      </c>
      <c r="AA22" s="73" t="str">
        <f>IF('Request Testing'!AA22&lt;1,"",IF(AND(OR('Request Testing'!L22&gt;0,'Request Testing'!M22&gt;0),COUNTA('Request Testing'!AA22)&gt;0),"GCP","PHA"))</f>
        <v/>
      </c>
      <c r="AB22" s="73" t="str">
        <f>IF('Request Testing'!AB22&lt;1,"",IF(AND(OR('Request Testing'!L22&gt;0,'Request Testing'!M22&gt;0),COUNTA('Request Testing'!AB22)&gt;0),"GCP","OS"))</f>
        <v/>
      </c>
      <c r="AE22" s="74" t="str">
        <f>IF(OR('Request Testing'!L22&gt;0,'Request Testing'!M22&gt;0,'Request Testing'!N22&gt;0,'Request Testing'!O22&gt;0,'Request Testing'!P22&gt;0,'Request Testing'!Q22&gt;0,'Request Testing'!R22&gt;0,'Request Testing'!S22&gt;0,'Request Testing'!T22&gt;0,'Request Testing'!U22&gt;0,'Request Testing'!V22&gt;0,'Request Testing'!W22&gt;0,'Request Testing'!X22&gt;0,'Request Testing'!Y22&gt;0,'Request Testing'!Z22&gt;0,'Request Testing'!AA22&gt;0,'Request Testing'!AB22&gt;0),"X","")</f>
        <v/>
      </c>
      <c r="AF22" s="75" t="str">
        <f>IF(ISNUMBER(SEARCH({"S"},C22)),"S",IF(ISNUMBER(SEARCH({"M"},C22)),"B",IF(ISNUMBER(SEARCH({"B"},C22)),"B",IF(ISNUMBER(SEARCH({"C"},C22)),"C",IF(ISNUMBER(SEARCH({"H"},C22)),"C",IF(ISNUMBER(SEARCH({"F"},C22)),"C",""))))))</f>
        <v/>
      </c>
      <c r="AG22" s="74" t="str">
        <f t="shared" si="0"/>
        <v/>
      </c>
      <c r="AH22" s="74" t="str">
        <f t="shared" si="1"/>
        <v/>
      </c>
      <c r="AI22" s="74" t="str">
        <f t="shared" si="2"/>
        <v/>
      </c>
      <c r="AJ22" s="4" t="str">
        <f t="shared" si="3"/>
        <v/>
      </c>
      <c r="AK22" s="76" t="str">
        <f>IF('Request Testing'!M22&lt;1,"",IF(AND(OR('Request Testing'!$E$1&gt;0),COUNTA('Request Testing'!M22)&gt;0),"CHR","GGP-LD"))</f>
        <v/>
      </c>
      <c r="AL22" s="4" t="str">
        <f t="shared" si="4"/>
        <v/>
      </c>
      <c r="AM22" s="52" t="str">
        <f t="shared" si="5"/>
        <v/>
      </c>
      <c r="AN22" s="4" t="str">
        <f t="shared" si="6"/>
        <v/>
      </c>
      <c r="AO22" s="4" t="str">
        <f t="shared" si="7"/>
        <v/>
      </c>
      <c r="AP22" s="74" t="str">
        <f t="shared" si="8"/>
        <v/>
      </c>
      <c r="AQ22" s="4" t="str">
        <f t="shared" si="18"/>
        <v/>
      </c>
      <c r="AR22" s="4" t="str">
        <f t="shared" si="19"/>
        <v/>
      </c>
      <c r="AS22" s="74" t="str">
        <f t="shared" si="9"/>
        <v/>
      </c>
      <c r="AT22" s="4" t="str">
        <f t="shared" si="10"/>
        <v/>
      </c>
      <c r="AU22" s="4" t="str">
        <f t="shared" si="11"/>
        <v/>
      </c>
      <c r="AV22" s="4" t="str">
        <f t="shared" si="12"/>
        <v/>
      </c>
      <c r="AW22" s="4" t="str">
        <f t="shared" si="13"/>
        <v/>
      </c>
      <c r="AX22" s="4" t="str">
        <f t="shared" si="14"/>
        <v/>
      </c>
      <c r="AY22" s="4" t="str">
        <f t="shared" si="15"/>
        <v/>
      </c>
      <c r="AZ22" s="4" t="str">
        <f t="shared" si="16"/>
        <v/>
      </c>
      <c r="BA22" s="77" t="str">
        <f>IF(AND(OR('Request Testing'!L22&gt;0,'Request Testing'!M22&gt;0),COUNTA('Request Testing'!V22:AB22)&gt;0),"Run Panel","")</f>
        <v/>
      </c>
      <c r="BC22" s="78" t="str">
        <f>IF(AG22="Blood Card",'Order Details'!$S$34,"")</f>
        <v/>
      </c>
      <c r="BD22" s="78" t="str">
        <f>IF(AH22="Hair Card",'Order Details'!$S$35,"")</f>
        <v/>
      </c>
      <c r="BF22" s="4" t="str">
        <f>IF(AJ22="GGP-HD",'Order Details'!$N$10,"")</f>
        <v/>
      </c>
      <c r="BG22" s="79" t="str">
        <f>IF(AK22="GGP-LD",'Order Details'!$N$15,IF(AK22="CHR",'Order Details'!$P$15,""))</f>
        <v/>
      </c>
      <c r="BH22" s="52" t="str">
        <f>IF(AL22="GGP-uLD",'Order Details'!$N$18,"")</f>
        <v/>
      </c>
      <c r="BI22" s="80" t="str">
        <f>IF(AM22="PV",'Order Details'!$N$24,"")</f>
        <v/>
      </c>
      <c r="BJ22" s="78" t="str">
        <f>IF(AN22="HPS",'Order Details'!$N$34,IF(AN22="HPS ADD ON",'Order Details'!$M$34,""))</f>
        <v/>
      </c>
      <c r="BK22" s="78" t="str">
        <f>IF(AO22="CC",'Order Details'!$N$33,IF(AO22="CC ADD ON",'Order Details'!$M$33,""))</f>
        <v/>
      </c>
      <c r="BL22" s="79" t="str">
        <f>IF(AP22="DL",'Order Details'!$N$35,"")</f>
        <v/>
      </c>
      <c r="BM22" s="79" t="str">
        <f>IF(AQ22="RC",'Order Details'!$N$36,"")</f>
        <v/>
      </c>
      <c r="BN22" s="79" t="str">
        <f>IF(AR22="OH",'Order Details'!$N$37,"")</f>
        <v/>
      </c>
      <c r="BO22" s="79" t="str">
        <f>IF(AS22="BVD",'Order Details'!$N$38,"")</f>
        <v/>
      </c>
      <c r="BP22" s="79" t="str">
        <f>IF(AT22="AM",'Order Details'!$N$40,"")</f>
        <v/>
      </c>
      <c r="BQ22" s="79" t="str">
        <f>IF(AU22="NH",'Order Details'!$N$41,"")</f>
        <v/>
      </c>
      <c r="BR22" s="79" t="str">
        <f>IF(AV22="CA",'Order Details'!$N$42,"")</f>
        <v/>
      </c>
      <c r="BS22" s="79" t="str">
        <f>IF(AW22="DD",'Order Details'!$N$43,"")</f>
        <v/>
      </c>
      <c r="BT22" s="79" t="str">
        <f>IF(AX22="TH",'Order Details'!$N$45,"")</f>
        <v/>
      </c>
      <c r="BU22" s="79" t="str">
        <f>IF(AY22="PHA",'Order Details'!$N$44,"")</f>
        <v/>
      </c>
      <c r="BV22" s="79" t="str">
        <f>IF(AZ22="OS",'Order Details'!$N$46,"")</f>
        <v/>
      </c>
      <c r="BW22" s="79" t="str">
        <f>IF(BA22="RUN PANEL",'Order Details'!$N$39,"")</f>
        <v/>
      </c>
      <c r="BX22" s="79" t="str">
        <f t="shared" si="17"/>
        <v/>
      </c>
    </row>
    <row r="23" spans="1:77" ht="15.75" customHeight="1">
      <c r="A23" s="22" t="str">
        <f>IF('Request Testing'!A23&gt;0,'Request Testing'!A23,"")</f>
        <v/>
      </c>
      <c r="B23" s="70" t="str">
        <f>IF('Request Testing'!B23="","",'Request Testing'!B23)</f>
        <v/>
      </c>
      <c r="C23" s="70" t="str">
        <f>IF('Request Testing'!C23="","",'Request Testing'!C23)</f>
        <v/>
      </c>
      <c r="D23" s="24" t="str">
        <f>IF('Request Testing'!D23="","",'Request Testing'!D23)</f>
        <v/>
      </c>
      <c r="E23" s="24" t="str">
        <f>IF('Request Testing'!E23="","",'Request Testing'!E23)</f>
        <v/>
      </c>
      <c r="F23" s="24" t="str">
        <f>IF('Request Testing'!F23="","",'Request Testing'!F23)</f>
        <v/>
      </c>
      <c r="G23" s="22" t="str">
        <f>IF('Request Testing'!G23="","",'Request Testing'!G23)</f>
        <v/>
      </c>
      <c r="H23" s="71" t="str">
        <f>IF('Request Testing'!H23="","",'Request Testing'!H23)</f>
        <v/>
      </c>
      <c r="I23" s="22" t="str">
        <f>IF('Request Testing'!I23="","",'Request Testing'!I23)</f>
        <v/>
      </c>
      <c r="J23" s="22" t="str">
        <f>IF('Request Testing'!J23="","",'Request Testing'!J23)</f>
        <v/>
      </c>
      <c r="K23" s="22" t="str">
        <f>IF('Request Testing'!K23="","",'Request Testing'!K23)</f>
        <v/>
      </c>
      <c r="L23" s="70" t="str">
        <f>IF('Request Testing'!L23="","",'Request Testing'!L23)</f>
        <v/>
      </c>
      <c r="M23" s="70" t="str">
        <f>IF('Request Testing'!M23="","",'Request Testing'!M23)</f>
        <v/>
      </c>
      <c r="N23" s="70" t="str">
        <f>IF('Request Testing'!N23="","",'Request Testing'!N23)</f>
        <v/>
      </c>
      <c r="O23" s="72" t="str">
        <f>IF('Request Testing'!O23&lt;1,"",IF(AND(OR('Request Testing'!L23&gt;0,'Request Testing'!M23&gt;0,'Request Testing'!N23&gt;0),COUNTA('Request Testing'!O23)&gt;0),"","PV"))</f>
        <v/>
      </c>
      <c r="P23" s="72" t="str">
        <f>IF('Request Testing'!P23&lt;1,"",IF(AND(OR('Request Testing'!L23&gt;0,'Request Testing'!M23&gt;0),COUNTA('Request Testing'!P23)&gt;0),"HPS ADD ON","HPS"))</f>
        <v/>
      </c>
      <c r="Q23" s="72" t="str">
        <f>IF('Request Testing'!Q23&lt;1,"",IF(AND(OR('Request Testing'!L23&gt;0,'Request Testing'!M23&gt;0),COUNTA('Request Testing'!Q23)&gt;0),"CC ADD ON","CC"))</f>
        <v/>
      </c>
      <c r="R23" s="72" t="str">
        <f>IF('Request Testing'!R23&lt;1,"",IF(AND(OR('Request Testing'!L23&gt;0,'Request Testing'!M23&gt;0),COUNTA('Request Testing'!R23)&gt;0),"RC ADD ON","RC"))</f>
        <v/>
      </c>
      <c r="S23" s="70" t="str">
        <f>IF('Request Testing'!S23&lt;1,"",IF(AND(OR('Request Testing'!L23&gt;0,'Request Testing'!M23&gt;0),COUNTA('Request Testing'!S23)&gt;0),"DL ADD ON","DL"))</f>
        <v/>
      </c>
      <c r="T23" s="70" t="str">
        <f>IF('Request Testing'!T23="","",'Request Testing'!T23)</f>
        <v/>
      </c>
      <c r="U23" s="70" t="str">
        <f>IF('Request Testing'!U23&lt;1,"",IF(AND(OR('Request Testing'!L23&gt;0,'Request Testing'!M23&gt;0),COUNTA('Request Testing'!U23)&gt;0),"OH ADD ON","OH"))</f>
        <v/>
      </c>
      <c r="V23" s="73" t="str">
        <f>IF('Request Testing'!V23&lt;1,"",IF(AND(OR('Request Testing'!L23&gt;0,'Request Testing'!M23&gt;0),COUNTA('Request Testing'!V23)&gt;0),"GCP","AM"))</f>
        <v/>
      </c>
      <c r="W23" s="73" t="str">
        <f>IF('Request Testing'!W23&lt;1,"",IF(AND(OR('Request Testing'!L23&gt;0,'Request Testing'!M23&gt;0),COUNTA('Request Testing'!W23)&gt;0),"GCP","NH"))</f>
        <v/>
      </c>
      <c r="X23" s="73" t="str">
        <f>IF('Request Testing'!X23&lt;1,"",IF(AND(OR('Request Testing'!L23&gt;0,'Request Testing'!M23&gt;0),COUNTA('Request Testing'!X23)&gt;0),"GCP","CA"))</f>
        <v/>
      </c>
      <c r="Y23" s="73" t="str">
        <f>IF('Request Testing'!Y23&lt;1,"",IF(AND(OR('Request Testing'!L23&gt;0,'Request Testing'!M23&gt;0),COUNTA('Request Testing'!Y23)&gt;0),"GCP","DD"))</f>
        <v/>
      </c>
      <c r="Z23" s="73" t="str">
        <f>IF('Request Testing'!Z23&lt;1,"",IF(AND(OR('Request Testing'!L23&gt;0,'Request Testing'!M23&gt;0),COUNTA('Request Testing'!Z23)&gt;0),"GCP","TH"))</f>
        <v/>
      </c>
      <c r="AA23" s="73" t="str">
        <f>IF('Request Testing'!AA23&lt;1,"",IF(AND(OR('Request Testing'!L23&gt;0,'Request Testing'!M23&gt;0),COUNTA('Request Testing'!AA23)&gt;0),"GCP","PHA"))</f>
        <v/>
      </c>
      <c r="AB23" s="73" t="str">
        <f>IF('Request Testing'!AB23&lt;1,"",IF(AND(OR('Request Testing'!L23&gt;0,'Request Testing'!M23&gt;0),COUNTA('Request Testing'!AB23)&gt;0),"GCP","OS"))</f>
        <v/>
      </c>
      <c r="AE23" s="74" t="str">
        <f>IF(OR('Request Testing'!L23&gt;0,'Request Testing'!M23&gt;0,'Request Testing'!N23&gt;0,'Request Testing'!O23&gt;0,'Request Testing'!P23&gt;0,'Request Testing'!Q23&gt;0,'Request Testing'!R23&gt;0,'Request Testing'!S23&gt;0,'Request Testing'!T23&gt;0,'Request Testing'!U23&gt;0,'Request Testing'!V23&gt;0,'Request Testing'!W23&gt;0,'Request Testing'!X23&gt;0,'Request Testing'!Y23&gt;0,'Request Testing'!Z23&gt;0,'Request Testing'!AA23&gt;0,'Request Testing'!AB23&gt;0),"X","")</f>
        <v/>
      </c>
      <c r="AF23" s="75" t="str">
        <f>IF(ISNUMBER(SEARCH({"S"},C23)),"S",IF(ISNUMBER(SEARCH({"M"},C23)),"B",IF(ISNUMBER(SEARCH({"B"},C23)),"B",IF(ISNUMBER(SEARCH({"C"},C23)),"C",IF(ISNUMBER(SEARCH({"H"},C23)),"C",IF(ISNUMBER(SEARCH({"F"},C23)),"C",""))))))</f>
        <v/>
      </c>
      <c r="AG23" s="74" t="str">
        <f t="shared" si="0"/>
        <v/>
      </c>
      <c r="AH23" s="74" t="str">
        <f t="shared" si="1"/>
        <v/>
      </c>
      <c r="AI23" s="74" t="str">
        <f t="shared" si="2"/>
        <v/>
      </c>
      <c r="AJ23" s="4" t="str">
        <f t="shared" si="3"/>
        <v/>
      </c>
      <c r="AK23" s="76" t="str">
        <f>IF('Request Testing'!M23&lt;1,"",IF(AND(OR('Request Testing'!$E$1&gt;0),COUNTA('Request Testing'!M23)&gt;0),"CHR","GGP-LD"))</f>
        <v/>
      </c>
      <c r="AL23" s="4" t="str">
        <f t="shared" si="4"/>
        <v/>
      </c>
      <c r="AM23" s="52" t="str">
        <f t="shared" si="5"/>
        <v/>
      </c>
      <c r="AN23" s="4" t="str">
        <f t="shared" si="6"/>
        <v/>
      </c>
      <c r="AO23" s="4" t="str">
        <f t="shared" si="7"/>
        <v/>
      </c>
      <c r="AP23" s="74" t="str">
        <f t="shared" si="8"/>
        <v/>
      </c>
      <c r="AQ23" s="4" t="str">
        <f t="shared" si="18"/>
        <v/>
      </c>
      <c r="AR23" s="4" t="str">
        <f t="shared" si="19"/>
        <v/>
      </c>
      <c r="AS23" s="74" t="str">
        <f t="shared" si="9"/>
        <v/>
      </c>
      <c r="AT23" s="4" t="str">
        <f t="shared" si="10"/>
        <v/>
      </c>
      <c r="AU23" s="4" t="str">
        <f t="shared" si="11"/>
        <v/>
      </c>
      <c r="AV23" s="4" t="str">
        <f t="shared" si="12"/>
        <v/>
      </c>
      <c r="AW23" s="4" t="str">
        <f t="shared" si="13"/>
        <v/>
      </c>
      <c r="AX23" s="4" t="str">
        <f t="shared" si="14"/>
        <v/>
      </c>
      <c r="AY23" s="4" t="str">
        <f t="shared" si="15"/>
        <v/>
      </c>
      <c r="AZ23" s="4" t="str">
        <f t="shared" si="16"/>
        <v/>
      </c>
      <c r="BA23" s="77" t="str">
        <f>IF(AND(OR('Request Testing'!L23&gt;0,'Request Testing'!M23&gt;0),COUNTA('Request Testing'!V23:AB23)&gt;0),"Run Panel","")</f>
        <v/>
      </c>
      <c r="BC23" s="78" t="str">
        <f>IF(AG23="Blood Card",'Order Details'!$S$34,"")</f>
        <v/>
      </c>
      <c r="BD23" s="78" t="str">
        <f>IF(AH23="Hair Card",'Order Details'!$S$35,"")</f>
        <v/>
      </c>
      <c r="BF23" s="4" t="str">
        <f>IF(AJ23="GGP-HD",'Order Details'!$N$10,"")</f>
        <v/>
      </c>
      <c r="BG23" s="79" t="str">
        <f>IF(AK23="GGP-LD",'Order Details'!$N$15,IF(AK23="CHR",'Order Details'!$P$15,""))</f>
        <v/>
      </c>
      <c r="BH23" s="52" t="str">
        <f>IF(AL23="GGP-uLD",'Order Details'!$N$18,"")</f>
        <v/>
      </c>
      <c r="BI23" s="80" t="str">
        <f>IF(AM23="PV",'Order Details'!$N$24,"")</f>
        <v/>
      </c>
      <c r="BJ23" s="78" t="str">
        <f>IF(AN23="HPS",'Order Details'!$N$34,IF(AN23="HPS ADD ON",'Order Details'!$M$34,""))</f>
        <v/>
      </c>
      <c r="BK23" s="78" t="str">
        <f>IF(AO23="CC",'Order Details'!$N$33,IF(AO23="CC ADD ON",'Order Details'!$M$33,""))</f>
        <v/>
      </c>
      <c r="BL23" s="79" t="str">
        <f>IF(AP23="DL",'Order Details'!$N$35,"")</f>
        <v/>
      </c>
      <c r="BM23" s="79" t="str">
        <f>IF(AQ23="RC",'Order Details'!$N$36,"")</f>
        <v/>
      </c>
      <c r="BN23" s="79" t="str">
        <f>IF(AR23="OH",'Order Details'!$N$37,"")</f>
        <v/>
      </c>
      <c r="BO23" s="79" t="str">
        <f>IF(AS23="BVD",'Order Details'!$N$38,"")</f>
        <v/>
      </c>
      <c r="BP23" s="79" t="str">
        <f>IF(AT23="AM",'Order Details'!$N$40,"")</f>
        <v/>
      </c>
      <c r="BQ23" s="79" t="str">
        <f>IF(AU23="NH",'Order Details'!$N$41,"")</f>
        <v/>
      </c>
      <c r="BR23" s="79" t="str">
        <f>IF(AV23="CA",'Order Details'!$N$42,"")</f>
        <v/>
      </c>
      <c r="BS23" s="79" t="str">
        <f>IF(AW23="DD",'Order Details'!$N$43,"")</f>
        <v/>
      </c>
      <c r="BT23" s="79" t="str">
        <f>IF(AX23="TH",'Order Details'!$N$45,"")</f>
        <v/>
      </c>
      <c r="BU23" s="79" t="str">
        <f>IF(AY23="PHA",'Order Details'!$N$44,"")</f>
        <v/>
      </c>
      <c r="BV23" s="79" t="str">
        <f>IF(AZ23="OS",'Order Details'!$N$46,"")</f>
        <v/>
      </c>
      <c r="BW23" s="79" t="str">
        <f>IF(BA23="RUN PANEL",'Order Details'!$N$39,"")</f>
        <v/>
      </c>
      <c r="BX23" s="79" t="str">
        <f t="shared" si="17"/>
        <v/>
      </c>
    </row>
    <row r="24" spans="1:77" ht="15.75" customHeight="1">
      <c r="A24" s="22" t="str">
        <f>IF('Request Testing'!A24&gt;0,'Request Testing'!A24,"")</f>
        <v/>
      </c>
      <c r="B24" s="70" t="str">
        <f>IF('Request Testing'!B24="","",'Request Testing'!B24)</f>
        <v/>
      </c>
      <c r="C24" s="70" t="str">
        <f>IF('Request Testing'!C24="","",'Request Testing'!C24)</f>
        <v/>
      </c>
      <c r="D24" s="24" t="str">
        <f>IF('Request Testing'!D24="","",'Request Testing'!D24)</f>
        <v/>
      </c>
      <c r="E24" s="24" t="str">
        <f>IF('Request Testing'!E24="","",'Request Testing'!E24)</f>
        <v/>
      </c>
      <c r="F24" s="24" t="str">
        <f>IF('Request Testing'!F24="","",'Request Testing'!F24)</f>
        <v/>
      </c>
      <c r="G24" s="22" t="str">
        <f>IF('Request Testing'!G24="","",'Request Testing'!G24)</f>
        <v/>
      </c>
      <c r="H24" s="71" t="str">
        <f>IF('Request Testing'!H24="","",'Request Testing'!H24)</f>
        <v/>
      </c>
      <c r="I24" s="22" t="str">
        <f>IF('Request Testing'!I24="","",'Request Testing'!I24)</f>
        <v/>
      </c>
      <c r="J24" s="22" t="str">
        <f>IF('Request Testing'!J24="","",'Request Testing'!J24)</f>
        <v/>
      </c>
      <c r="K24" s="22" t="str">
        <f>IF('Request Testing'!K24="","",'Request Testing'!K24)</f>
        <v/>
      </c>
      <c r="L24" s="70" t="str">
        <f>IF('Request Testing'!L24="","",'Request Testing'!L24)</f>
        <v/>
      </c>
      <c r="M24" s="70" t="str">
        <f>IF('Request Testing'!M24="","",'Request Testing'!M24)</f>
        <v/>
      </c>
      <c r="N24" s="70" t="str">
        <f>IF('Request Testing'!N24="","",'Request Testing'!N24)</f>
        <v/>
      </c>
      <c r="O24" s="72" t="str">
        <f>IF('Request Testing'!O24&lt;1,"",IF(AND(OR('Request Testing'!L24&gt;0,'Request Testing'!M24&gt;0,'Request Testing'!N24&gt;0),COUNTA('Request Testing'!O24)&gt;0),"","PV"))</f>
        <v/>
      </c>
      <c r="P24" s="72" t="str">
        <f>IF('Request Testing'!P24&lt;1,"",IF(AND(OR('Request Testing'!L24&gt;0,'Request Testing'!M24&gt;0),COUNTA('Request Testing'!P24)&gt;0),"HPS ADD ON","HPS"))</f>
        <v/>
      </c>
      <c r="Q24" s="72" t="str">
        <f>IF('Request Testing'!Q24&lt;1,"",IF(AND(OR('Request Testing'!L24&gt;0,'Request Testing'!M24&gt;0),COUNTA('Request Testing'!Q24)&gt;0),"CC ADD ON","CC"))</f>
        <v/>
      </c>
      <c r="R24" s="72" t="str">
        <f>IF('Request Testing'!R24&lt;1,"",IF(AND(OR('Request Testing'!L24&gt;0,'Request Testing'!M24&gt;0),COUNTA('Request Testing'!R24)&gt;0),"RC ADD ON","RC"))</f>
        <v/>
      </c>
      <c r="S24" s="70" t="str">
        <f>IF('Request Testing'!S24&lt;1,"",IF(AND(OR('Request Testing'!L24&gt;0,'Request Testing'!M24&gt;0),COUNTA('Request Testing'!S24)&gt;0),"DL ADD ON","DL"))</f>
        <v/>
      </c>
      <c r="T24" s="70" t="str">
        <f>IF('Request Testing'!T24="","",'Request Testing'!T24)</f>
        <v/>
      </c>
      <c r="U24" s="70" t="str">
        <f>IF('Request Testing'!U24&lt;1,"",IF(AND(OR('Request Testing'!L24&gt;0,'Request Testing'!M24&gt;0),COUNTA('Request Testing'!U24)&gt;0),"OH ADD ON","OH"))</f>
        <v/>
      </c>
      <c r="V24" s="73" t="str">
        <f>IF('Request Testing'!V24&lt;1,"",IF(AND(OR('Request Testing'!L24&gt;0,'Request Testing'!M24&gt;0),COUNTA('Request Testing'!V24)&gt;0),"GCP","AM"))</f>
        <v/>
      </c>
      <c r="W24" s="73" t="str">
        <f>IF('Request Testing'!W24&lt;1,"",IF(AND(OR('Request Testing'!L24&gt;0,'Request Testing'!M24&gt;0),COUNTA('Request Testing'!W24)&gt;0),"GCP","NH"))</f>
        <v/>
      </c>
      <c r="X24" s="73" t="str">
        <f>IF('Request Testing'!X24&lt;1,"",IF(AND(OR('Request Testing'!L24&gt;0,'Request Testing'!M24&gt;0),COUNTA('Request Testing'!X24)&gt;0),"GCP","CA"))</f>
        <v/>
      </c>
      <c r="Y24" s="73" t="str">
        <f>IF('Request Testing'!Y24&lt;1,"",IF(AND(OR('Request Testing'!L24&gt;0,'Request Testing'!M24&gt;0),COUNTA('Request Testing'!Y24)&gt;0),"GCP","DD"))</f>
        <v/>
      </c>
      <c r="Z24" s="73" t="str">
        <f>IF('Request Testing'!Z24&lt;1,"",IF(AND(OR('Request Testing'!L24&gt;0,'Request Testing'!M24&gt;0),COUNTA('Request Testing'!Z24)&gt;0),"GCP","TH"))</f>
        <v/>
      </c>
      <c r="AA24" s="73" t="str">
        <f>IF('Request Testing'!AA24&lt;1,"",IF(AND(OR('Request Testing'!L24&gt;0,'Request Testing'!M24&gt;0),COUNTA('Request Testing'!AA24)&gt;0),"GCP","PHA"))</f>
        <v/>
      </c>
      <c r="AB24" s="73" t="str">
        <f>IF('Request Testing'!AB24&lt;1,"",IF(AND(OR('Request Testing'!L24&gt;0,'Request Testing'!M24&gt;0),COUNTA('Request Testing'!AB24)&gt;0),"GCP","OS"))</f>
        <v/>
      </c>
      <c r="AE24" s="74" t="str">
        <f>IF(OR('Request Testing'!L24&gt;0,'Request Testing'!M24&gt;0,'Request Testing'!N24&gt;0,'Request Testing'!O24&gt;0,'Request Testing'!P24&gt;0,'Request Testing'!Q24&gt;0,'Request Testing'!R24&gt;0,'Request Testing'!S24&gt;0,'Request Testing'!T24&gt;0,'Request Testing'!U24&gt;0,'Request Testing'!V24&gt;0,'Request Testing'!W24&gt;0,'Request Testing'!X24&gt;0,'Request Testing'!Y24&gt;0,'Request Testing'!Z24&gt;0,'Request Testing'!AA24&gt;0,'Request Testing'!AB24&gt;0),"X","")</f>
        <v/>
      </c>
      <c r="AF24" s="75" t="str">
        <f>IF(ISNUMBER(SEARCH({"S"},C24)),"S",IF(ISNUMBER(SEARCH({"M"},C24)),"B",IF(ISNUMBER(SEARCH({"B"},C24)),"B",IF(ISNUMBER(SEARCH({"C"},C24)),"C",IF(ISNUMBER(SEARCH({"H"},C24)),"C",IF(ISNUMBER(SEARCH({"F"},C24)),"C",""))))))</f>
        <v/>
      </c>
      <c r="AG24" s="74" t="str">
        <f t="shared" si="0"/>
        <v/>
      </c>
      <c r="AH24" s="74" t="str">
        <f t="shared" si="1"/>
        <v/>
      </c>
      <c r="AI24" s="74" t="str">
        <f t="shared" si="2"/>
        <v/>
      </c>
      <c r="AJ24" s="4" t="str">
        <f t="shared" si="3"/>
        <v/>
      </c>
      <c r="AK24" s="76" t="str">
        <f>IF('Request Testing'!M24&lt;1,"",IF(AND(OR('Request Testing'!$E$1&gt;0),COUNTA('Request Testing'!M24)&gt;0),"CHR","GGP-LD"))</f>
        <v/>
      </c>
      <c r="AL24" s="4" t="str">
        <f t="shared" si="4"/>
        <v/>
      </c>
      <c r="AM24" s="52" t="str">
        <f t="shared" si="5"/>
        <v/>
      </c>
      <c r="AN24" s="4" t="str">
        <f t="shared" si="6"/>
        <v/>
      </c>
      <c r="AO24" s="4" t="str">
        <f t="shared" si="7"/>
        <v/>
      </c>
      <c r="AP24" s="74" t="str">
        <f t="shared" si="8"/>
        <v/>
      </c>
      <c r="AQ24" s="4" t="str">
        <f t="shared" si="18"/>
        <v/>
      </c>
      <c r="AR24" s="4" t="str">
        <f t="shared" si="19"/>
        <v/>
      </c>
      <c r="AS24" s="74" t="str">
        <f t="shared" si="9"/>
        <v/>
      </c>
      <c r="AT24" s="4" t="str">
        <f t="shared" si="10"/>
        <v/>
      </c>
      <c r="AU24" s="4" t="str">
        <f t="shared" si="11"/>
        <v/>
      </c>
      <c r="AV24" s="4" t="str">
        <f t="shared" si="12"/>
        <v/>
      </c>
      <c r="AW24" s="4" t="str">
        <f t="shared" si="13"/>
        <v/>
      </c>
      <c r="AX24" s="4" t="str">
        <f t="shared" si="14"/>
        <v/>
      </c>
      <c r="AY24" s="4" t="str">
        <f t="shared" si="15"/>
        <v/>
      </c>
      <c r="AZ24" s="4" t="str">
        <f t="shared" si="16"/>
        <v/>
      </c>
      <c r="BA24" s="77" t="str">
        <f>IF(AND(OR('Request Testing'!L24&gt;0,'Request Testing'!M24&gt;0),COUNTA('Request Testing'!V24:AB24)&gt;0),"Run Panel","")</f>
        <v/>
      </c>
      <c r="BC24" s="78" t="str">
        <f>IF(AG24="Blood Card",'Order Details'!$S$34,"")</f>
        <v/>
      </c>
      <c r="BD24" s="78" t="str">
        <f>IF(AH24="Hair Card",'Order Details'!$S$35,"")</f>
        <v/>
      </c>
      <c r="BF24" s="4" t="str">
        <f>IF(AJ24="GGP-HD",'Order Details'!$N$10,"")</f>
        <v/>
      </c>
      <c r="BG24" s="79" t="str">
        <f>IF(AK24="GGP-LD",'Order Details'!$N$15,IF(AK24="CHR",'Order Details'!$P$15,""))</f>
        <v/>
      </c>
      <c r="BH24" s="52" t="str">
        <f>IF(AL24="GGP-uLD",'Order Details'!$N$18,"")</f>
        <v/>
      </c>
      <c r="BI24" s="80" t="str">
        <f>IF(AM24="PV",'Order Details'!$N$24,"")</f>
        <v/>
      </c>
      <c r="BJ24" s="78" t="str">
        <f>IF(AN24="HPS",'Order Details'!$N$34,IF(AN24="HPS ADD ON",'Order Details'!$M$34,""))</f>
        <v/>
      </c>
      <c r="BK24" s="78" t="str">
        <f>IF(AO24="CC",'Order Details'!$N$33,IF(AO24="CC ADD ON",'Order Details'!$M$33,""))</f>
        <v/>
      </c>
      <c r="BL24" s="79" t="str">
        <f>IF(AP24="DL",'Order Details'!$N$35,"")</f>
        <v/>
      </c>
      <c r="BM24" s="79" t="str">
        <f>IF(AQ24="RC",'Order Details'!$N$36,"")</f>
        <v/>
      </c>
      <c r="BN24" s="79" t="str">
        <f>IF(AR24="OH",'Order Details'!$N$37,"")</f>
        <v/>
      </c>
      <c r="BO24" s="79" t="str">
        <f>IF(AS24="BVD",'Order Details'!$N$38,"")</f>
        <v/>
      </c>
      <c r="BP24" s="79" t="str">
        <f>IF(AT24="AM",'Order Details'!$N$40,"")</f>
        <v/>
      </c>
      <c r="BQ24" s="79" t="str">
        <f>IF(AU24="NH",'Order Details'!$N$41,"")</f>
        <v/>
      </c>
      <c r="BR24" s="79" t="str">
        <f>IF(AV24="CA",'Order Details'!$N$42,"")</f>
        <v/>
      </c>
      <c r="BS24" s="79" t="str">
        <f>IF(AW24="DD",'Order Details'!$N$43,"")</f>
        <v/>
      </c>
      <c r="BT24" s="79" t="str">
        <f>IF(AX24="TH",'Order Details'!$N$45,"")</f>
        <v/>
      </c>
      <c r="BU24" s="79" t="str">
        <f>IF(AY24="PHA",'Order Details'!$N$44,"")</f>
        <v/>
      </c>
      <c r="BV24" s="79" t="str">
        <f>IF(AZ24="OS",'Order Details'!$N$46,"")</f>
        <v/>
      </c>
      <c r="BW24" s="79" t="str">
        <f>IF(BA24="RUN PANEL",'Order Details'!$N$39,"")</f>
        <v/>
      </c>
      <c r="BX24" s="79" t="str">
        <f t="shared" si="17"/>
        <v/>
      </c>
    </row>
    <row r="25" spans="1:77" ht="15.75" customHeight="1">
      <c r="A25" s="22" t="str">
        <f>IF('Request Testing'!A25&gt;0,'Request Testing'!A25,"")</f>
        <v/>
      </c>
      <c r="B25" s="70" t="str">
        <f>IF('Request Testing'!B25="","",'Request Testing'!B25)</f>
        <v/>
      </c>
      <c r="C25" s="70" t="str">
        <f>IF('Request Testing'!C25="","",'Request Testing'!C25)</f>
        <v/>
      </c>
      <c r="D25" s="24" t="str">
        <f>IF('Request Testing'!D25="","",'Request Testing'!D25)</f>
        <v/>
      </c>
      <c r="E25" s="24" t="str">
        <f>IF('Request Testing'!E25="","",'Request Testing'!E25)</f>
        <v/>
      </c>
      <c r="F25" s="24" t="str">
        <f>IF('Request Testing'!F25="","",'Request Testing'!F25)</f>
        <v/>
      </c>
      <c r="G25" s="22" t="str">
        <f>IF('Request Testing'!G25="","",'Request Testing'!G25)</f>
        <v/>
      </c>
      <c r="H25" s="71" t="str">
        <f>IF('Request Testing'!H25="","",'Request Testing'!H25)</f>
        <v/>
      </c>
      <c r="I25" s="22" t="str">
        <f>IF('Request Testing'!I25="","",'Request Testing'!I25)</f>
        <v/>
      </c>
      <c r="J25" s="22" t="str">
        <f>IF('Request Testing'!J25="","",'Request Testing'!J25)</f>
        <v/>
      </c>
      <c r="K25" s="22" t="str">
        <f>IF('Request Testing'!K25="","",'Request Testing'!K25)</f>
        <v/>
      </c>
      <c r="L25" s="70" t="str">
        <f>IF('Request Testing'!L25="","",'Request Testing'!L25)</f>
        <v/>
      </c>
      <c r="M25" s="70" t="str">
        <f>IF('Request Testing'!M25="","",'Request Testing'!M25)</f>
        <v/>
      </c>
      <c r="N25" s="70" t="str">
        <f>IF('Request Testing'!N25="","",'Request Testing'!N25)</f>
        <v/>
      </c>
      <c r="O25" s="72" t="str">
        <f>IF('Request Testing'!O25&lt;1,"",IF(AND(OR('Request Testing'!L25&gt;0,'Request Testing'!M25&gt;0,'Request Testing'!N25&gt;0),COUNTA('Request Testing'!O25)&gt;0),"","PV"))</f>
        <v/>
      </c>
      <c r="P25" s="72" t="str">
        <f>IF('Request Testing'!P25&lt;1,"",IF(AND(OR('Request Testing'!L25&gt;0,'Request Testing'!M25&gt;0),COUNTA('Request Testing'!P25)&gt;0),"HPS ADD ON","HPS"))</f>
        <v/>
      </c>
      <c r="Q25" s="72" t="str">
        <f>IF('Request Testing'!Q25&lt;1,"",IF(AND(OR('Request Testing'!L25&gt;0,'Request Testing'!M25&gt;0),COUNTA('Request Testing'!Q25)&gt;0),"CC ADD ON","CC"))</f>
        <v/>
      </c>
      <c r="R25" s="72" t="str">
        <f>IF('Request Testing'!R25&lt;1,"",IF(AND(OR('Request Testing'!L25&gt;0,'Request Testing'!M25&gt;0),COUNTA('Request Testing'!R25)&gt;0),"RC ADD ON","RC"))</f>
        <v/>
      </c>
      <c r="S25" s="70" t="str">
        <f>IF('Request Testing'!S25&lt;1,"",IF(AND(OR('Request Testing'!L25&gt;0,'Request Testing'!M25&gt;0),COUNTA('Request Testing'!S25)&gt;0),"DL ADD ON","DL"))</f>
        <v/>
      </c>
      <c r="T25" s="70" t="str">
        <f>IF('Request Testing'!T25="","",'Request Testing'!T25)</f>
        <v/>
      </c>
      <c r="U25" s="70" t="str">
        <f>IF('Request Testing'!U25&lt;1,"",IF(AND(OR('Request Testing'!L25&gt;0,'Request Testing'!M25&gt;0),COUNTA('Request Testing'!U25)&gt;0),"OH ADD ON","OH"))</f>
        <v/>
      </c>
      <c r="V25" s="73" t="str">
        <f>IF('Request Testing'!V25&lt;1,"",IF(AND(OR('Request Testing'!L25&gt;0,'Request Testing'!M25&gt;0),COUNTA('Request Testing'!V25)&gt;0),"GCP","AM"))</f>
        <v/>
      </c>
      <c r="W25" s="73" t="str">
        <f>IF('Request Testing'!W25&lt;1,"",IF(AND(OR('Request Testing'!L25&gt;0,'Request Testing'!M25&gt;0),COUNTA('Request Testing'!W25)&gt;0),"GCP","NH"))</f>
        <v/>
      </c>
      <c r="X25" s="73" t="str">
        <f>IF('Request Testing'!X25&lt;1,"",IF(AND(OR('Request Testing'!L25&gt;0,'Request Testing'!M25&gt;0),COUNTA('Request Testing'!X25)&gt;0),"GCP","CA"))</f>
        <v/>
      </c>
      <c r="Y25" s="73" t="str">
        <f>IF('Request Testing'!Y25&lt;1,"",IF(AND(OR('Request Testing'!L25&gt;0,'Request Testing'!M25&gt;0),COUNTA('Request Testing'!Y25)&gt;0),"GCP","DD"))</f>
        <v/>
      </c>
      <c r="Z25" s="73" t="str">
        <f>IF('Request Testing'!Z25&lt;1,"",IF(AND(OR('Request Testing'!L25&gt;0,'Request Testing'!M25&gt;0),COUNTA('Request Testing'!Z25)&gt;0),"GCP","TH"))</f>
        <v/>
      </c>
      <c r="AA25" s="73" t="str">
        <f>IF('Request Testing'!AA25&lt;1,"",IF(AND(OR('Request Testing'!L25&gt;0,'Request Testing'!M25&gt;0),COUNTA('Request Testing'!AA25)&gt;0),"GCP","PHA"))</f>
        <v/>
      </c>
      <c r="AB25" s="73" t="str">
        <f>IF('Request Testing'!AB25&lt;1,"",IF(AND(OR('Request Testing'!L25&gt;0,'Request Testing'!M25&gt;0),COUNTA('Request Testing'!AB25)&gt;0),"GCP","OS"))</f>
        <v/>
      </c>
      <c r="AE25" s="74" t="str">
        <f>IF(OR('Request Testing'!L25&gt;0,'Request Testing'!M25&gt;0,'Request Testing'!N25&gt;0,'Request Testing'!O25&gt;0,'Request Testing'!P25&gt;0,'Request Testing'!Q25&gt;0,'Request Testing'!R25&gt;0,'Request Testing'!S25&gt;0,'Request Testing'!T25&gt;0,'Request Testing'!U25&gt;0,'Request Testing'!V25&gt;0,'Request Testing'!W25&gt;0,'Request Testing'!X25&gt;0,'Request Testing'!Y25&gt;0,'Request Testing'!Z25&gt;0,'Request Testing'!AA25&gt;0,'Request Testing'!AB25&gt;0),"X","")</f>
        <v/>
      </c>
      <c r="AF25" s="75" t="str">
        <f>IF(ISNUMBER(SEARCH({"S"},C25)),"S",IF(ISNUMBER(SEARCH({"M"},C25)),"B",IF(ISNUMBER(SEARCH({"B"},C25)),"B",IF(ISNUMBER(SEARCH({"C"},C25)),"C",IF(ISNUMBER(SEARCH({"H"},C25)),"C",IF(ISNUMBER(SEARCH({"F"},C25)),"C",""))))))</f>
        <v/>
      </c>
      <c r="AG25" s="74" t="str">
        <f t="shared" si="0"/>
        <v/>
      </c>
      <c r="AH25" s="74" t="str">
        <f t="shared" si="1"/>
        <v/>
      </c>
      <c r="AI25" s="74" t="str">
        <f t="shared" si="2"/>
        <v/>
      </c>
      <c r="AJ25" s="4" t="str">
        <f t="shared" si="3"/>
        <v/>
      </c>
      <c r="AK25" s="76" t="str">
        <f>IF('Request Testing'!M25&lt;1,"",IF(AND(OR('Request Testing'!$E$1&gt;0),COUNTA('Request Testing'!M25)&gt;0),"CHR","GGP-LD"))</f>
        <v/>
      </c>
      <c r="AL25" s="4" t="str">
        <f t="shared" si="4"/>
        <v/>
      </c>
      <c r="AM25" s="52" t="str">
        <f t="shared" si="5"/>
        <v/>
      </c>
      <c r="AN25" s="4" t="str">
        <f t="shared" si="6"/>
        <v/>
      </c>
      <c r="AO25" s="4" t="str">
        <f t="shared" si="7"/>
        <v/>
      </c>
      <c r="AP25" s="74" t="str">
        <f t="shared" si="8"/>
        <v/>
      </c>
      <c r="AQ25" s="4" t="str">
        <f t="shared" si="18"/>
        <v/>
      </c>
      <c r="AR25" s="4" t="str">
        <f t="shared" si="19"/>
        <v/>
      </c>
      <c r="AS25" s="74" t="str">
        <f t="shared" si="9"/>
        <v/>
      </c>
      <c r="AT25" s="4" t="str">
        <f t="shared" si="10"/>
        <v/>
      </c>
      <c r="AU25" s="4" t="str">
        <f t="shared" si="11"/>
        <v/>
      </c>
      <c r="AV25" s="4" t="str">
        <f t="shared" si="12"/>
        <v/>
      </c>
      <c r="AW25" s="4" t="str">
        <f t="shared" si="13"/>
        <v/>
      </c>
      <c r="AX25" s="4" t="str">
        <f t="shared" si="14"/>
        <v/>
      </c>
      <c r="AY25" s="4" t="str">
        <f t="shared" si="15"/>
        <v/>
      </c>
      <c r="AZ25" s="4" t="str">
        <f t="shared" si="16"/>
        <v/>
      </c>
      <c r="BA25" s="77" t="str">
        <f>IF(AND(OR('Request Testing'!L25&gt;0,'Request Testing'!M25&gt;0),COUNTA('Request Testing'!V25:AB25)&gt;0),"Run Panel","")</f>
        <v/>
      </c>
      <c r="BC25" s="78" t="str">
        <f>IF(AG25="Blood Card",'Order Details'!$S$34,"")</f>
        <v/>
      </c>
      <c r="BD25" s="78" t="str">
        <f>IF(AH25="Hair Card",'Order Details'!$S$35,"")</f>
        <v/>
      </c>
      <c r="BF25" s="4" t="str">
        <f>IF(AJ25="GGP-HD",'Order Details'!$N$10,"")</f>
        <v/>
      </c>
      <c r="BG25" s="79" t="str">
        <f>IF(AK25="GGP-LD",'Order Details'!$N$15,IF(AK25="CHR",'Order Details'!$P$15,""))</f>
        <v/>
      </c>
      <c r="BH25" s="52" t="str">
        <f>IF(AL25="GGP-uLD",'Order Details'!$N$18,"")</f>
        <v/>
      </c>
      <c r="BI25" s="80" t="str">
        <f>IF(AM25="PV",'Order Details'!$N$24,"")</f>
        <v/>
      </c>
      <c r="BJ25" s="78" t="str">
        <f>IF(AN25="HPS",'Order Details'!$N$34,IF(AN25="HPS ADD ON",'Order Details'!$M$34,""))</f>
        <v/>
      </c>
      <c r="BK25" s="78" t="str">
        <f>IF(AO25="CC",'Order Details'!$N$33,IF(AO25="CC ADD ON",'Order Details'!$M$33,""))</f>
        <v/>
      </c>
      <c r="BL25" s="79" t="str">
        <f>IF(AP25="DL",'Order Details'!$N$35,"")</f>
        <v/>
      </c>
      <c r="BM25" s="79" t="str">
        <f>IF(AQ25="RC",'Order Details'!$N$36,"")</f>
        <v/>
      </c>
      <c r="BN25" s="79" t="str">
        <f>IF(AR25="OH",'Order Details'!$N$37,"")</f>
        <v/>
      </c>
      <c r="BO25" s="79" t="str">
        <f>IF(AS25="BVD",'Order Details'!$N$38,"")</f>
        <v/>
      </c>
      <c r="BP25" s="79" t="str">
        <f>IF(AT25="AM",'Order Details'!$N$40,"")</f>
        <v/>
      </c>
      <c r="BQ25" s="79" t="str">
        <f>IF(AU25="NH",'Order Details'!$N$41,"")</f>
        <v/>
      </c>
      <c r="BR25" s="79" t="str">
        <f>IF(AV25="CA",'Order Details'!$N$42,"")</f>
        <v/>
      </c>
      <c r="BS25" s="79" t="str">
        <f>IF(AW25="DD",'Order Details'!$N$43,"")</f>
        <v/>
      </c>
      <c r="BT25" s="79" t="str">
        <f>IF(AX25="TH",'Order Details'!$N$45,"")</f>
        <v/>
      </c>
      <c r="BU25" s="79" t="str">
        <f>IF(AY25="PHA",'Order Details'!$N$44,"")</f>
        <v/>
      </c>
      <c r="BV25" s="79" t="str">
        <f>IF(AZ25="OS",'Order Details'!$N$46,"")</f>
        <v/>
      </c>
      <c r="BW25" s="79" t="str">
        <f>IF(BA25="RUN PANEL",'Order Details'!$N$39,"")</f>
        <v/>
      </c>
      <c r="BX25" s="79" t="str">
        <f t="shared" si="17"/>
        <v/>
      </c>
    </row>
    <row r="26" spans="1:77" ht="15.75" customHeight="1">
      <c r="A26" s="22" t="str">
        <f>IF('Request Testing'!A26&gt;0,'Request Testing'!A26,"")</f>
        <v/>
      </c>
      <c r="B26" s="70" t="str">
        <f>IF('Request Testing'!B26="","",'Request Testing'!B26)</f>
        <v/>
      </c>
      <c r="C26" s="70" t="str">
        <f>IF('Request Testing'!C26="","",'Request Testing'!C26)</f>
        <v/>
      </c>
      <c r="D26" s="24" t="str">
        <f>IF('Request Testing'!D26="","",'Request Testing'!D26)</f>
        <v/>
      </c>
      <c r="E26" s="24" t="str">
        <f>IF('Request Testing'!E26="","",'Request Testing'!E26)</f>
        <v/>
      </c>
      <c r="F26" s="24" t="str">
        <f>IF('Request Testing'!F26="","",'Request Testing'!F26)</f>
        <v/>
      </c>
      <c r="G26" s="22" t="str">
        <f>IF('Request Testing'!G26="","",'Request Testing'!G26)</f>
        <v/>
      </c>
      <c r="H26" s="71" t="str">
        <f>IF('Request Testing'!H26="","",'Request Testing'!H26)</f>
        <v/>
      </c>
      <c r="I26" s="22" t="str">
        <f>IF('Request Testing'!I26="","",'Request Testing'!I26)</f>
        <v/>
      </c>
      <c r="J26" s="22" t="str">
        <f>IF('Request Testing'!J26="","",'Request Testing'!J26)</f>
        <v/>
      </c>
      <c r="K26" s="22" t="str">
        <f>IF('Request Testing'!K26="","",'Request Testing'!K26)</f>
        <v/>
      </c>
      <c r="L26" s="70" t="str">
        <f>IF('Request Testing'!L26="","",'Request Testing'!L26)</f>
        <v/>
      </c>
      <c r="M26" s="70" t="str">
        <f>IF('Request Testing'!M26="","",'Request Testing'!M26)</f>
        <v/>
      </c>
      <c r="N26" s="70" t="str">
        <f>IF('Request Testing'!N26="","",'Request Testing'!N26)</f>
        <v/>
      </c>
      <c r="O26" s="72" t="str">
        <f>IF('Request Testing'!O26&lt;1,"",IF(AND(OR('Request Testing'!L26&gt;0,'Request Testing'!M26&gt;0,'Request Testing'!N26&gt;0),COUNTA('Request Testing'!O26)&gt;0),"","PV"))</f>
        <v/>
      </c>
      <c r="P26" s="72" t="str">
        <f>IF('Request Testing'!P26&lt;1,"",IF(AND(OR('Request Testing'!L26&gt;0,'Request Testing'!M26&gt;0),COUNTA('Request Testing'!P26)&gt;0),"HPS ADD ON","HPS"))</f>
        <v/>
      </c>
      <c r="Q26" s="72" t="str">
        <f>IF('Request Testing'!Q26&lt;1,"",IF(AND(OR('Request Testing'!L26&gt;0,'Request Testing'!M26&gt;0),COUNTA('Request Testing'!Q26)&gt;0),"CC ADD ON","CC"))</f>
        <v/>
      </c>
      <c r="R26" s="72" t="str">
        <f>IF('Request Testing'!R26&lt;1,"",IF(AND(OR('Request Testing'!L26&gt;0,'Request Testing'!M26&gt;0),COUNTA('Request Testing'!R26)&gt;0),"RC ADD ON","RC"))</f>
        <v/>
      </c>
      <c r="S26" s="70" t="str">
        <f>IF('Request Testing'!S26&lt;1,"",IF(AND(OR('Request Testing'!L26&gt;0,'Request Testing'!M26&gt;0),COUNTA('Request Testing'!S26)&gt;0),"DL ADD ON","DL"))</f>
        <v/>
      </c>
      <c r="T26" s="70" t="str">
        <f>IF('Request Testing'!T26="","",'Request Testing'!T26)</f>
        <v/>
      </c>
      <c r="U26" s="70" t="str">
        <f>IF('Request Testing'!U26&lt;1,"",IF(AND(OR('Request Testing'!L26&gt;0,'Request Testing'!M26&gt;0),COUNTA('Request Testing'!U26)&gt;0),"OH ADD ON","OH"))</f>
        <v/>
      </c>
      <c r="V26" s="73" t="str">
        <f>IF('Request Testing'!V26&lt;1,"",IF(AND(OR('Request Testing'!L26&gt;0,'Request Testing'!M26&gt;0),COUNTA('Request Testing'!V26)&gt;0),"GCP","AM"))</f>
        <v/>
      </c>
      <c r="W26" s="73" t="str">
        <f>IF('Request Testing'!W26&lt;1,"",IF(AND(OR('Request Testing'!L26&gt;0,'Request Testing'!M26&gt;0),COUNTA('Request Testing'!W26)&gt;0),"GCP","NH"))</f>
        <v/>
      </c>
      <c r="X26" s="73" t="str">
        <f>IF('Request Testing'!X26&lt;1,"",IF(AND(OR('Request Testing'!L26&gt;0,'Request Testing'!M26&gt;0),COUNTA('Request Testing'!X26)&gt;0),"GCP","CA"))</f>
        <v/>
      </c>
      <c r="Y26" s="73" t="str">
        <f>IF('Request Testing'!Y26&lt;1,"",IF(AND(OR('Request Testing'!L26&gt;0,'Request Testing'!M26&gt;0),COUNTA('Request Testing'!Y26)&gt;0),"GCP","DD"))</f>
        <v/>
      </c>
      <c r="Z26" s="73" t="str">
        <f>IF('Request Testing'!Z26&lt;1,"",IF(AND(OR('Request Testing'!L26&gt;0,'Request Testing'!M26&gt;0),COUNTA('Request Testing'!Z26)&gt;0),"GCP","TH"))</f>
        <v/>
      </c>
      <c r="AA26" s="73" t="str">
        <f>IF('Request Testing'!AA26&lt;1,"",IF(AND(OR('Request Testing'!L26&gt;0,'Request Testing'!M26&gt;0),COUNTA('Request Testing'!AA26)&gt;0),"GCP","PHA"))</f>
        <v/>
      </c>
      <c r="AB26" s="73" t="str">
        <f>IF('Request Testing'!AB26&lt;1,"",IF(AND(OR('Request Testing'!L26&gt;0,'Request Testing'!M26&gt;0),COUNTA('Request Testing'!AB26)&gt;0),"GCP","OS"))</f>
        <v/>
      </c>
      <c r="AE26" s="74" t="str">
        <f>IF(OR('Request Testing'!L26&gt;0,'Request Testing'!M26&gt;0,'Request Testing'!N26&gt;0,'Request Testing'!O26&gt;0,'Request Testing'!P26&gt;0,'Request Testing'!Q26&gt;0,'Request Testing'!R26&gt;0,'Request Testing'!S26&gt;0,'Request Testing'!T26&gt;0,'Request Testing'!U26&gt;0,'Request Testing'!V26&gt;0,'Request Testing'!W26&gt;0,'Request Testing'!X26&gt;0,'Request Testing'!Y26&gt;0,'Request Testing'!Z26&gt;0,'Request Testing'!AA26&gt;0,'Request Testing'!AB26&gt;0),"X","")</f>
        <v/>
      </c>
      <c r="AF26" s="75" t="str">
        <f>IF(ISNUMBER(SEARCH({"S"},C26)),"S",IF(ISNUMBER(SEARCH({"M"},C26)),"B",IF(ISNUMBER(SEARCH({"B"},C26)),"B",IF(ISNUMBER(SEARCH({"C"},C26)),"C",IF(ISNUMBER(SEARCH({"H"},C26)),"C",IF(ISNUMBER(SEARCH({"F"},C26)),"C",""))))))</f>
        <v/>
      </c>
      <c r="AG26" s="74" t="str">
        <f t="shared" si="0"/>
        <v/>
      </c>
      <c r="AH26" s="74" t="str">
        <f t="shared" si="1"/>
        <v/>
      </c>
      <c r="AI26" s="74" t="str">
        <f t="shared" si="2"/>
        <v/>
      </c>
      <c r="AJ26" s="4" t="str">
        <f t="shared" si="3"/>
        <v/>
      </c>
      <c r="AK26" s="76" t="str">
        <f>IF('Request Testing'!M26&lt;1,"",IF(AND(OR('Request Testing'!$E$1&gt;0),COUNTA('Request Testing'!M26)&gt;0),"CHR","GGP-LD"))</f>
        <v/>
      </c>
      <c r="AL26" s="4" t="str">
        <f t="shared" si="4"/>
        <v/>
      </c>
      <c r="AM26" s="52" t="str">
        <f t="shared" si="5"/>
        <v/>
      </c>
      <c r="AN26" s="4" t="str">
        <f t="shared" si="6"/>
        <v/>
      </c>
      <c r="AO26" s="4" t="str">
        <f t="shared" si="7"/>
        <v/>
      </c>
      <c r="AP26" s="74" t="str">
        <f t="shared" si="8"/>
        <v/>
      </c>
      <c r="AQ26" s="4" t="str">
        <f t="shared" si="18"/>
        <v/>
      </c>
      <c r="AR26" s="4" t="str">
        <f t="shared" si="19"/>
        <v/>
      </c>
      <c r="AS26" s="74" t="str">
        <f t="shared" si="9"/>
        <v/>
      </c>
      <c r="AT26" s="4" t="str">
        <f t="shared" si="10"/>
        <v/>
      </c>
      <c r="AU26" s="4" t="str">
        <f t="shared" si="11"/>
        <v/>
      </c>
      <c r="AV26" s="4" t="str">
        <f t="shared" si="12"/>
        <v/>
      </c>
      <c r="AW26" s="4" t="str">
        <f t="shared" si="13"/>
        <v/>
      </c>
      <c r="AX26" s="4" t="str">
        <f t="shared" si="14"/>
        <v/>
      </c>
      <c r="AY26" s="4" t="str">
        <f t="shared" si="15"/>
        <v/>
      </c>
      <c r="AZ26" s="4" t="str">
        <f t="shared" si="16"/>
        <v/>
      </c>
      <c r="BA26" s="77" t="str">
        <f>IF(AND(OR('Request Testing'!L26&gt;0,'Request Testing'!M26&gt;0),COUNTA('Request Testing'!V26:AB26)&gt;0),"Run Panel","")</f>
        <v/>
      </c>
      <c r="BC26" s="78" t="str">
        <f>IF(AG26="Blood Card",'Order Details'!$S$34,"")</f>
        <v/>
      </c>
      <c r="BD26" s="78" t="str">
        <f>IF(AH26="Hair Card",'Order Details'!$S$35,"")</f>
        <v/>
      </c>
      <c r="BF26" s="4" t="str">
        <f>IF(AJ26="GGP-HD",'Order Details'!$N$10,"")</f>
        <v/>
      </c>
      <c r="BG26" s="79" t="str">
        <f>IF(AK26="GGP-LD",'Order Details'!$N$15,IF(AK26="CHR",'Order Details'!$P$15,""))</f>
        <v/>
      </c>
      <c r="BH26" s="52" t="str">
        <f>IF(AL26="GGP-uLD",'Order Details'!$N$18,"")</f>
        <v/>
      </c>
      <c r="BI26" s="80" t="str">
        <f>IF(AM26="PV",'Order Details'!$N$24,"")</f>
        <v/>
      </c>
      <c r="BJ26" s="78" t="str">
        <f>IF(AN26="HPS",'Order Details'!$N$34,IF(AN26="HPS ADD ON",'Order Details'!$M$34,""))</f>
        <v/>
      </c>
      <c r="BK26" s="78" t="str">
        <f>IF(AO26="CC",'Order Details'!$N$33,IF(AO26="CC ADD ON",'Order Details'!$M$33,""))</f>
        <v/>
      </c>
      <c r="BL26" s="79" t="str">
        <f>IF(AP26="DL",'Order Details'!$N$35,"")</f>
        <v/>
      </c>
      <c r="BM26" s="79" t="str">
        <f>IF(AQ26="RC",'Order Details'!$N$36,"")</f>
        <v/>
      </c>
      <c r="BN26" s="79" t="str">
        <f>IF(AR26="OH",'Order Details'!$N$37,"")</f>
        <v/>
      </c>
      <c r="BO26" s="79" t="str">
        <f>IF(AS26="BVD",'Order Details'!$N$38,"")</f>
        <v/>
      </c>
      <c r="BP26" s="79" t="str">
        <f>IF(AT26="AM",'Order Details'!$N$40,"")</f>
        <v/>
      </c>
      <c r="BQ26" s="79" t="str">
        <f>IF(AU26="NH",'Order Details'!$N$41,"")</f>
        <v/>
      </c>
      <c r="BR26" s="79" t="str">
        <f>IF(AV26="CA",'Order Details'!$N$42,"")</f>
        <v/>
      </c>
      <c r="BS26" s="79" t="str">
        <f>IF(AW26="DD",'Order Details'!$N$43,"")</f>
        <v/>
      </c>
      <c r="BT26" s="79" t="str">
        <f>IF(AX26="TH",'Order Details'!$N$45,"")</f>
        <v/>
      </c>
      <c r="BU26" s="79" t="str">
        <f>IF(AY26="PHA",'Order Details'!$N$44,"")</f>
        <v/>
      </c>
      <c r="BV26" s="79" t="str">
        <f>IF(AZ26="OS",'Order Details'!$N$46,"")</f>
        <v/>
      </c>
      <c r="BW26" s="79" t="str">
        <f>IF(BA26="RUN PANEL",'Order Details'!$N$39,"")</f>
        <v/>
      </c>
      <c r="BX26" s="79" t="str">
        <f t="shared" si="17"/>
        <v/>
      </c>
    </row>
    <row r="27" spans="1:77" ht="15.75" customHeight="1">
      <c r="A27" s="22" t="str">
        <f>IF('Request Testing'!A27&gt;0,'Request Testing'!A27,"")</f>
        <v/>
      </c>
      <c r="B27" s="70" t="str">
        <f>IF('Request Testing'!B27="","",'Request Testing'!B27)</f>
        <v/>
      </c>
      <c r="C27" s="70" t="str">
        <f>IF('Request Testing'!C27="","",'Request Testing'!C27)</f>
        <v/>
      </c>
      <c r="D27" s="24" t="str">
        <f>IF('Request Testing'!D27="","",'Request Testing'!D27)</f>
        <v/>
      </c>
      <c r="E27" s="24" t="str">
        <f>IF('Request Testing'!E27="","",'Request Testing'!E27)</f>
        <v/>
      </c>
      <c r="F27" s="24" t="str">
        <f>IF('Request Testing'!F27="","",'Request Testing'!F27)</f>
        <v/>
      </c>
      <c r="G27" s="22" t="str">
        <f>IF('Request Testing'!G27="","",'Request Testing'!G27)</f>
        <v/>
      </c>
      <c r="H27" s="71" t="str">
        <f>IF('Request Testing'!H27="","",'Request Testing'!H27)</f>
        <v/>
      </c>
      <c r="I27" s="22" t="str">
        <f>IF('Request Testing'!I27="","",'Request Testing'!I27)</f>
        <v/>
      </c>
      <c r="J27" s="22" t="str">
        <f>IF('Request Testing'!J27="","",'Request Testing'!J27)</f>
        <v/>
      </c>
      <c r="K27" s="22" t="str">
        <f>IF('Request Testing'!K27="","",'Request Testing'!K27)</f>
        <v/>
      </c>
      <c r="L27" s="70" t="str">
        <f>IF('Request Testing'!L27="","",'Request Testing'!L27)</f>
        <v/>
      </c>
      <c r="M27" s="70" t="str">
        <f>IF('Request Testing'!M27="","",'Request Testing'!M27)</f>
        <v/>
      </c>
      <c r="N27" s="70" t="str">
        <f>IF('Request Testing'!N27="","",'Request Testing'!N27)</f>
        <v/>
      </c>
      <c r="O27" s="72" t="str">
        <f>IF('Request Testing'!O27&lt;1,"",IF(AND(OR('Request Testing'!L27&gt;0,'Request Testing'!M27&gt;0,'Request Testing'!N27&gt;0),COUNTA('Request Testing'!O27)&gt;0),"","PV"))</f>
        <v/>
      </c>
      <c r="P27" s="72" t="str">
        <f>IF('Request Testing'!P27&lt;1,"",IF(AND(OR('Request Testing'!L27&gt;0,'Request Testing'!M27&gt;0),COUNTA('Request Testing'!P27)&gt;0),"HPS ADD ON","HPS"))</f>
        <v/>
      </c>
      <c r="Q27" s="72" t="str">
        <f>IF('Request Testing'!Q27&lt;1,"",IF(AND(OR('Request Testing'!L27&gt;0,'Request Testing'!M27&gt;0),COUNTA('Request Testing'!Q27)&gt;0),"CC ADD ON","CC"))</f>
        <v/>
      </c>
      <c r="R27" s="72" t="str">
        <f>IF('Request Testing'!R27&lt;1,"",IF(AND(OR('Request Testing'!L27&gt;0,'Request Testing'!M27&gt;0),COUNTA('Request Testing'!R27)&gt;0),"RC ADD ON","RC"))</f>
        <v/>
      </c>
      <c r="S27" s="70" t="str">
        <f>IF('Request Testing'!S27&lt;1,"",IF(AND(OR('Request Testing'!L27&gt;0,'Request Testing'!M27&gt;0),COUNTA('Request Testing'!S27)&gt;0),"DL ADD ON","DL"))</f>
        <v/>
      </c>
      <c r="T27" s="70" t="str">
        <f>IF('Request Testing'!T27="","",'Request Testing'!T27)</f>
        <v/>
      </c>
      <c r="U27" s="70" t="str">
        <f>IF('Request Testing'!U27&lt;1,"",IF(AND(OR('Request Testing'!L27&gt;0,'Request Testing'!M27&gt;0),COUNTA('Request Testing'!U27)&gt;0),"OH ADD ON","OH"))</f>
        <v/>
      </c>
      <c r="V27" s="73" t="str">
        <f>IF('Request Testing'!V27&lt;1,"",IF(AND(OR('Request Testing'!L27&gt;0,'Request Testing'!M27&gt;0),COUNTA('Request Testing'!V27)&gt;0),"GCP","AM"))</f>
        <v/>
      </c>
      <c r="W27" s="73" t="str">
        <f>IF('Request Testing'!W27&lt;1,"",IF(AND(OR('Request Testing'!L27&gt;0,'Request Testing'!M27&gt;0),COUNTA('Request Testing'!W27)&gt;0),"GCP","NH"))</f>
        <v/>
      </c>
      <c r="X27" s="73" t="str">
        <f>IF('Request Testing'!X27&lt;1,"",IF(AND(OR('Request Testing'!L27&gt;0,'Request Testing'!M27&gt;0),COUNTA('Request Testing'!X27)&gt;0),"GCP","CA"))</f>
        <v/>
      </c>
      <c r="Y27" s="73" t="str">
        <f>IF('Request Testing'!Y27&lt;1,"",IF(AND(OR('Request Testing'!L27&gt;0,'Request Testing'!M27&gt;0),COUNTA('Request Testing'!Y27)&gt;0),"GCP","DD"))</f>
        <v/>
      </c>
      <c r="Z27" s="73" t="str">
        <f>IF('Request Testing'!Z27&lt;1,"",IF(AND(OR('Request Testing'!L27&gt;0,'Request Testing'!M27&gt;0),COUNTA('Request Testing'!Z27)&gt;0),"GCP","TH"))</f>
        <v/>
      </c>
      <c r="AA27" s="73" t="str">
        <f>IF('Request Testing'!AA27&lt;1,"",IF(AND(OR('Request Testing'!L27&gt;0,'Request Testing'!M27&gt;0),COUNTA('Request Testing'!AA27)&gt;0),"GCP","PHA"))</f>
        <v/>
      </c>
      <c r="AB27" s="73" t="str">
        <f>IF('Request Testing'!AB27&lt;1,"",IF(AND(OR('Request Testing'!L27&gt;0,'Request Testing'!M27&gt;0),COUNTA('Request Testing'!AB27)&gt;0),"GCP","OS"))</f>
        <v/>
      </c>
      <c r="AE27" s="74" t="str">
        <f>IF(OR('Request Testing'!L27&gt;0,'Request Testing'!M27&gt;0,'Request Testing'!N27&gt;0,'Request Testing'!O27&gt;0,'Request Testing'!P27&gt;0,'Request Testing'!Q27&gt;0,'Request Testing'!R27&gt;0,'Request Testing'!S27&gt;0,'Request Testing'!T27&gt;0,'Request Testing'!U27&gt;0,'Request Testing'!V27&gt;0,'Request Testing'!W27&gt;0,'Request Testing'!X27&gt;0,'Request Testing'!Y27&gt;0,'Request Testing'!Z27&gt;0,'Request Testing'!AA27&gt;0,'Request Testing'!AB27&gt;0),"X","")</f>
        <v/>
      </c>
      <c r="AF27" s="75" t="str">
        <f>IF(ISNUMBER(SEARCH({"S"},C27)),"S",IF(ISNUMBER(SEARCH({"M"},C27)),"B",IF(ISNUMBER(SEARCH({"B"},C27)),"B",IF(ISNUMBER(SEARCH({"C"},C27)),"C",IF(ISNUMBER(SEARCH({"H"},C27)),"C",IF(ISNUMBER(SEARCH({"F"},C27)),"C",""))))))</f>
        <v/>
      </c>
      <c r="AG27" s="74" t="str">
        <f t="shared" si="0"/>
        <v/>
      </c>
      <c r="AH27" s="74" t="str">
        <f t="shared" si="1"/>
        <v/>
      </c>
      <c r="AI27" s="74" t="str">
        <f t="shared" si="2"/>
        <v/>
      </c>
      <c r="AJ27" s="4" t="str">
        <f t="shared" si="3"/>
        <v/>
      </c>
      <c r="AK27" s="76" t="str">
        <f>IF('Request Testing'!M27&lt;1,"",IF(AND(OR('Request Testing'!$E$1&gt;0),COUNTA('Request Testing'!M27)&gt;0),"CHR","GGP-LD"))</f>
        <v/>
      </c>
      <c r="AL27" s="4" t="str">
        <f t="shared" si="4"/>
        <v/>
      </c>
      <c r="AM27" s="52" t="str">
        <f t="shared" si="5"/>
        <v/>
      </c>
      <c r="AN27" s="4" t="str">
        <f t="shared" si="6"/>
        <v/>
      </c>
      <c r="AO27" s="4" t="str">
        <f t="shared" si="7"/>
        <v/>
      </c>
      <c r="AP27" s="74" t="str">
        <f t="shared" si="8"/>
        <v/>
      </c>
      <c r="AQ27" s="4" t="str">
        <f t="shared" si="18"/>
        <v/>
      </c>
      <c r="AR27" s="4" t="str">
        <f t="shared" si="19"/>
        <v/>
      </c>
      <c r="AS27" s="74" t="str">
        <f t="shared" si="9"/>
        <v/>
      </c>
      <c r="AT27" s="4" t="str">
        <f t="shared" si="10"/>
        <v/>
      </c>
      <c r="AU27" s="4" t="str">
        <f t="shared" si="11"/>
        <v/>
      </c>
      <c r="AV27" s="4" t="str">
        <f t="shared" si="12"/>
        <v/>
      </c>
      <c r="AW27" s="4" t="str">
        <f t="shared" si="13"/>
        <v/>
      </c>
      <c r="AX27" s="4" t="str">
        <f t="shared" si="14"/>
        <v/>
      </c>
      <c r="AY27" s="4" t="str">
        <f t="shared" si="15"/>
        <v/>
      </c>
      <c r="AZ27" s="4" t="str">
        <f t="shared" si="16"/>
        <v/>
      </c>
      <c r="BA27" s="77" t="str">
        <f>IF(AND(OR('Request Testing'!L27&gt;0,'Request Testing'!M27&gt;0),COUNTA('Request Testing'!V27:AB27)&gt;0),"Run Panel","")</f>
        <v/>
      </c>
      <c r="BC27" s="78" t="str">
        <f>IF(AG27="Blood Card",'Order Details'!$S$34,"")</f>
        <v/>
      </c>
      <c r="BD27" s="78" t="str">
        <f>IF(AH27="Hair Card",'Order Details'!$S$35,"")</f>
        <v/>
      </c>
      <c r="BF27" s="4" t="str">
        <f>IF(AJ27="GGP-HD",'Order Details'!$N$10,"")</f>
        <v/>
      </c>
      <c r="BG27" s="79" t="str">
        <f>IF(AK27="GGP-LD",'Order Details'!$N$15,IF(AK27="CHR",'Order Details'!$P$15,""))</f>
        <v/>
      </c>
      <c r="BH27" s="52" t="str">
        <f>IF(AL27="GGP-uLD",'Order Details'!$N$18,"")</f>
        <v/>
      </c>
      <c r="BI27" s="80" t="str">
        <f>IF(AM27="PV",'Order Details'!$N$24,"")</f>
        <v/>
      </c>
      <c r="BJ27" s="78" t="str">
        <f>IF(AN27="HPS",'Order Details'!$N$34,IF(AN27="HPS ADD ON",'Order Details'!$M$34,""))</f>
        <v/>
      </c>
      <c r="BK27" s="78" t="str">
        <f>IF(AO27="CC",'Order Details'!$N$33,IF(AO27="CC ADD ON",'Order Details'!$M$33,""))</f>
        <v/>
      </c>
      <c r="BL27" s="79" t="str">
        <f>IF(AP27="DL",'Order Details'!$N$35,"")</f>
        <v/>
      </c>
      <c r="BM27" s="79" t="str">
        <f>IF(AQ27="RC",'Order Details'!$N$36,"")</f>
        <v/>
      </c>
      <c r="BN27" s="79" t="str">
        <f>IF(AR27="OH",'Order Details'!$N$37,"")</f>
        <v/>
      </c>
      <c r="BO27" s="79" t="str">
        <f>IF(AS27="BVD",'Order Details'!$N$38,"")</f>
        <v/>
      </c>
      <c r="BP27" s="79" t="str">
        <f>IF(AT27="AM",'Order Details'!$N$40,"")</f>
        <v/>
      </c>
      <c r="BQ27" s="79" t="str">
        <f>IF(AU27="NH",'Order Details'!$N$41,"")</f>
        <v/>
      </c>
      <c r="BR27" s="79" t="str">
        <f>IF(AV27="CA",'Order Details'!$N$42,"")</f>
        <v/>
      </c>
      <c r="BS27" s="79" t="str">
        <f>IF(AW27="DD",'Order Details'!$N$43,"")</f>
        <v/>
      </c>
      <c r="BT27" s="79" t="str">
        <f>IF(AX27="TH",'Order Details'!$N$45,"")</f>
        <v/>
      </c>
      <c r="BU27" s="79" t="str">
        <f>IF(AY27="PHA",'Order Details'!$N$44,"")</f>
        <v/>
      </c>
      <c r="BV27" s="79" t="str">
        <f>IF(AZ27="OS",'Order Details'!$N$46,"")</f>
        <v/>
      </c>
      <c r="BW27" s="79" t="str">
        <f>IF(BA27="RUN PANEL",'Order Details'!$N$39,"")</f>
        <v/>
      </c>
      <c r="BX27" s="79" t="str">
        <f t="shared" si="17"/>
        <v/>
      </c>
    </row>
    <row r="28" spans="1:77" ht="15.75" customHeight="1">
      <c r="A28" s="22" t="str">
        <f>IF('Request Testing'!A28&gt;0,'Request Testing'!A28,"")</f>
        <v/>
      </c>
      <c r="B28" s="70" t="str">
        <f>IF('Request Testing'!B28="","",'Request Testing'!B28)</f>
        <v/>
      </c>
      <c r="C28" s="70" t="str">
        <f>IF('Request Testing'!C28="","",'Request Testing'!C28)</f>
        <v/>
      </c>
      <c r="D28" s="24" t="str">
        <f>IF('Request Testing'!D28="","",'Request Testing'!D28)</f>
        <v/>
      </c>
      <c r="E28" s="24" t="str">
        <f>IF('Request Testing'!E28="","",'Request Testing'!E28)</f>
        <v/>
      </c>
      <c r="F28" s="24" t="str">
        <f>IF('Request Testing'!F28="","",'Request Testing'!F28)</f>
        <v/>
      </c>
      <c r="G28" s="22" t="str">
        <f>IF('Request Testing'!G28="","",'Request Testing'!G28)</f>
        <v/>
      </c>
      <c r="H28" s="71" t="str">
        <f>IF('Request Testing'!H28="","",'Request Testing'!H28)</f>
        <v/>
      </c>
      <c r="I28" s="22" t="str">
        <f>IF('Request Testing'!I28="","",'Request Testing'!I28)</f>
        <v/>
      </c>
      <c r="J28" s="22" t="str">
        <f>IF('Request Testing'!J28="","",'Request Testing'!J28)</f>
        <v/>
      </c>
      <c r="K28" s="22" t="str">
        <f>IF('Request Testing'!K28="","",'Request Testing'!K28)</f>
        <v/>
      </c>
      <c r="L28" s="70" t="str">
        <f>IF('Request Testing'!L28="","",'Request Testing'!L28)</f>
        <v/>
      </c>
      <c r="M28" s="70" t="str">
        <f>IF('Request Testing'!M28="","",'Request Testing'!M28)</f>
        <v/>
      </c>
      <c r="N28" s="70" t="str">
        <f>IF('Request Testing'!N28="","",'Request Testing'!N28)</f>
        <v/>
      </c>
      <c r="O28" s="72" t="str">
        <f>IF('Request Testing'!O28&lt;1,"",IF(AND(OR('Request Testing'!L28&gt;0,'Request Testing'!M28&gt;0,'Request Testing'!N28&gt;0),COUNTA('Request Testing'!O28)&gt;0),"","PV"))</f>
        <v/>
      </c>
      <c r="P28" s="72" t="str">
        <f>IF('Request Testing'!P28&lt;1,"",IF(AND(OR('Request Testing'!L28&gt;0,'Request Testing'!M28&gt;0),COUNTA('Request Testing'!P28)&gt;0),"HPS ADD ON","HPS"))</f>
        <v/>
      </c>
      <c r="Q28" s="72" t="str">
        <f>IF('Request Testing'!Q28&lt;1,"",IF(AND(OR('Request Testing'!L28&gt;0,'Request Testing'!M28&gt;0),COUNTA('Request Testing'!Q28)&gt;0),"CC ADD ON","CC"))</f>
        <v/>
      </c>
      <c r="R28" s="72" t="str">
        <f>IF('Request Testing'!R28&lt;1,"",IF(AND(OR('Request Testing'!L28&gt;0,'Request Testing'!M28&gt;0),COUNTA('Request Testing'!R28)&gt;0),"RC ADD ON","RC"))</f>
        <v/>
      </c>
      <c r="S28" s="70" t="str">
        <f>IF('Request Testing'!S28&lt;1,"",IF(AND(OR('Request Testing'!L28&gt;0,'Request Testing'!M28&gt;0),COUNTA('Request Testing'!S28)&gt;0),"DL ADD ON","DL"))</f>
        <v/>
      </c>
      <c r="T28" s="70" t="str">
        <f>IF('Request Testing'!T28="","",'Request Testing'!T28)</f>
        <v/>
      </c>
      <c r="U28" s="70" t="str">
        <f>IF('Request Testing'!U28&lt;1,"",IF(AND(OR('Request Testing'!L28&gt;0,'Request Testing'!M28&gt;0),COUNTA('Request Testing'!U28)&gt;0),"OH ADD ON","OH"))</f>
        <v/>
      </c>
      <c r="V28" s="73" t="str">
        <f>IF('Request Testing'!V28&lt;1,"",IF(AND(OR('Request Testing'!L28&gt;0,'Request Testing'!M28&gt;0),COUNTA('Request Testing'!V28)&gt;0),"GCP","AM"))</f>
        <v/>
      </c>
      <c r="W28" s="73" t="str">
        <f>IF('Request Testing'!W28&lt;1,"",IF(AND(OR('Request Testing'!L28&gt;0,'Request Testing'!M28&gt;0),COUNTA('Request Testing'!W28)&gt;0),"GCP","NH"))</f>
        <v/>
      </c>
      <c r="X28" s="73" t="str">
        <f>IF('Request Testing'!X28&lt;1,"",IF(AND(OR('Request Testing'!L28&gt;0,'Request Testing'!M28&gt;0),COUNTA('Request Testing'!X28)&gt;0),"GCP","CA"))</f>
        <v/>
      </c>
      <c r="Y28" s="73" t="str">
        <f>IF('Request Testing'!Y28&lt;1,"",IF(AND(OR('Request Testing'!L28&gt;0,'Request Testing'!M28&gt;0),COUNTA('Request Testing'!Y28)&gt;0),"GCP","DD"))</f>
        <v/>
      </c>
      <c r="Z28" s="73" t="str">
        <f>IF('Request Testing'!Z28&lt;1,"",IF(AND(OR('Request Testing'!L28&gt;0,'Request Testing'!M28&gt;0),COUNTA('Request Testing'!Z28)&gt;0),"GCP","TH"))</f>
        <v/>
      </c>
      <c r="AA28" s="73" t="str">
        <f>IF('Request Testing'!AA28&lt;1,"",IF(AND(OR('Request Testing'!L28&gt;0,'Request Testing'!M28&gt;0),COUNTA('Request Testing'!AA28)&gt;0),"GCP","PHA"))</f>
        <v/>
      </c>
      <c r="AB28" s="73" t="str">
        <f>IF('Request Testing'!AB28&lt;1,"",IF(AND(OR('Request Testing'!L28&gt;0,'Request Testing'!M28&gt;0),COUNTA('Request Testing'!AB28)&gt;0),"GCP","OS"))</f>
        <v/>
      </c>
      <c r="AE28" s="74" t="str">
        <f>IF(OR('Request Testing'!L28&gt;0,'Request Testing'!M28&gt;0,'Request Testing'!N28&gt;0,'Request Testing'!O28&gt;0,'Request Testing'!P28&gt;0,'Request Testing'!Q28&gt;0,'Request Testing'!R28&gt;0,'Request Testing'!S28&gt;0,'Request Testing'!T28&gt;0,'Request Testing'!U28&gt;0,'Request Testing'!V28&gt;0,'Request Testing'!W28&gt;0,'Request Testing'!X28&gt;0,'Request Testing'!Y28&gt;0,'Request Testing'!Z28&gt;0,'Request Testing'!AA28&gt;0,'Request Testing'!AB28&gt;0),"X","")</f>
        <v/>
      </c>
      <c r="AF28" s="75" t="str">
        <f>IF(ISNUMBER(SEARCH({"S"},C28)),"S",IF(ISNUMBER(SEARCH({"M"},C28)),"B",IF(ISNUMBER(SEARCH({"B"},C28)),"B",IF(ISNUMBER(SEARCH({"C"},C28)),"C",IF(ISNUMBER(SEARCH({"H"},C28)),"C",IF(ISNUMBER(SEARCH({"F"},C28)),"C",""))))))</f>
        <v/>
      </c>
      <c r="AG28" s="74" t="str">
        <f t="shared" si="0"/>
        <v/>
      </c>
      <c r="AH28" s="74" t="str">
        <f t="shared" si="1"/>
        <v/>
      </c>
      <c r="AI28" s="74" t="str">
        <f t="shared" si="2"/>
        <v/>
      </c>
      <c r="AJ28" s="4" t="str">
        <f t="shared" si="3"/>
        <v/>
      </c>
      <c r="AK28" s="76" t="str">
        <f>IF('Request Testing'!M28&lt;1,"",IF(AND(OR('Request Testing'!$E$1&gt;0),COUNTA('Request Testing'!M28)&gt;0),"CHR","GGP-LD"))</f>
        <v/>
      </c>
      <c r="AL28" s="4" t="str">
        <f t="shared" si="4"/>
        <v/>
      </c>
      <c r="AM28" s="52" t="str">
        <f t="shared" si="5"/>
        <v/>
      </c>
      <c r="AN28" s="4" t="str">
        <f t="shared" si="6"/>
        <v/>
      </c>
      <c r="AO28" s="4" t="str">
        <f t="shared" si="7"/>
        <v/>
      </c>
      <c r="AP28" s="74" t="str">
        <f t="shared" si="8"/>
        <v/>
      </c>
      <c r="AQ28" s="4" t="str">
        <f t="shared" si="18"/>
        <v/>
      </c>
      <c r="AR28" s="4" t="str">
        <f t="shared" si="19"/>
        <v/>
      </c>
      <c r="AS28" s="74" t="str">
        <f t="shared" si="9"/>
        <v/>
      </c>
      <c r="AT28" s="4" t="str">
        <f t="shared" si="10"/>
        <v/>
      </c>
      <c r="AU28" s="4" t="str">
        <f t="shared" si="11"/>
        <v/>
      </c>
      <c r="AV28" s="4" t="str">
        <f t="shared" si="12"/>
        <v/>
      </c>
      <c r="AW28" s="4" t="str">
        <f t="shared" si="13"/>
        <v/>
      </c>
      <c r="AX28" s="4" t="str">
        <f t="shared" si="14"/>
        <v/>
      </c>
      <c r="AY28" s="4" t="str">
        <f t="shared" si="15"/>
        <v/>
      </c>
      <c r="AZ28" s="4" t="str">
        <f t="shared" si="16"/>
        <v/>
      </c>
      <c r="BA28" s="77" t="str">
        <f>IF(AND(OR('Request Testing'!L28&gt;0,'Request Testing'!M28&gt;0),COUNTA('Request Testing'!V28:AB28)&gt;0),"Run Panel","")</f>
        <v/>
      </c>
      <c r="BC28" s="78" t="str">
        <f>IF(AG28="Blood Card",'Order Details'!$S$34,"")</f>
        <v/>
      </c>
      <c r="BD28" s="78" t="str">
        <f>IF(AH28="Hair Card",'Order Details'!$S$35,"")</f>
        <v/>
      </c>
      <c r="BF28" s="4" t="str">
        <f>IF(AJ28="GGP-HD",'Order Details'!$N$10,"")</f>
        <v/>
      </c>
      <c r="BG28" s="79" t="str">
        <f>IF(AK28="GGP-LD",'Order Details'!$N$15,IF(AK28="CHR",'Order Details'!$P$15,""))</f>
        <v/>
      </c>
      <c r="BH28" s="52" t="str">
        <f>IF(AL28="GGP-uLD",'Order Details'!$N$18,"")</f>
        <v/>
      </c>
      <c r="BI28" s="80" t="str">
        <f>IF(AM28="PV",'Order Details'!$N$24,"")</f>
        <v/>
      </c>
      <c r="BJ28" s="78" t="str">
        <f>IF(AN28="HPS",'Order Details'!$N$34,IF(AN28="HPS ADD ON",'Order Details'!$M$34,""))</f>
        <v/>
      </c>
      <c r="BK28" s="78" t="str">
        <f>IF(AO28="CC",'Order Details'!$N$33,IF(AO28="CC ADD ON",'Order Details'!$M$33,""))</f>
        <v/>
      </c>
      <c r="BL28" s="79" t="str">
        <f>IF(AP28="DL",'Order Details'!$N$35,"")</f>
        <v/>
      </c>
      <c r="BM28" s="79" t="str">
        <f>IF(AQ28="RC",'Order Details'!$N$36,"")</f>
        <v/>
      </c>
      <c r="BN28" s="79" t="str">
        <f>IF(AR28="OH",'Order Details'!$N$37,"")</f>
        <v/>
      </c>
      <c r="BO28" s="79" t="str">
        <f>IF(AS28="BVD",'Order Details'!$N$38,"")</f>
        <v/>
      </c>
      <c r="BP28" s="79" t="str">
        <f>IF(AT28="AM",'Order Details'!$N$40,"")</f>
        <v/>
      </c>
      <c r="BQ28" s="79" t="str">
        <f>IF(AU28="NH",'Order Details'!$N$41,"")</f>
        <v/>
      </c>
      <c r="BR28" s="79" t="str">
        <f>IF(AV28="CA",'Order Details'!$N$42,"")</f>
        <v/>
      </c>
      <c r="BS28" s="79" t="str">
        <f>IF(AW28="DD",'Order Details'!$N$43,"")</f>
        <v/>
      </c>
      <c r="BT28" s="79" t="str">
        <f>IF(AX28="TH",'Order Details'!$N$45,"")</f>
        <v/>
      </c>
      <c r="BU28" s="79" t="str">
        <f>IF(AY28="PHA",'Order Details'!$N$44,"")</f>
        <v/>
      </c>
      <c r="BV28" s="79" t="str">
        <f>IF(AZ28="OS",'Order Details'!$N$46,"")</f>
        <v/>
      </c>
      <c r="BW28" s="79" t="str">
        <f>IF(BA28="RUN PANEL",'Order Details'!$N$39,"")</f>
        <v/>
      </c>
      <c r="BX28" s="79" t="str">
        <f t="shared" si="17"/>
        <v/>
      </c>
    </row>
    <row r="29" spans="1:77" ht="15.75" customHeight="1">
      <c r="A29" s="22" t="str">
        <f>IF('Request Testing'!A29&gt;0,'Request Testing'!A29,"")</f>
        <v/>
      </c>
      <c r="B29" s="70" t="str">
        <f>IF('Request Testing'!B29="","",'Request Testing'!B29)</f>
        <v/>
      </c>
      <c r="C29" s="70" t="str">
        <f>IF('Request Testing'!C29="","",'Request Testing'!C29)</f>
        <v/>
      </c>
      <c r="D29" s="24" t="str">
        <f>IF('Request Testing'!D29="","",'Request Testing'!D29)</f>
        <v/>
      </c>
      <c r="E29" s="24" t="str">
        <f>IF('Request Testing'!E29="","",'Request Testing'!E29)</f>
        <v/>
      </c>
      <c r="F29" s="24" t="str">
        <f>IF('Request Testing'!F29="","",'Request Testing'!F29)</f>
        <v/>
      </c>
      <c r="G29" s="22" t="str">
        <f>IF('Request Testing'!G29="","",'Request Testing'!G29)</f>
        <v/>
      </c>
      <c r="H29" s="71" t="str">
        <f>IF('Request Testing'!H29="","",'Request Testing'!H29)</f>
        <v/>
      </c>
      <c r="I29" s="22" t="str">
        <f>IF('Request Testing'!I29="","",'Request Testing'!I29)</f>
        <v/>
      </c>
      <c r="J29" s="22" t="str">
        <f>IF('Request Testing'!J29="","",'Request Testing'!J29)</f>
        <v/>
      </c>
      <c r="K29" s="22" t="str">
        <f>IF('Request Testing'!K29="","",'Request Testing'!K29)</f>
        <v/>
      </c>
      <c r="L29" s="70" t="str">
        <f>IF('Request Testing'!L29="","",'Request Testing'!L29)</f>
        <v/>
      </c>
      <c r="M29" s="70" t="str">
        <f>IF('Request Testing'!M29="","",'Request Testing'!M29)</f>
        <v/>
      </c>
      <c r="N29" s="70" t="str">
        <f>IF('Request Testing'!N29="","",'Request Testing'!N29)</f>
        <v/>
      </c>
      <c r="O29" s="72" t="str">
        <f>IF('Request Testing'!O29&lt;1,"",IF(AND(OR('Request Testing'!L29&gt;0,'Request Testing'!M29&gt;0,'Request Testing'!N29&gt;0),COUNTA('Request Testing'!O29)&gt;0),"","PV"))</f>
        <v/>
      </c>
      <c r="P29" s="72" t="str">
        <f>IF('Request Testing'!P29&lt;1,"",IF(AND(OR('Request Testing'!L29&gt;0,'Request Testing'!M29&gt;0),COUNTA('Request Testing'!P29)&gt;0),"HPS ADD ON","HPS"))</f>
        <v/>
      </c>
      <c r="Q29" s="72" t="str">
        <f>IF('Request Testing'!Q29&lt;1,"",IF(AND(OR('Request Testing'!L29&gt;0,'Request Testing'!M29&gt;0),COUNTA('Request Testing'!Q29)&gt;0),"CC ADD ON","CC"))</f>
        <v/>
      </c>
      <c r="R29" s="72" t="str">
        <f>IF('Request Testing'!R29&lt;1,"",IF(AND(OR('Request Testing'!L29&gt;0,'Request Testing'!M29&gt;0),COUNTA('Request Testing'!R29)&gt;0),"RC ADD ON","RC"))</f>
        <v/>
      </c>
      <c r="S29" s="70" t="str">
        <f>IF('Request Testing'!S29&lt;1,"",IF(AND(OR('Request Testing'!L29&gt;0,'Request Testing'!M29&gt;0),COUNTA('Request Testing'!S29)&gt;0),"DL ADD ON","DL"))</f>
        <v/>
      </c>
      <c r="T29" s="70" t="str">
        <f>IF('Request Testing'!T29="","",'Request Testing'!T29)</f>
        <v/>
      </c>
      <c r="U29" s="70" t="str">
        <f>IF('Request Testing'!U29&lt;1,"",IF(AND(OR('Request Testing'!L29&gt;0,'Request Testing'!M29&gt;0),COUNTA('Request Testing'!U29)&gt;0),"OH ADD ON","OH"))</f>
        <v/>
      </c>
      <c r="V29" s="73" t="str">
        <f>IF('Request Testing'!V29&lt;1,"",IF(AND(OR('Request Testing'!L29&gt;0,'Request Testing'!M29&gt;0),COUNTA('Request Testing'!V29)&gt;0),"GCP","AM"))</f>
        <v/>
      </c>
      <c r="W29" s="73" t="str">
        <f>IF('Request Testing'!W29&lt;1,"",IF(AND(OR('Request Testing'!L29&gt;0,'Request Testing'!M29&gt;0),COUNTA('Request Testing'!W29)&gt;0),"GCP","NH"))</f>
        <v/>
      </c>
      <c r="X29" s="73" t="str">
        <f>IF('Request Testing'!X29&lt;1,"",IF(AND(OR('Request Testing'!L29&gt;0,'Request Testing'!M29&gt;0),COUNTA('Request Testing'!X29)&gt;0),"GCP","CA"))</f>
        <v/>
      </c>
      <c r="Y29" s="73" t="str">
        <f>IF('Request Testing'!Y29&lt;1,"",IF(AND(OR('Request Testing'!L29&gt;0,'Request Testing'!M29&gt;0),COUNTA('Request Testing'!Y29)&gt;0),"GCP","DD"))</f>
        <v/>
      </c>
      <c r="Z29" s="73" t="str">
        <f>IF('Request Testing'!Z29&lt;1,"",IF(AND(OR('Request Testing'!L29&gt;0,'Request Testing'!M29&gt;0),COUNTA('Request Testing'!Z29)&gt;0),"GCP","TH"))</f>
        <v/>
      </c>
      <c r="AA29" s="73" t="str">
        <f>IF('Request Testing'!AA29&lt;1,"",IF(AND(OR('Request Testing'!L29&gt;0,'Request Testing'!M29&gt;0),COUNTA('Request Testing'!AA29)&gt;0),"GCP","PHA"))</f>
        <v/>
      </c>
      <c r="AB29" s="73" t="str">
        <f>IF('Request Testing'!AB29&lt;1,"",IF(AND(OR('Request Testing'!L29&gt;0,'Request Testing'!M29&gt;0),COUNTA('Request Testing'!AB29)&gt;0),"GCP","OS"))</f>
        <v/>
      </c>
      <c r="AE29" s="74" t="str">
        <f>IF(OR('Request Testing'!L29&gt;0,'Request Testing'!M29&gt;0,'Request Testing'!N29&gt;0,'Request Testing'!O29&gt;0,'Request Testing'!P29&gt;0,'Request Testing'!Q29&gt;0,'Request Testing'!R29&gt;0,'Request Testing'!S29&gt;0,'Request Testing'!T29&gt;0,'Request Testing'!U29&gt;0,'Request Testing'!V29&gt;0,'Request Testing'!W29&gt;0,'Request Testing'!X29&gt;0,'Request Testing'!Y29&gt;0,'Request Testing'!Z29&gt;0,'Request Testing'!AA29&gt;0,'Request Testing'!AB29&gt;0),"X","")</f>
        <v/>
      </c>
      <c r="AF29" s="75" t="str">
        <f>IF(ISNUMBER(SEARCH({"S"},C29)),"S",IF(ISNUMBER(SEARCH({"M"},C29)),"B",IF(ISNUMBER(SEARCH({"B"},C29)),"B",IF(ISNUMBER(SEARCH({"C"},C29)),"C",IF(ISNUMBER(SEARCH({"H"},C29)),"C",IF(ISNUMBER(SEARCH({"F"},C29)),"C",""))))))</f>
        <v/>
      </c>
      <c r="AG29" s="74" t="str">
        <f t="shared" si="0"/>
        <v/>
      </c>
      <c r="AH29" s="74" t="str">
        <f t="shared" si="1"/>
        <v/>
      </c>
      <c r="AI29" s="74" t="str">
        <f t="shared" si="2"/>
        <v/>
      </c>
      <c r="AJ29" s="4" t="str">
        <f t="shared" si="3"/>
        <v/>
      </c>
      <c r="AK29" s="76" t="str">
        <f>IF('Request Testing'!M29&lt;1,"",IF(AND(OR('Request Testing'!$E$1&gt;0),COUNTA('Request Testing'!M29)&gt;0),"CHR","GGP-LD"))</f>
        <v/>
      </c>
      <c r="AL29" s="4" t="str">
        <f t="shared" si="4"/>
        <v/>
      </c>
      <c r="AM29" s="52" t="str">
        <f t="shared" si="5"/>
        <v/>
      </c>
      <c r="AN29" s="4" t="str">
        <f t="shared" si="6"/>
        <v/>
      </c>
      <c r="AO29" s="4" t="str">
        <f t="shared" si="7"/>
        <v/>
      </c>
      <c r="AP29" s="74" t="str">
        <f t="shared" si="8"/>
        <v/>
      </c>
      <c r="AQ29" s="4" t="str">
        <f t="shared" si="18"/>
        <v/>
      </c>
      <c r="AR29" s="4" t="str">
        <f t="shared" si="19"/>
        <v/>
      </c>
      <c r="AS29" s="74" t="str">
        <f t="shared" si="9"/>
        <v/>
      </c>
      <c r="AT29" s="4" t="str">
        <f t="shared" si="10"/>
        <v/>
      </c>
      <c r="AU29" s="4" t="str">
        <f t="shared" si="11"/>
        <v/>
      </c>
      <c r="AV29" s="4" t="str">
        <f t="shared" si="12"/>
        <v/>
      </c>
      <c r="AW29" s="4" t="str">
        <f t="shared" si="13"/>
        <v/>
      </c>
      <c r="AX29" s="4" t="str">
        <f t="shared" si="14"/>
        <v/>
      </c>
      <c r="AY29" s="4" t="str">
        <f t="shared" si="15"/>
        <v/>
      </c>
      <c r="AZ29" s="4" t="str">
        <f t="shared" si="16"/>
        <v/>
      </c>
      <c r="BA29" s="77" t="str">
        <f>IF(AND(OR('Request Testing'!L29&gt;0,'Request Testing'!M29&gt;0),COUNTA('Request Testing'!V29:AB29)&gt;0),"Run Panel","")</f>
        <v/>
      </c>
      <c r="BC29" s="78" t="str">
        <f>IF(AG29="Blood Card",'Order Details'!$S$34,"")</f>
        <v/>
      </c>
      <c r="BD29" s="78" t="str">
        <f>IF(AH29="Hair Card",'Order Details'!$S$35,"")</f>
        <v/>
      </c>
      <c r="BF29" s="4" t="str">
        <f>IF(AJ29="GGP-HD",'Order Details'!$N$10,"")</f>
        <v/>
      </c>
      <c r="BG29" s="79" t="str">
        <f>IF(AK29="GGP-LD",'Order Details'!$N$15,IF(AK29="CHR",'Order Details'!$P$15,""))</f>
        <v/>
      </c>
      <c r="BH29" s="52" t="str">
        <f>IF(AL29="GGP-uLD",'Order Details'!$N$18,"")</f>
        <v/>
      </c>
      <c r="BI29" s="80" t="str">
        <f>IF(AM29="PV",'Order Details'!$N$24,"")</f>
        <v/>
      </c>
      <c r="BJ29" s="78" t="str">
        <f>IF(AN29="HPS",'Order Details'!$N$34,IF(AN29="HPS ADD ON",'Order Details'!$M$34,""))</f>
        <v/>
      </c>
      <c r="BK29" s="78" t="str">
        <f>IF(AO29="CC",'Order Details'!$N$33,IF(AO29="CC ADD ON",'Order Details'!$M$33,""))</f>
        <v/>
      </c>
      <c r="BL29" s="79" t="str">
        <f>IF(AP29="DL",'Order Details'!$N$35,"")</f>
        <v/>
      </c>
      <c r="BM29" s="79" t="str">
        <f>IF(AQ29="RC",'Order Details'!$N$36,"")</f>
        <v/>
      </c>
      <c r="BN29" s="79" t="str">
        <f>IF(AR29="OH",'Order Details'!$N$37,"")</f>
        <v/>
      </c>
      <c r="BO29" s="79" t="str">
        <f>IF(AS29="BVD",'Order Details'!$N$38,"")</f>
        <v/>
      </c>
      <c r="BP29" s="79" t="str">
        <f>IF(AT29="AM",'Order Details'!$N$40,"")</f>
        <v/>
      </c>
      <c r="BQ29" s="79" t="str">
        <f>IF(AU29="NH",'Order Details'!$N$41,"")</f>
        <v/>
      </c>
      <c r="BR29" s="79" t="str">
        <f>IF(AV29="CA",'Order Details'!$N$42,"")</f>
        <v/>
      </c>
      <c r="BS29" s="79" t="str">
        <f>IF(AW29="DD",'Order Details'!$N$43,"")</f>
        <v/>
      </c>
      <c r="BT29" s="79" t="str">
        <f>IF(AX29="TH",'Order Details'!$N$45,"")</f>
        <v/>
      </c>
      <c r="BU29" s="79" t="str">
        <f>IF(AY29="PHA",'Order Details'!$N$44,"")</f>
        <v/>
      </c>
      <c r="BV29" s="79" t="str">
        <f>IF(AZ29="OS",'Order Details'!$N$46,"")</f>
        <v/>
      </c>
      <c r="BW29" s="79" t="str">
        <f>IF(BA29="RUN PANEL",'Order Details'!$N$39,"")</f>
        <v/>
      </c>
      <c r="BX29" s="79" t="str">
        <f t="shared" si="17"/>
        <v/>
      </c>
    </row>
    <row r="30" spans="1:77" ht="15.75" customHeight="1">
      <c r="A30" s="22" t="str">
        <f>IF('Request Testing'!A30&gt;0,'Request Testing'!A30,"")</f>
        <v/>
      </c>
      <c r="B30" s="70" t="str">
        <f>IF('Request Testing'!B30="","",'Request Testing'!B30)</f>
        <v/>
      </c>
      <c r="C30" s="70" t="str">
        <f>IF('Request Testing'!C30="","",'Request Testing'!C30)</f>
        <v/>
      </c>
      <c r="D30" s="24" t="str">
        <f>IF('Request Testing'!D30="","",'Request Testing'!D30)</f>
        <v/>
      </c>
      <c r="E30" s="24" t="str">
        <f>IF('Request Testing'!E30="","",'Request Testing'!E30)</f>
        <v/>
      </c>
      <c r="F30" s="24" t="str">
        <f>IF('Request Testing'!F30="","",'Request Testing'!F30)</f>
        <v/>
      </c>
      <c r="G30" s="22" t="str">
        <f>IF('Request Testing'!G30="","",'Request Testing'!G30)</f>
        <v/>
      </c>
      <c r="H30" s="71" t="str">
        <f>IF('Request Testing'!H30="","",'Request Testing'!H30)</f>
        <v/>
      </c>
      <c r="I30" s="22" t="str">
        <f>IF('Request Testing'!I30="","",'Request Testing'!I30)</f>
        <v/>
      </c>
      <c r="J30" s="22" t="str">
        <f>IF('Request Testing'!J30="","",'Request Testing'!J30)</f>
        <v/>
      </c>
      <c r="K30" s="22" t="str">
        <f>IF('Request Testing'!K30="","",'Request Testing'!K30)</f>
        <v/>
      </c>
      <c r="L30" s="70" t="str">
        <f>IF('Request Testing'!L30="","",'Request Testing'!L30)</f>
        <v/>
      </c>
      <c r="M30" s="70" t="str">
        <f>IF('Request Testing'!M30="","",'Request Testing'!M30)</f>
        <v/>
      </c>
      <c r="N30" s="70" t="str">
        <f>IF('Request Testing'!N30="","",'Request Testing'!N30)</f>
        <v/>
      </c>
      <c r="O30" s="72" t="str">
        <f>IF('Request Testing'!O30&lt;1,"",IF(AND(OR('Request Testing'!L30&gt;0,'Request Testing'!M30&gt;0,'Request Testing'!N30&gt;0),COUNTA('Request Testing'!O30)&gt;0),"","PV"))</f>
        <v/>
      </c>
      <c r="P30" s="72" t="str">
        <f>IF('Request Testing'!P30&lt;1,"",IF(AND(OR('Request Testing'!L30&gt;0,'Request Testing'!M30&gt;0),COUNTA('Request Testing'!P30)&gt;0),"HPS ADD ON","HPS"))</f>
        <v/>
      </c>
      <c r="Q30" s="72" t="str">
        <f>IF('Request Testing'!Q30&lt;1,"",IF(AND(OR('Request Testing'!L30&gt;0,'Request Testing'!M30&gt;0),COUNTA('Request Testing'!Q30)&gt;0),"CC ADD ON","CC"))</f>
        <v/>
      </c>
      <c r="R30" s="72" t="str">
        <f>IF('Request Testing'!R30&lt;1,"",IF(AND(OR('Request Testing'!L30&gt;0,'Request Testing'!M30&gt;0),COUNTA('Request Testing'!R30)&gt;0),"RC ADD ON","RC"))</f>
        <v/>
      </c>
      <c r="S30" s="70" t="str">
        <f>IF('Request Testing'!S30&lt;1,"",IF(AND(OR('Request Testing'!L30&gt;0,'Request Testing'!M30&gt;0),COUNTA('Request Testing'!S30)&gt;0),"DL ADD ON","DL"))</f>
        <v/>
      </c>
      <c r="T30" s="70" t="str">
        <f>IF('Request Testing'!T30="","",'Request Testing'!T30)</f>
        <v/>
      </c>
      <c r="U30" s="70" t="str">
        <f>IF('Request Testing'!U30&lt;1,"",IF(AND(OR('Request Testing'!L30&gt;0,'Request Testing'!M30&gt;0),COUNTA('Request Testing'!U30)&gt;0),"OH ADD ON","OH"))</f>
        <v/>
      </c>
      <c r="V30" s="73" t="str">
        <f>IF('Request Testing'!V30&lt;1,"",IF(AND(OR('Request Testing'!L30&gt;0,'Request Testing'!M30&gt;0),COUNTA('Request Testing'!V30)&gt;0),"GCP","AM"))</f>
        <v/>
      </c>
      <c r="W30" s="73" t="str">
        <f>IF('Request Testing'!W30&lt;1,"",IF(AND(OR('Request Testing'!L30&gt;0,'Request Testing'!M30&gt;0),COUNTA('Request Testing'!W30)&gt;0),"GCP","NH"))</f>
        <v/>
      </c>
      <c r="X30" s="73" t="str">
        <f>IF('Request Testing'!X30&lt;1,"",IF(AND(OR('Request Testing'!L30&gt;0,'Request Testing'!M30&gt;0),COUNTA('Request Testing'!X30)&gt;0),"GCP","CA"))</f>
        <v/>
      </c>
      <c r="Y30" s="73" t="str">
        <f>IF('Request Testing'!Y30&lt;1,"",IF(AND(OR('Request Testing'!L30&gt;0,'Request Testing'!M30&gt;0),COUNTA('Request Testing'!Y30)&gt;0),"GCP","DD"))</f>
        <v/>
      </c>
      <c r="Z30" s="73" t="str">
        <f>IF('Request Testing'!Z30&lt;1,"",IF(AND(OR('Request Testing'!L30&gt;0,'Request Testing'!M30&gt;0),COUNTA('Request Testing'!Z30)&gt;0),"GCP","TH"))</f>
        <v/>
      </c>
      <c r="AA30" s="73" t="str">
        <f>IF('Request Testing'!AA30&lt;1,"",IF(AND(OR('Request Testing'!L30&gt;0,'Request Testing'!M30&gt;0),COUNTA('Request Testing'!AA30)&gt;0),"GCP","PHA"))</f>
        <v/>
      </c>
      <c r="AB30" s="73" t="str">
        <f>IF('Request Testing'!AB30&lt;1,"",IF(AND(OR('Request Testing'!L30&gt;0,'Request Testing'!M30&gt;0),COUNTA('Request Testing'!AB30)&gt;0),"GCP","OS"))</f>
        <v/>
      </c>
      <c r="AE30" s="74" t="str">
        <f>IF(OR('Request Testing'!L30&gt;0,'Request Testing'!M30&gt;0,'Request Testing'!N30&gt;0,'Request Testing'!O30&gt;0,'Request Testing'!P30&gt;0,'Request Testing'!Q30&gt;0,'Request Testing'!R30&gt;0,'Request Testing'!S30&gt;0,'Request Testing'!T30&gt;0,'Request Testing'!U30&gt;0,'Request Testing'!V30&gt;0,'Request Testing'!W30&gt;0,'Request Testing'!X30&gt;0,'Request Testing'!Y30&gt;0,'Request Testing'!Z30&gt;0,'Request Testing'!AA30&gt;0,'Request Testing'!AB30&gt;0),"X","")</f>
        <v/>
      </c>
      <c r="AF30" s="75" t="str">
        <f>IF(ISNUMBER(SEARCH({"S"},C30)),"S",IF(ISNUMBER(SEARCH({"M"},C30)),"B",IF(ISNUMBER(SEARCH({"B"},C30)),"B",IF(ISNUMBER(SEARCH({"C"},C30)),"C",IF(ISNUMBER(SEARCH({"H"},C30)),"C",IF(ISNUMBER(SEARCH({"F"},C30)),"C",""))))))</f>
        <v/>
      </c>
      <c r="AG30" s="74" t="str">
        <f t="shared" si="0"/>
        <v/>
      </c>
      <c r="AH30" s="74" t="str">
        <f t="shared" si="1"/>
        <v/>
      </c>
      <c r="AI30" s="74" t="str">
        <f t="shared" si="2"/>
        <v/>
      </c>
      <c r="AJ30" s="4" t="str">
        <f t="shared" si="3"/>
        <v/>
      </c>
      <c r="AK30" s="76" t="str">
        <f>IF('Request Testing'!M30&lt;1,"",IF(AND(OR('Request Testing'!$E$1&gt;0),COUNTA('Request Testing'!M30)&gt;0),"CHR","GGP-LD"))</f>
        <v/>
      </c>
      <c r="AL30" s="4" t="str">
        <f t="shared" si="4"/>
        <v/>
      </c>
      <c r="AM30" s="52" t="str">
        <f t="shared" si="5"/>
        <v/>
      </c>
      <c r="AN30" s="4" t="str">
        <f t="shared" si="6"/>
        <v/>
      </c>
      <c r="AO30" s="4" t="str">
        <f t="shared" si="7"/>
        <v/>
      </c>
      <c r="AP30" s="74" t="str">
        <f t="shared" si="8"/>
        <v/>
      </c>
      <c r="AQ30" s="4" t="str">
        <f t="shared" si="18"/>
        <v/>
      </c>
      <c r="AR30" s="4" t="str">
        <f t="shared" si="19"/>
        <v/>
      </c>
      <c r="AS30" s="74" t="str">
        <f t="shared" si="9"/>
        <v/>
      </c>
      <c r="AT30" s="4" t="str">
        <f t="shared" si="10"/>
        <v/>
      </c>
      <c r="AU30" s="4" t="str">
        <f t="shared" si="11"/>
        <v/>
      </c>
      <c r="AV30" s="4" t="str">
        <f t="shared" si="12"/>
        <v/>
      </c>
      <c r="AW30" s="4" t="str">
        <f t="shared" si="13"/>
        <v/>
      </c>
      <c r="AX30" s="4" t="str">
        <f t="shared" si="14"/>
        <v/>
      </c>
      <c r="AY30" s="4" t="str">
        <f t="shared" si="15"/>
        <v/>
      </c>
      <c r="AZ30" s="4" t="str">
        <f t="shared" si="16"/>
        <v/>
      </c>
      <c r="BA30" s="77" t="str">
        <f>IF(AND(OR('Request Testing'!L30&gt;0,'Request Testing'!M30&gt;0),COUNTA('Request Testing'!V30:AB30)&gt;0),"Run Panel","")</f>
        <v/>
      </c>
      <c r="BC30" s="78" t="str">
        <f>IF(AG30="Blood Card",'Order Details'!$S$34,"")</f>
        <v/>
      </c>
      <c r="BD30" s="78" t="str">
        <f>IF(AH30="Hair Card",'Order Details'!$S$35,"")</f>
        <v/>
      </c>
      <c r="BF30" s="4" t="str">
        <f>IF(AJ30="GGP-HD",'Order Details'!$N$10,"")</f>
        <v/>
      </c>
      <c r="BG30" s="79" t="str">
        <f>IF(AK30="GGP-LD",'Order Details'!$N$15,IF(AK30="CHR",'Order Details'!$P$15,""))</f>
        <v/>
      </c>
      <c r="BH30" s="52" t="str">
        <f>IF(AL30="GGP-uLD",'Order Details'!$N$18,"")</f>
        <v/>
      </c>
      <c r="BI30" s="80" t="str">
        <f>IF(AM30="PV",'Order Details'!$N$24,"")</f>
        <v/>
      </c>
      <c r="BJ30" s="78" t="str">
        <f>IF(AN30="HPS",'Order Details'!$N$34,IF(AN30="HPS ADD ON",'Order Details'!$M$34,""))</f>
        <v/>
      </c>
      <c r="BK30" s="78" t="str">
        <f>IF(AO30="CC",'Order Details'!$N$33,IF(AO30="CC ADD ON",'Order Details'!$M$33,""))</f>
        <v/>
      </c>
      <c r="BL30" s="79" t="str">
        <f>IF(AP30="DL",'Order Details'!$N$35,"")</f>
        <v/>
      </c>
      <c r="BM30" s="79" t="str">
        <f>IF(AQ30="RC",'Order Details'!$N$36,"")</f>
        <v/>
      </c>
      <c r="BN30" s="79" t="str">
        <f>IF(AR30="OH",'Order Details'!$N$37,"")</f>
        <v/>
      </c>
      <c r="BO30" s="79" t="str">
        <f>IF(AS30="BVD",'Order Details'!$N$38,"")</f>
        <v/>
      </c>
      <c r="BP30" s="79" t="str">
        <f>IF(AT30="AM",'Order Details'!$N$40,"")</f>
        <v/>
      </c>
      <c r="BQ30" s="79" t="str">
        <f>IF(AU30="NH",'Order Details'!$N$41,"")</f>
        <v/>
      </c>
      <c r="BR30" s="79" t="str">
        <f>IF(AV30="CA",'Order Details'!$N$42,"")</f>
        <v/>
      </c>
      <c r="BS30" s="79" t="str">
        <f>IF(AW30="DD",'Order Details'!$N$43,"")</f>
        <v/>
      </c>
      <c r="BT30" s="79" t="str">
        <f>IF(AX30="TH",'Order Details'!$N$45,"")</f>
        <v/>
      </c>
      <c r="BU30" s="79" t="str">
        <f>IF(AY30="PHA",'Order Details'!$N$44,"")</f>
        <v/>
      </c>
      <c r="BV30" s="79" t="str">
        <f>IF(AZ30="OS",'Order Details'!$N$46,"")</f>
        <v/>
      </c>
      <c r="BW30" s="79" t="str">
        <f>IF(BA30="RUN PANEL",'Order Details'!$N$39,"")</f>
        <v/>
      </c>
      <c r="BX30" s="79" t="str">
        <f t="shared" si="17"/>
        <v/>
      </c>
    </row>
    <row r="31" spans="1:77" ht="15.75" customHeight="1">
      <c r="A31" s="22" t="str">
        <f>IF('Request Testing'!A31&gt;0,'Request Testing'!A31,"")</f>
        <v/>
      </c>
      <c r="B31" s="70" t="str">
        <f>IF('Request Testing'!B31="","",'Request Testing'!B31)</f>
        <v/>
      </c>
      <c r="C31" s="70" t="str">
        <f>IF('Request Testing'!C31="","",'Request Testing'!C31)</f>
        <v/>
      </c>
      <c r="D31" s="24" t="str">
        <f>IF('Request Testing'!D31="","",'Request Testing'!D31)</f>
        <v/>
      </c>
      <c r="E31" s="24" t="str">
        <f>IF('Request Testing'!E31="","",'Request Testing'!E31)</f>
        <v/>
      </c>
      <c r="F31" s="24" t="str">
        <f>IF('Request Testing'!F31="","",'Request Testing'!F31)</f>
        <v/>
      </c>
      <c r="G31" s="22" t="str">
        <f>IF('Request Testing'!G31="","",'Request Testing'!G31)</f>
        <v/>
      </c>
      <c r="H31" s="71" t="str">
        <f>IF('Request Testing'!H31="","",'Request Testing'!H31)</f>
        <v/>
      </c>
      <c r="I31" s="22" t="str">
        <f>IF('Request Testing'!I31="","",'Request Testing'!I31)</f>
        <v/>
      </c>
      <c r="J31" s="22" t="str">
        <f>IF('Request Testing'!J31="","",'Request Testing'!J31)</f>
        <v/>
      </c>
      <c r="K31" s="22" t="str">
        <f>IF('Request Testing'!K31="","",'Request Testing'!K31)</f>
        <v/>
      </c>
      <c r="L31" s="70" t="str">
        <f>IF('Request Testing'!L31="","",'Request Testing'!L31)</f>
        <v/>
      </c>
      <c r="M31" s="70" t="str">
        <f>IF('Request Testing'!M31="","",'Request Testing'!M31)</f>
        <v/>
      </c>
      <c r="N31" s="70" t="str">
        <f>IF('Request Testing'!N31="","",'Request Testing'!N31)</f>
        <v/>
      </c>
      <c r="O31" s="72" t="str">
        <f>IF('Request Testing'!O31&lt;1,"",IF(AND(OR('Request Testing'!L31&gt;0,'Request Testing'!M31&gt;0,'Request Testing'!N31&gt;0),COUNTA('Request Testing'!O31)&gt;0),"","PV"))</f>
        <v/>
      </c>
      <c r="P31" s="72" t="str">
        <f>IF('Request Testing'!P31&lt;1,"",IF(AND(OR('Request Testing'!L31&gt;0,'Request Testing'!M31&gt;0),COUNTA('Request Testing'!P31)&gt;0),"HPS ADD ON","HPS"))</f>
        <v/>
      </c>
      <c r="Q31" s="72" t="str">
        <f>IF('Request Testing'!Q31&lt;1,"",IF(AND(OR('Request Testing'!L31&gt;0,'Request Testing'!M31&gt;0),COUNTA('Request Testing'!Q31)&gt;0),"CC ADD ON","CC"))</f>
        <v/>
      </c>
      <c r="R31" s="72" t="str">
        <f>IF('Request Testing'!R31&lt;1,"",IF(AND(OR('Request Testing'!L31&gt;0,'Request Testing'!M31&gt;0),COUNTA('Request Testing'!R31)&gt;0),"RC ADD ON","RC"))</f>
        <v/>
      </c>
      <c r="S31" s="70" t="str">
        <f>IF('Request Testing'!S31&lt;1,"",IF(AND(OR('Request Testing'!L31&gt;0,'Request Testing'!M31&gt;0),COUNTA('Request Testing'!S31)&gt;0),"DL ADD ON","DL"))</f>
        <v/>
      </c>
      <c r="T31" s="70" t="str">
        <f>IF('Request Testing'!T31="","",'Request Testing'!T31)</f>
        <v/>
      </c>
      <c r="U31" s="70" t="str">
        <f>IF('Request Testing'!U31&lt;1,"",IF(AND(OR('Request Testing'!L31&gt;0,'Request Testing'!M31&gt;0),COUNTA('Request Testing'!U31)&gt;0),"OH ADD ON","OH"))</f>
        <v/>
      </c>
      <c r="V31" s="73" t="str">
        <f>IF('Request Testing'!V31&lt;1,"",IF(AND(OR('Request Testing'!L31&gt;0,'Request Testing'!M31&gt;0),COUNTA('Request Testing'!V31)&gt;0),"GCP","AM"))</f>
        <v/>
      </c>
      <c r="W31" s="73" t="str">
        <f>IF('Request Testing'!W31&lt;1,"",IF(AND(OR('Request Testing'!L31&gt;0,'Request Testing'!M31&gt;0),COUNTA('Request Testing'!W31)&gt;0),"GCP","NH"))</f>
        <v/>
      </c>
      <c r="X31" s="73" t="str">
        <f>IF('Request Testing'!X31&lt;1,"",IF(AND(OR('Request Testing'!L31&gt;0,'Request Testing'!M31&gt;0),COUNTA('Request Testing'!X31)&gt;0),"GCP","CA"))</f>
        <v/>
      </c>
      <c r="Y31" s="73" t="str">
        <f>IF('Request Testing'!Y31&lt;1,"",IF(AND(OR('Request Testing'!L31&gt;0,'Request Testing'!M31&gt;0),COUNTA('Request Testing'!Y31)&gt;0),"GCP","DD"))</f>
        <v/>
      </c>
      <c r="Z31" s="73" t="str">
        <f>IF('Request Testing'!Z31&lt;1,"",IF(AND(OR('Request Testing'!L31&gt;0,'Request Testing'!M31&gt;0),COUNTA('Request Testing'!Z31)&gt;0),"GCP","TH"))</f>
        <v/>
      </c>
      <c r="AA31" s="73" t="str">
        <f>IF('Request Testing'!AA31&lt;1,"",IF(AND(OR('Request Testing'!L31&gt;0,'Request Testing'!M31&gt;0),COUNTA('Request Testing'!AA31)&gt;0),"GCP","PHA"))</f>
        <v/>
      </c>
      <c r="AB31" s="73" t="str">
        <f>IF('Request Testing'!AB31&lt;1,"",IF(AND(OR('Request Testing'!L31&gt;0,'Request Testing'!M31&gt;0),COUNTA('Request Testing'!AB31)&gt;0),"GCP","OS"))</f>
        <v/>
      </c>
      <c r="AE31" s="74" t="str">
        <f>IF(OR('Request Testing'!L31&gt;0,'Request Testing'!M31&gt;0,'Request Testing'!N31&gt;0,'Request Testing'!O31&gt;0,'Request Testing'!P31&gt;0,'Request Testing'!Q31&gt;0,'Request Testing'!R31&gt;0,'Request Testing'!S31&gt;0,'Request Testing'!T31&gt;0,'Request Testing'!U31&gt;0,'Request Testing'!V31&gt;0,'Request Testing'!W31&gt;0,'Request Testing'!X31&gt;0,'Request Testing'!Y31&gt;0,'Request Testing'!Z31&gt;0,'Request Testing'!AA31&gt;0,'Request Testing'!AB31&gt;0),"X","")</f>
        <v/>
      </c>
      <c r="AF31" s="75" t="str">
        <f>IF(ISNUMBER(SEARCH({"S"},C31)),"S",IF(ISNUMBER(SEARCH({"M"},C31)),"B",IF(ISNUMBER(SEARCH({"B"},C31)),"B",IF(ISNUMBER(SEARCH({"C"},C31)),"C",IF(ISNUMBER(SEARCH({"H"},C31)),"C",IF(ISNUMBER(SEARCH({"F"},C31)),"C",""))))))</f>
        <v/>
      </c>
      <c r="AG31" s="74" t="str">
        <f t="shared" si="0"/>
        <v/>
      </c>
      <c r="AH31" s="74" t="str">
        <f t="shared" si="1"/>
        <v/>
      </c>
      <c r="AI31" s="74" t="str">
        <f t="shared" si="2"/>
        <v/>
      </c>
      <c r="AJ31" s="4" t="str">
        <f t="shared" si="3"/>
        <v/>
      </c>
      <c r="AK31" s="76" t="str">
        <f>IF('Request Testing'!M31&lt;1,"",IF(AND(OR('Request Testing'!$E$1&gt;0),COUNTA('Request Testing'!M31)&gt;0),"CHR","GGP-LD"))</f>
        <v/>
      </c>
      <c r="AL31" s="4" t="str">
        <f t="shared" si="4"/>
        <v/>
      </c>
      <c r="AM31" s="52" t="str">
        <f t="shared" si="5"/>
        <v/>
      </c>
      <c r="AN31" s="4" t="str">
        <f t="shared" si="6"/>
        <v/>
      </c>
      <c r="AO31" s="4" t="str">
        <f t="shared" si="7"/>
        <v/>
      </c>
      <c r="AP31" s="74" t="str">
        <f t="shared" si="8"/>
        <v/>
      </c>
      <c r="AQ31" s="4" t="str">
        <f t="shared" si="18"/>
        <v/>
      </c>
      <c r="AR31" s="4" t="str">
        <f t="shared" si="19"/>
        <v/>
      </c>
      <c r="AS31" s="74" t="str">
        <f t="shared" si="9"/>
        <v/>
      </c>
      <c r="AT31" s="4" t="str">
        <f t="shared" si="10"/>
        <v/>
      </c>
      <c r="AU31" s="4" t="str">
        <f t="shared" si="11"/>
        <v/>
      </c>
      <c r="AV31" s="4" t="str">
        <f t="shared" si="12"/>
        <v/>
      </c>
      <c r="AW31" s="4" t="str">
        <f t="shared" si="13"/>
        <v/>
      </c>
      <c r="AX31" s="4" t="str">
        <f t="shared" si="14"/>
        <v/>
      </c>
      <c r="AY31" s="4" t="str">
        <f t="shared" si="15"/>
        <v/>
      </c>
      <c r="AZ31" s="4" t="str">
        <f t="shared" si="16"/>
        <v/>
      </c>
      <c r="BA31" s="77" t="str">
        <f>IF(AND(OR('Request Testing'!L31&gt;0,'Request Testing'!M31&gt;0),COUNTA('Request Testing'!V31:AB31)&gt;0),"Run Panel","")</f>
        <v/>
      </c>
      <c r="BC31" s="78" t="str">
        <f>IF(AG31="Blood Card",'Order Details'!$S$34,"")</f>
        <v/>
      </c>
      <c r="BD31" s="78" t="str">
        <f>IF(AH31="Hair Card",'Order Details'!$S$35,"")</f>
        <v/>
      </c>
      <c r="BF31" s="4" t="str">
        <f>IF(AJ31="GGP-HD",'Order Details'!$N$10,"")</f>
        <v/>
      </c>
      <c r="BG31" s="79" t="str">
        <f>IF(AK31="GGP-LD",'Order Details'!$N$15,IF(AK31="CHR",'Order Details'!$P$15,""))</f>
        <v/>
      </c>
      <c r="BH31" s="52" t="str">
        <f>IF(AL31="GGP-uLD",'Order Details'!$N$18,"")</f>
        <v/>
      </c>
      <c r="BI31" s="80" t="str">
        <f>IF(AM31="PV",'Order Details'!$N$24,"")</f>
        <v/>
      </c>
      <c r="BJ31" s="78" t="str">
        <f>IF(AN31="HPS",'Order Details'!$N$34,IF(AN31="HPS ADD ON",'Order Details'!$M$34,""))</f>
        <v/>
      </c>
      <c r="BK31" s="78" t="str">
        <f>IF(AO31="CC",'Order Details'!$N$33,IF(AO31="CC ADD ON",'Order Details'!$M$33,""))</f>
        <v/>
      </c>
      <c r="BL31" s="79" t="str">
        <f>IF(AP31="DL",'Order Details'!$N$35,"")</f>
        <v/>
      </c>
      <c r="BM31" s="79" t="str">
        <f>IF(AQ31="RC",'Order Details'!$N$36,"")</f>
        <v/>
      </c>
      <c r="BN31" s="79" t="str">
        <f>IF(AR31="OH",'Order Details'!$N$37,"")</f>
        <v/>
      </c>
      <c r="BO31" s="79" t="str">
        <f>IF(AS31="BVD",'Order Details'!$N$38,"")</f>
        <v/>
      </c>
      <c r="BP31" s="79" t="str">
        <f>IF(AT31="AM",'Order Details'!$N$40,"")</f>
        <v/>
      </c>
      <c r="BQ31" s="79" t="str">
        <f>IF(AU31="NH",'Order Details'!$N$41,"")</f>
        <v/>
      </c>
      <c r="BR31" s="79" t="str">
        <f>IF(AV31="CA",'Order Details'!$N$42,"")</f>
        <v/>
      </c>
      <c r="BS31" s="79" t="str">
        <f>IF(AW31="DD",'Order Details'!$N$43,"")</f>
        <v/>
      </c>
      <c r="BT31" s="79" t="str">
        <f>IF(AX31="TH",'Order Details'!$N$45,"")</f>
        <v/>
      </c>
      <c r="BU31" s="79" t="str">
        <f>IF(AY31="PHA",'Order Details'!$N$44,"")</f>
        <v/>
      </c>
      <c r="BV31" s="79" t="str">
        <f>IF(AZ31="OS",'Order Details'!$N$46,"")</f>
        <v/>
      </c>
      <c r="BW31" s="79" t="str">
        <f>IF(BA31="RUN PANEL",'Order Details'!$N$39,"")</f>
        <v/>
      </c>
      <c r="BX31" s="79" t="str">
        <f t="shared" si="17"/>
        <v/>
      </c>
    </row>
    <row r="32" spans="1:77" ht="15.75" customHeight="1">
      <c r="A32" s="22" t="str">
        <f>IF('Request Testing'!A32&gt;0,'Request Testing'!A32,"")</f>
        <v/>
      </c>
      <c r="B32" s="70" t="str">
        <f>IF('Request Testing'!B32="","",'Request Testing'!B32)</f>
        <v/>
      </c>
      <c r="C32" s="70" t="str">
        <f>IF('Request Testing'!C32="","",'Request Testing'!C32)</f>
        <v/>
      </c>
      <c r="D32" s="24" t="str">
        <f>IF('Request Testing'!D32="","",'Request Testing'!D32)</f>
        <v/>
      </c>
      <c r="E32" s="24" t="str">
        <f>IF('Request Testing'!E32="","",'Request Testing'!E32)</f>
        <v/>
      </c>
      <c r="F32" s="24" t="str">
        <f>IF('Request Testing'!F32="","",'Request Testing'!F32)</f>
        <v/>
      </c>
      <c r="G32" s="22" t="str">
        <f>IF('Request Testing'!G32="","",'Request Testing'!G32)</f>
        <v/>
      </c>
      <c r="H32" s="71" t="str">
        <f>IF('Request Testing'!H32="","",'Request Testing'!H32)</f>
        <v/>
      </c>
      <c r="I32" s="22" t="str">
        <f>IF('Request Testing'!I32="","",'Request Testing'!I32)</f>
        <v/>
      </c>
      <c r="J32" s="22" t="str">
        <f>IF('Request Testing'!J32="","",'Request Testing'!J32)</f>
        <v/>
      </c>
      <c r="K32" s="22" t="str">
        <f>IF('Request Testing'!K32="","",'Request Testing'!K32)</f>
        <v/>
      </c>
      <c r="L32" s="70" t="str">
        <f>IF('Request Testing'!L32="","",'Request Testing'!L32)</f>
        <v/>
      </c>
      <c r="M32" s="70" t="str">
        <f>IF('Request Testing'!M32="","",'Request Testing'!M32)</f>
        <v/>
      </c>
      <c r="N32" s="70" t="str">
        <f>IF('Request Testing'!N32="","",'Request Testing'!N32)</f>
        <v/>
      </c>
      <c r="O32" s="72" t="str">
        <f>IF('Request Testing'!O32&lt;1,"",IF(AND(OR('Request Testing'!L32&gt;0,'Request Testing'!M32&gt;0,'Request Testing'!N32&gt;0),COUNTA('Request Testing'!O32)&gt;0),"","PV"))</f>
        <v/>
      </c>
      <c r="P32" s="72" t="str">
        <f>IF('Request Testing'!P32&lt;1,"",IF(AND(OR('Request Testing'!L32&gt;0,'Request Testing'!M32&gt;0),COUNTA('Request Testing'!P32)&gt;0),"HPS ADD ON","HPS"))</f>
        <v/>
      </c>
      <c r="Q32" s="72" t="str">
        <f>IF('Request Testing'!Q32&lt;1,"",IF(AND(OR('Request Testing'!L32&gt;0,'Request Testing'!M32&gt;0),COUNTA('Request Testing'!Q32)&gt;0),"CC ADD ON","CC"))</f>
        <v/>
      </c>
      <c r="R32" s="72" t="str">
        <f>IF('Request Testing'!R32&lt;1,"",IF(AND(OR('Request Testing'!L32&gt;0,'Request Testing'!M32&gt;0),COUNTA('Request Testing'!R32)&gt;0),"RC ADD ON","RC"))</f>
        <v/>
      </c>
      <c r="S32" s="70" t="str">
        <f>IF('Request Testing'!S32&lt;1,"",IF(AND(OR('Request Testing'!L32&gt;0,'Request Testing'!M32&gt;0),COUNTA('Request Testing'!S32)&gt;0),"DL ADD ON","DL"))</f>
        <v/>
      </c>
      <c r="T32" s="70" t="str">
        <f>IF('Request Testing'!T32="","",'Request Testing'!T32)</f>
        <v/>
      </c>
      <c r="U32" s="70" t="str">
        <f>IF('Request Testing'!U32&lt;1,"",IF(AND(OR('Request Testing'!L32&gt;0,'Request Testing'!M32&gt;0),COUNTA('Request Testing'!U32)&gt;0),"OH ADD ON","OH"))</f>
        <v/>
      </c>
      <c r="V32" s="73" t="str">
        <f>IF('Request Testing'!V32&lt;1,"",IF(AND(OR('Request Testing'!L32&gt;0,'Request Testing'!M32&gt;0),COUNTA('Request Testing'!V32)&gt;0),"GCP","AM"))</f>
        <v/>
      </c>
      <c r="W32" s="73" t="str">
        <f>IF('Request Testing'!W32&lt;1,"",IF(AND(OR('Request Testing'!L32&gt;0,'Request Testing'!M32&gt;0),COUNTA('Request Testing'!W32)&gt;0),"GCP","NH"))</f>
        <v/>
      </c>
      <c r="X32" s="73" t="str">
        <f>IF('Request Testing'!X32&lt;1,"",IF(AND(OR('Request Testing'!L32&gt;0,'Request Testing'!M32&gt;0),COUNTA('Request Testing'!X32)&gt;0),"GCP","CA"))</f>
        <v/>
      </c>
      <c r="Y32" s="73" t="str">
        <f>IF('Request Testing'!Y32&lt;1,"",IF(AND(OR('Request Testing'!L32&gt;0,'Request Testing'!M32&gt;0),COUNTA('Request Testing'!Y32)&gt;0),"GCP","DD"))</f>
        <v/>
      </c>
      <c r="Z32" s="73" t="str">
        <f>IF('Request Testing'!Z32&lt;1,"",IF(AND(OR('Request Testing'!L32&gt;0,'Request Testing'!M32&gt;0),COUNTA('Request Testing'!Z32)&gt;0),"GCP","TH"))</f>
        <v/>
      </c>
      <c r="AA32" s="73" t="str">
        <f>IF('Request Testing'!AA32&lt;1,"",IF(AND(OR('Request Testing'!L32&gt;0,'Request Testing'!M32&gt;0),COUNTA('Request Testing'!AA32)&gt;0),"GCP","PHA"))</f>
        <v/>
      </c>
      <c r="AB32" s="73" t="str">
        <f>IF('Request Testing'!AB32&lt;1,"",IF(AND(OR('Request Testing'!L32&gt;0,'Request Testing'!M32&gt;0),COUNTA('Request Testing'!AB32)&gt;0),"GCP","OS"))</f>
        <v/>
      </c>
      <c r="AE32" s="74" t="str">
        <f>IF(OR('Request Testing'!L32&gt;0,'Request Testing'!M32&gt;0,'Request Testing'!N32&gt;0,'Request Testing'!O32&gt;0,'Request Testing'!P32&gt;0,'Request Testing'!Q32&gt;0,'Request Testing'!R32&gt;0,'Request Testing'!S32&gt;0,'Request Testing'!T32&gt;0,'Request Testing'!U32&gt;0,'Request Testing'!V32&gt;0,'Request Testing'!W32&gt;0,'Request Testing'!X32&gt;0,'Request Testing'!Y32&gt;0,'Request Testing'!Z32&gt;0,'Request Testing'!AA32&gt;0,'Request Testing'!AB32&gt;0),"X","")</f>
        <v/>
      </c>
      <c r="AF32" s="75" t="str">
        <f>IF(ISNUMBER(SEARCH({"S"},C32)),"S",IF(ISNUMBER(SEARCH({"M"},C32)),"B",IF(ISNUMBER(SEARCH({"B"},C32)),"B",IF(ISNUMBER(SEARCH({"C"},C32)),"C",IF(ISNUMBER(SEARCH({"H"},C32)),"C",IF(ISNUMBER(SEARCH({"F"},C32)),"C",""))))))</f>
        <v/>
      </c>
      <c r="AG32" s="74" t="str">
        <f t="shared" si="0"/>
        <v/>
      </c>
      <c r="AH32" s="74" t="str">
        <f t="shared" si="1"/>
        <v/>
      </c>
      <c r="AI32" s="74" t="str">
        <f t="shared" si="2"/>
        <v/>
      </c>
      <c r="AJ32" s="4" t="str">
        <f t="shared" si="3"/>
        <v/>
      </c>
      <c r="AK32" s="76" t="str">
        <f>IF('Request Testing'!M32&lt;1,"",IF(AND(OR('Request Testing'!$E$1&gt;0),COUNTA('Request Testing'!M32)&gt;0),"CHR","GGP-LD"))</f>
        <v/>
      </c>
      <c r="AL32" s="4" t="str">
        <f t="shared" si="4"/>
        <v/>
      </c>
      <c r="AM32" s="52" t="str">
        <f t="shared" si="5"/>
        <v/>
      </c>
      <c r="AN32" s="4" t="str">
        <f t="shared" si="6"/>
        <v/>
      </c>
      <c r="AO32" s="4" t="str">
        <f t="shared" si="7"/>
        <v/>
      </c>
      <c r="AP32" s="74" t="str">
        <f t="shared" si="8"/>
        <v/>
      </c>
      <c r="AQ32" s="4" t="str">
        <f t="shared" si="18"/>
        <v/>
      </c>
      <c r="AR32" s="4" t="str">
        <f t="shared" si="19"/>
        <v/>
      </c>
      <c r="AS32" s="74" t="str">
        <f t="shared" si="9"/>
        <v/>
      </c>
      <c r="AT32" s="4" t="str">
        <f t="shared" si="10"/>
        <v/>
      </c>
      <c r="AU32" s="4" t="str">
        <f t="shared" si="11"/>
        <v/>
      </c>
      <c r="AV32" s="4" t="str">
        <f t="shared" si="12"/>
        <v/>
      </c>
      <c r="AW32" s="4" t="str">
        <f t="shared" si="13"/>
        <v/>
      </c>
      <c r="AX32" s="4" t="str">
        <f t="shared" si="14"/>
        <v/>
      </c>
      <c r="AY32" s="4" t="str">
        <f t="shared" si="15"/>
        <v/>
      </c>
      <c r="AZ32" s="4" t="str">
        <f t="shared" si="16"/>
        <v/>
      </c>
      <c r="BA32" s="77" t="str">
        <f>IF(AND(OR('Request Testing'!L32&gt;0,'Request Testing'!M32&gt;0),COUNTA('Request Testing'!V32:AB32)&gt;0),"Run Panel","")</f>
        <v/>
      </c>
      <c r="BC32" s="78" t="str">
        <f>IF(AG32="Blood Card",'Order Details'!$S$34,"")</f>
        <v/>
      </c>
      <c r="BD32" s="78" t="str">
        <f>IF(AH32="Hair Card",'Order Details'!$S$35,"")</f>
        <v/>
      </c>
      <c r="BF32" s="4" t="str">
        <f>IF(AJ32="GGP-HD",'Order Details'!$N$10,"")</f>
        <v/>
      </c>
      <c r="BG32" s="79" t="str">
        <f>IF(AK32="GGP-LD",'Order Details'!$N$15,IF(AK32="CHR",'Order Details'!$P$15,""))</f>
        <v/>
      </c>
      <c r="BH32" s="52" t="str">
        <f>IF(AL32="GGP-uLD",'Order Details'!$N$18,"")</f>
        <v/>
      </c>
      <c r="BI32" s="80" t="str">
        <f>IF(AM32="PV",'Order Details'!$N$24,"")</f>
        <v/>
      </c>
      <c r="BJ32" s="78" t="str">
        <f>IF(AN32="HPS",'Order Details'!$N$34,IF(AN32="HPS ADD ON",'Order Details'!$M$34,""))</f>
        <v/>
      </c>
      <c r="BK32" s="78" t="str">
        <f>IF(AO32="CC",'Order Details'!$N$33,IF(AO32="CC ADD ON",'Order Details'!$M$33,""))</f>
        <v/>
      </c>
      <c r="BL32" s="79" t="str">
        <f>IF(AP32="DL",'Order Details'!$N$35,"")</f>
        <v/>
      </c>
      <c r="BM32" s="79" t="str">
        <f>IF(AQ32="RC",'Order Details'!$N$36,"")</f>
        <v/>
      </c>
      <c r="BN32" s="79" t="str">
        <f>IF(AR32="OH",'Order Details'!$N$37,"")</f>
        <v/>
      </c>
      <c r="BO32" s="79" t="str">
        <f>IF(AS32="BVD",'Order Details'!$N$38,"")</f>
        <v/>
      </c>
      <c r="BP32" s="79" t="str">
        <f>IF(AT32="AM",'Order Details'!$N$40,"")</f>
        <v/>
      </c>
      <c r="BQ32" s="79" t="str">
        <f>IF(AU32="NH",'Order Details'!$N$41,"")</f>
        <v/>
      </c>
      <c r="BR32" s="79" t="str">
        <f>IF(AV32="CA",'Order Details'!$N$42,"")</f>
        <v/>
      </c>
      <c r="BS32" s="79" t="str">
        <f>IF(AW32="DD",'Order Details'!$N$43,"")</f>
        <v/>
      </c>
      <c r="BT32" s="79" t="str">
        <f>IF(AX32="TH",'Order Details'!$N$45,"")</f>
        <v/>
      </c>
      <c r="BU32" s="79" t="str">
        <f>IF(AY32="PHA",'Order Details'!$N$44,"")</f>
        <v/>
      </c>
      <c r="BV32" s="79" t="str">
        <f>IF(AZ32="OS",'Order Details'!$N$46,"")</f>
        <v/>
      </c>
      <c r="BW32" s="79" t="str">
        <f>IF(BA32="RUN PANEL",'Order Details'!$N$39,"")</f>
        <v/>
      </c>
      <c r="BX32" s="79" t="str">
        <f t="shared" si="17"/>
        <v/>
      </c>
    </row>
    <row r="33" spans="1:76" ht="15.75" customHeight="1">
      <c r="A33" s="22" t="str">
        <f>IF('Request Testing'!A33&gt;0,'Request Testing'!A33,"")</f>
        <v/>
      </c>
      <c r="B33" s="70" t="str">
        <f>IF('Request Testing'!B33="","",'Request Testing'!B33)</f>
        <v/>
      </c>
      <c r="C33" s="70" t="str">
        <f>IF('Request Testing'!C33="","",'Request Testing'!C33)</f>
        <v/>
      </c>
      <c r="D33" s="24" t="str">
        <f>IF('Request Testing'!D33="","",'Request Testing'!D33)</f>
        <v/>
      </c>
      <c r="E33" s="24" t="str">
        <f>IF('Request Testing'!E33="","",'Request Testing'!E33)</f>
        <v/>
      </c>
      <c r="F33" s="24" t="str">
        <f>IF('Request Testing'!F33="","",'Request Testing'!F33)</f>
        <v/>
      </c>
      <c r="G33" s="22" t="str">
        <f>IF('Request Testing'!G33="","",'Request Testing'!G33)</f>
        <v/>
      </c>
      <c r="H33" s="71" t="str">
        <f>IF('Request Testing'!H33="","",'Request Testing'!H33)</f>
        <v/>
      </c>
      <c r="I33" s="22" t="str">
        <f>IF('Request Testing'!I33="","",'Request Testing'!I33)</f>
        <v/>
      </c>
      <c r="J33" s="22" t="str">
        <f>IF('Request Testing'!J33="","",'Request Testing'!J33)</f>
        <v/>
      </c>
      <c r="K33" s="22" t="str">
        <f>IF('Request Testing'!K33="","",'Request Testing'!K33)</f>
        <v/>
      </c>
      <c r="L33" s="70" t="str">
        <f>IF('Request Testing'!L33="","",'Request Testing'!L33)</f>
        <v/>
      </c>
      <c r="M33" s="70" t="str">
        <f>IF('Request Testing'!M33="","",'Request Testing'!M33)</f>
        <v/>
      </c>
      <c r="N33" s="70" t="str">
        <f>IF('Request Testing'!N33="","",'Request Testing'!N33)</f>
        <v/>
      </c>
      <c r="O33" s="72" t="str">
        <f>IF('Request Testing'!O33&lt;1,"",IF(AND(OR('Request Testing'!L33&gt;0,'Request Testing'!M33&gt;0,'Request Testing'!N33&gt;0),COUNTA('Request Testing'!O33)&gt;0),"","PV"))</f>
        <v/>
      </c>
      <c r="P33" s="72" t="str">
        <f>IF('Request Testing'!P33&lt;1,"",IF(AND(OR('Request Testing'!L33&gt;0,'Request Testing'!M33&gt;0),COUNTA('Request Testing'!P33)&gt;0),"HPS ADD ON","HPS"))</f>
        <v/>
      </c>
      <c r="Q33" s="72" t="str">
        <f>IF('Request Testing'!Q33&lt;1,"",IF(AND(OR('Request Testing'!L33&gt;0,'Request Testing'!M33&gt;0),COUNTA('Request Testing'!Q33)&gt;0),"CC ADD ON","CC"))</f>
        <v/>
      </c>
      <c r="R33" s="72" t="str">
        <f>IF('Request Testing'!R33&lt;1,"",IF(AND(OR('Request Testing'!L33&gt;0,'Request Testing'!M33&gt;0),COUNTA('Request Testing'!R33)&gt;0),"RC ADD ON","RC"))</f>
        <v/>
      </c>
      <c r="S33" s="70" t="str">
        <f>IF('Request Testing'!S33&lt;1,"",IF(AND(OR('Request Testing'!L33&gt;0,'Request Testing'!M33&gt;0),COUNTA('Request Testing'!S33)&gt;0),"DL ADD ON","DL"))</f>
        <v/>
      </c>
      <c r="T33" s="70" t="str">
        <f>IF('Request Testing'!T33="","",'Request Testing'!T33)</f>
        <v/>
      </c>
      <c r="U33" s="70" t="str">
        <f>IF('Request Testing'!U33&lt;1,"",IF(AND(OR('Request Testing'!L33&gt;0,'Request Testing'!M33&gt;0),COUNTA('Request Testing'!U33)&gt;0),"OH ADD ON","OH"))</f>
        <v/>
      </c>
      <c r="V33" s="73" t="str">
        <f>IF('Request Testing'!V33&lt;1,"",IF(AND(OR('Request Testing'!L33&gt;0,'Request Testing'!M33&gt;0),COUNTA('Request Testing'!V33)&gt;0),"GCP","AM"))</f>
        <v/>
      </c>
      <c r="W33" s="73" t="str">
        <f>IF('Request Testing'!W33&lt;1,"",IF(AND(OR('Request Testing'!L33&gt;0,'Request Testing'!M33&gt;0),COUNTA('Request Testing'!W33)&gt;0),"GCP","NH"))</f>
        <v/>
      </c>
      <c r="X33" s="73" t="str">
        <f>IF('Request Testing'!X33&lt;1,"",IF(AND(OR('Request Testing'!L33&gt;0,'Request Testing'!M33&gt;0),COUNTA('Request Testing'!X33)&gt;0),"GCP","CA"))</f>
        <v/>
      </c>
      <c r="Y33" s="73" t="str">
        <f>IF('Request Testing'!Y33&lt;1,"",IF(AND(OR('Request Testing'!L33&gt;0,'Request Testing'!M33&gt;0),COUNTA('Request Testing'!Y33)&gt;0),"GCP","DD"))</f>
        <v/>
      </c>
      <c r="Z33" s="73" t="str">
        <f>IF('Request Testing'!Z33&lt;1,"",IF(AND(OR('Request Testing'!L33&gt;0,'Request Testing'!M33&gt;0),COUNTA('Request Testing'!Z33)&gt;0),"GCP","TH"))</f>
        <v/>
      </c>
      <c r="AA33" s="73" t="str">
        <f>IF('Request Testing'!AA33&lt;1,"",IF(AND(OR('Request Testing'!L33&gt;0,'Request Testing'!M33&gt;0),COUNTA('Request Testing'!AA33)&gt;0),"GCP","PHA"))</f>
        <v/>
      </c>
      <c r="AB33" s="73" t="str">
        <f>IF('Request Testing'!AB33&lt;1,"",IF(AND(OR('Request Testing'!L33&gt;0,'Request Testing'!M33&gt;0),COUNTA('Request Testing'!AB33)&gt;0),"GCP","OS"))</f>
        <v/>
      </c>
      <c r="AE33" s="74" t="str">
        <f>IF(OR('Request Testing'!L33&gt;0,'Request Testing'!M33&gt;0,'Request Testing'!N33&gt;0,'Request Testing'!O33&gt;0,'Request Testing'!P33&gt;0,'Request Testing'!Q33&gt;0,'Request Testing'!R33&gt;0,'Request Testing'!S33&gt;0,'Request Testing'!T33&gt;0,'Request Testing'!U33&gt;0,'Request Testing'!V33&gt;0,'Request Testing'!W33&gt;0,'Request Testing'!X33&gt;0,'Request Testing'!Y33&gt;0,'Request Testing'!Z33&gt;0,'Request Testing'!AA33&gt;0,'Request Testing'!AB33&gt;0),"X","")</f>
        <v/>
      </c>
      <c r="AF33" s="75" t="str">
        <f>IF(ISNUMBER(SEARCH({"S"},C33)),"S",IF(ISNUMBER(SEARCH({"M"},C33)),"B",IF(ISNUMBER(SEARCH({"B"},C33)),"B",IF(ISNUMBER(SEARCH({"C"},C33)),"C",IF(ISNUMBER(SEARCH({"H"},C33)),"C",IF(ISNUMBER(SEARCH({"F"},C33)),"C",""))))))</f>
        <v/>
      </c>
      <c r="AG33" s="74" t="str">
        <f t="shared" si="0"/>
        <v/>
      </c>
      <c r="AH33" s="74" t="str">
        <f t="shared" si="1"/>
        <v/>
      </c>
      <c r="AI33" s="74" t="str">
        <f t="shared" si="2"/>
        <v/>
      </c>
      <c r="AJ33" s="4" t="str">
        <f t="shared" si="3"/>
        <v/>
      </c>
      <c r="AK33" s="76" t="str">
        <f>IF('Request Testing'!M33&lt;1,"",IF(AND(OR('Request Testing'!$E$1&gt;0),COUNTA('Request Testing'!M33)&gt;0),"CHR","GGP-LD"))</f>
        <v/>
      </c>
      <c r="AL33" s="4" t="str">
        <f t="shared" si="4"/>
        <v/>
      </c>
      <c r="AM33" s="52" t="str">
        <f t="shared" si="5"/>
        <v/>
      </c>
      <c r="AN33" s="4" t="str">
        <f t="shared" si="6"/>
        <v/>
      </c>
      <c r="AO33" s="4" t="str">
        <f t="shared" si="7"/>
        <v/>
      </c>
      <c r="AP33" s="74" t="str">
        <f t="shared" si="8"/>
        <v/>
      </c>
      <c r="AQ33" s="4" t="str">
        <f t="shared" si="18"/>
        <v/>
      </c>
      <c r="AR33" s="4" t="str">
        <f t="shared" si="19"/>
        <v/>
      </c>
      <c r="AS33" s="74" t="str">
        <f t="shared" si="9"/>
        <v/>
      </c>
      <c r="AT33" s="4" t="str">
        <f t="shared" si="10"/>
        <v/>
      </c>
      <c r="AU33" s="4" t="str">
        <f t="shared" si="11"/>
        <v/>
      </c>
      <c r="AV33" s="4" t="str">
        <f t="shared" si="12"/>
        <v/>
      </c>
      <c r="AW33" s="4" t="str">
        <f t="shared" si="13"/>
        <v/>
      </c>
      <c r="AX33" s="4" t="str">
        <f t="shared" si="14"/>
        <v/>
      </c>
      <c r="AY33" s="4" t="str">
        <f t="shared" si="15"/>
        <v/>
      </c>
      <c r="AZ33" s="4" t="str">
        <f t="shared" si="16"/>
        <v/>
      </c>
      <c r="BA33" s="77" t="str">
        <f>IF(AND(OR('Request Testing'!L33&gt;0,'Request Testing'!M33&gt;0),COUNTA('Request Testing'!V33:AB33)&gt;0),"Run Panel","")</f>
        <v/>
      </c>
      <c r="BC33" s="78" t="str">
        <f>IF(AG33="Blood Card",'Order Details'!$S$34,"")</f>
        <v/>
      </c>
      <c r="BD33" s="78" t="str">
        <f>IF(AH33="Hair Card",'Order Details'!$S$35,"")</f>
        <v/>
      </c>
      <c r="BF33" s="4" t="str">
        <f>IF(AJ33="GGP-HD",'Order Details'!$N$10,"")</f>
        <v/>
      </c>
      <c r="BG33" s="79" t="str">
        <f>IF(AK33="GGP-LD",'Order Details'!$N$15,IF(AK33="CHR",'Order Details'!$P$15,""))</f>
        <v/>
      </c>
      <c r="BH33" s="52" t="str">
        <f>IF(AL33="GGP-uLD",'Order Details'!$N$18,"")</f>
        <v/>
      </c>
      <c r="BI33" s="80" t="str">
        <f>IF(AM33="PV",'Order Details'!$N$24,"")</f>
        <v/>
      </c>
      <c r="BJ33" s="78" t="str">
        <f>IF(AN33="HPS",'Order Details'!$N$34,IF(AN33="HPS ADD ON",'Order Details'!$M$34,""))</f>
        <v/>
      </c>
      <c r="BK33" s="78" t="str">
        <f>IF(AO33="CC",'Order Details'!$N$33,IF(AO33="CC ADD ON",'Order Details'!$M$33,""))</f>
        <v/>
      </c>
      <c r="BL33" s="79" t="str">
        <f>IF(AP33="DL",'Order Details'!$N$35,"")</f>
        <v/>
      </c>
      <c r="BM33" s="79" t="str">
        <f>IF(AQ33="RC",'Order Details'!$N$36,"")</f>
        <v/>
      </c>
      <c r="BN33" s="79" t="str">
        <f>IF(AR33="OH",'Order Details'!$N$37,"")</f>
        <v/>
      </c>
      <c r="BO33" s="79" t="str">
        <f>IF(AS33="BVD",'Order Details'!$N$38,"")</f>
        <v/>
      </c>
      <c r="BP33" s="79" t="str">
        <f>IF(AT33="AM",'Order Details'!$N$40,"")</f>
        <v/>
      </c>
      <c r="BQ33" s="79" t="str">
        <f>IF(AU33="NH",'Order Details'!$N$41,"")</f>
        <v/>
      </c>
      <c r="BR33" s="79" t="str">
        <f>IF(AV33="CA",'Order Details'!$N$42,"")</f>
        <v/>
      </c>
      <c r="BS33" s="79" t="str">
        <f>IF(AW33="DD",'Order Details'!$N$43,"")</f>
        <v/>
      </c>
      <c r="BT33" s="79" t="str">
        <f>IF(AX33="TH",'Order Details'!$N$45,"")</f>
        <v/>
      </c>
      <c r="BU33" s="79" t="str">
        <f>IF(AY33="PHA",'Order Details'!$N$44,"")</f>
        <v/>
      </c>
      <c r="BV33" s="79" t="str">
        <f>IF(AZ33="OS",'Order Details'!$N$46,"")</f>
        <v/>
      </c>
      <c r="BW33" s="79" t="str">
        <f>IF(BA33="RUN PANEL",'Order Details'!$N$39,"")</f>
        <v/>
      </c>
      <c r="BX33" s="79" t="str">
        <f t="shared" si="17"/>
        <v/>
      </c>
    </row>
    <row r="34" spans="1:76" ht="15.75" customHeight="1">
      <c r="A34" s="22" t="str">
        <f>IF('Request Testing'!A34&gt;0,'Request Testing'!A34,"")</f>
        <v/>
      </c>
      <c r="B34" s="70" t="str">
        <f>IF('Request Testing'!B34="","",'Request Testing'!B34)</f>
        <v/>
      </c>
      <c r="C34" s="70" t="str">
        <f>IF('Request Testing'!C34="","",'Request Testing'!C34)</f>
        <v/>
      </c>
      <c r="D34" s="24" t="str">
        <f>IF('Request Testing'!D34="","",'Request Testing'!D34)</f>
        <v/>
      </c>
      <c r="E34" s="24" t="str">
        <f>IF('Request Testing'!E34="","",'Request Testing'!E34)</f>
        <v/>
      </c>
      <c r="F34" s="24" t="str">
        <f>IF('Request Testing'!F34="","",'Request Testing'!F34)</f>
        <v/>
      </c>
      <c r="G34" s="22" t="str">
        <f>IF('Request Testing'!G34="","",'Request Testing'!G34)</f>
        <v/>
      </c>
      <c r="H34" s="71" t="str">
        <f>IF('Request Testing'!H34="","",'Request Testing'!H34)</f>
        <v/>
      </c>
      <c r="I34" s="22" t="str">
        <f>IF('Request Testing'!I34="","",'Request Testing'!I34)</f>
        <v/>
      </c>
      <c r="J34" s="22" t="str">
        <f>IF('Request Testing'!J34="","",'Request Testing'!J34)</f>
        <v/>
      </c>
      <c r="K34" s="22" t="str">
        <f>IF('Request Testing'!K34="","",'Request Testing'!K34)</f>
        <v/>
      </c>
      <c r="L34" s="70" t="str">
        <f>IF('Request Testing'!L34="","",'Request Testing'!L34)</f>
        <v/>
      </c>
      <c r="M34" s="70" t="str">
        <f>IF('Request Testing'!M34="","",'Request Testing'!M34)</f>
        <v/>
      </c>
      <c r="N34" s="70" t="str">
        <f>IF('Request Testing'!N34="","",'Request Testing'!N34)</f>
        <v/>
      </c>
      <c r="O34" s="72" t="str">
        <f>IF('Request Testing'!O34&lt;1,"",IF(AND(OR('Request Testing'!L34&gt;0,'Request Testing'!M34&gt;0,'Request Testing'!N34&gt;0),COUNTA('Request Testing'!O34)&gt;0),"","PV"))</f>
        <v/>
      </c>
      <c r="P34" s="72" t="str">
        <f>IF('Request Testing'!P34&lt;1,"",IF(AND(OR('Request Testing'!L34&gt;0,'Request Testing'!M34&gt;0),COUNTA('Request Testing'!P34)&gt;0),"HPS ADD ON","HPS"))</f>
        <v/>
      </c>
      <c r="Q34" s="72" t="str">
        <f>IF('Request Testing'!Q34&lt;1,"",IF(AND(OR('Request Testing'!L34&gt;0,'Request Testing'!M34&gt;0),COUNTA('Request Testing'!Q34)&gt;0),"CC ADD ON","CC"))</f>
        <v/>
      </c>
      <c r="R34" s="72" t="str">
        <f>IF('Request Testing'!R34&lt;1,"",IF(AND(OR('Request Testing'!L34&gt;0,'Request Testing'!M34&gt;0),COUNTA('Request Testing'!R34)&gt;0),"RC ADD ON","RC"))</f>
        <v/>
      </c>
      <c r="S34" s="70" t="str">
        <f>IF('Request Testing'!S34&lt;1,"",IF(AND(OR('Request Testing'!L34&gt;0,'Request Testing'!M34&gt;0),COUNTA('Request Testing'!S34)&gt;0),"DL ADD ON","DL"))</f>
        <v/>
      </c>
      <c r="T34" s="70" t="str">
        <f>IF('Request Testing'!T34="","",'Request Testing'!T34)</f>
        <v/>
      </c>
      <c r="U34" s="70" t="str">
        <f>IF('Request Testing'!U34&lt;1,"",IF(AND(OR('Request Testing'!L34&gt;0,'Request Testing'!M34&gt;0),COUNTA('Request Testing'!U34)&gt;0),"OH ADD ON","OH"))</f>
        <v/>
      </c>
      <c r="V34" s="73" t="str">
        <f>IF('Request Testing'!V34&lt;1,"",IF(AND(OR('Request Testing'!L34&gt;0,'Request Testing'!M34&gt;0),COUNTA('Request Testing'!V34)&gt;0),"GCP","AM"))</f>
        <v/>
      </c>
      <c r="W34" s="73" t="str">
        <f>IF('Request Testing'!W34&lt;1,"",IF(AND(OR('Request Testing'!L34&gt;0,'Request Testing'!M34&gt;0),COUNTA('Request Testing'!W34)&gt;0),"GCP","NH"))</f>
        <v/>
      </c>
      <c r="X34" s="73" t="str">
        <f>IF('Request Testing'!X34&lt;1,"",IF(AND(OR('Request Testing'!L34&gt;0,'Request Testing'!M34&gt;0),COUNTA('Request Testing'!X34)&gt;0),"GCP","CA"))</f>
        <v/>
      </c>
      <c r="Y34" s="73" t="str">
        <f>IF('Request Testing'!Y34&lt;1,"",IF(AND(OR('Request Testing'!L34&gt;0,'Request Testing'!M34&gt;0),COUNTA('Request Testing'!Y34)&gt;0),"GCP","DD"))</f>
        <v/>
      </c>
      <c r="Z34" s="73" t="str">
        <f>IF('Request Testing'!Z34&lt;1,"",IF(AND(OR('Request Testing'!L34&gt;0,'Request Testing'!M34&gt;0),COUNTA('Request Testing'!Z34)&gt;0),"GCP","TH"))</f>
        <v/>
      </c>
      <c r="AA34" s="73" t="str">
        <f>IF('Request Testing'!AA34&lt;1,"",IF(AND(OR('Request Testing'!L34&gt;0,'Request Testing'!M34&gt;0),COUNTA('Request Testing'!AA34)&gt;0),"GCP","PHA"))</f>
        <v/>
      </c>
      <c r="AB34" s="73" t="str">
        <f>IF('Request Testing'!AB34&lt;1,"",IF(AND(OR('Request Testing'!L34&gt;0,'Request Testing'!M34&gt;0),COUNTA('Request Testing'!AB34)&gt;0),"GCP","OS"))</f>
        <v/>
      </c>
      <c r="AE34" s="74" t="str">
        <f>IF(OR('Request Testing'!L34&gt;0,'Request Testing'!M34&gt;0,'Request Testing'!N34&gt;0,'Request Testing'!O34&gt;0,'Request Testing'!P34&gt;0,'Request Testing'!Q34&gt;0,'Request Testing'!R34&gt;0,'Request Testing'!S34&gt;0,'Request Testing'!T34&gt;0,'Request Testing'!U34&gt;0,'Request Testing'!V34&gt;0,'Request Testing'!W34&gt;0,'Request Testing'!X34&gt;0,'Request Testing'!Y34&gt;0,'Request Testing'!Z34&gt;0,'Request Testing'!AA34&gt;0,'Request Testing'!AB34&gt;0),"X","")</f>
        <v/>
      </c>
      <c r="AF34" s="75" t="str">
        <f>IF(ISNUMBER(SEARCH({"S"},C34)),"S",IF(ISNUMBER(SEARCH({"M"},C34)),"B",IF(ISNUMBER(SEARCH({"B"},C34)),"B",IF(ISNUMBER(SEARCH({"C"},C34)),"C",IF(ISNUMBER(SEARCH({"H"},C34)),"C",IF(ISNUMBER(SEARCH({"F"},C34)),"C",""))))))</f>
        <v/>
      </c>
      <c r="AG34" s="74" t="str">
        <f t="shared" si="0"/>
        <v/>
      </c>
      <c r="AH34" s="74" t="str">
        <f t="shared" si="1"/>
        <v/>
      </c>
      <c r="AI34" s="74" t="str">
        <f t="shared" si="2"/>
        <v/>
      </c>
      <c r="AJ34" s="4" t="str">
        <f t="shared" si="3"/>
        <v/>
      </c>
      <c r="AK34" s="76" t="str">
        <f>IF('Request Testing'!M34&lt;1,"",IF(AND(OR('Request Testing'!$E$1&gt;0),COUNTA('Request Testing'!M34)&gt;0),"CHR","GGP-LD"))</f>
        <v/>
      </c>
      <c r="AL34" s="4" t="str">
        <f t="shared" si="4"/>
        <v/>
      </c>
      <c r="AM34" s="52" t="str">
        <f t="shared" si="5"/>
        <v/>
      </c>
      <c r="AN34" s="4" t="str">
        <f t="shared" si="6"/>
        <v/>
      </c>
      <c r="AO34" s="4" t="str">
        <f t="shared" si="7"/>
        <v/>
      </c>
      <c r="AP34" s="74" t="str">
        <f t="shared" si="8"/>
        <v/>
      </c>
      <c r="AQ34" s="4" t="str">
        <f t="shared" si="18"/>
        <v/>
      </c>
      <c r="AR34" s="4" t="str">
        <f t="shared" si="19"/>
        <v/>
      </c>
      <c r="AS34" s="74" t="str">
        <f t="shared" si="9"/>
        <v/>
      </c>
      <c r="AT34" s="4" t="str">
        <f t="shared" si="10"/>
        <v/>
      </c>
      <c r="AU34" s="4" t="str">
        <f t="shared" si="11"/>
        <v/>
      </c>
      <c r="AV34" s="4" t="str">
        <f t="shared" si="12"/>
        <v/>
      </c>
      <c r="AW34" s="4" t="str">
        <f t="shared" si="13"/>
        <v/>
      </c>
      <c r="AX34" s="4" t="str">
        <f t="shared" si="14"/>
        <v/>
      </c>
      <c r="AY34" s="4" t="str">
        <f t="shared" si="15"/>
        <v/>
      </c>
      <c r="AZ34" s="4" t="str">
        <f t="shared" si="16"/>
        <v/>
      </c>
      <c r="BA34" s="77" t="str">
        <f>IF(AND(OR('Request Testing'!L34&gt;0,'Request Testing'!M34&gt;0),COUNTA('Request Testing'!V34:AB34)&gt;0),"Run Panel","")</f>
        <v/>
      </c>
      <c r="BC34" s="78" t="str">
        <f>IF(AG34="Blood Card",'Order Details'!$S$34,"")</f>
        <v/>
      </c>
      <c r="BD34" s="78" t="str">
        <f>IF(AH34="Hair Card",'Order Details'!$S$35,"")</f>
        <v/>
      </c>
      <c r="BF34" s="4" t="str">
        <f>IF(AJ34="GGP-HD",'Order Details'!$N$10,"")</f>
        <v/>
      </c>
      <c r="BG34" s="79" t="str">
        <f>IF(AK34="GGP-LD",'Order Details'!$N$15,IF(AK34="CHR",'Order Details'!$P$15,""))</f>
        <v/>
      </c>
      <c r="BH34" s="52" t="str">
        <f>IF(AL34="GGP-uLD",'Order Details'!$N$18,"")</f>
        <v/>
      </c>
      <c r="BI34" s="80" t="str">
        <f>IF(AM34="PV",'Order Details'!$N$24,"")</f>
        <v/>
      </c>
      <c r="BJ34" s="78" t="str">
        <f>IF(AN34="HPS",'Order Details'!$N$34,IF(AN34="HPS ADD ON",'Order Details'!$M$34,""))</f>
        <v/>
      </c>
      <c r="BK34" s="78" t="str">
        <f>IF(AO34="CC",'Order Details'!$N$33,IF(AO34="CC ADD ON",'Order Details'!$M$33,""))</f>
        <v/>
      </c>
      <c r="BL34" s="79" t="str">
        <f>IF(AP34="DL",'Order Details'!$N$35,"")</f>
        <v/>
      </c>
      <c r="BM34" s="79" t="str">
        <f>IF(AQ34="RC",'Order Details'!$N$36,"")</f>
        <v/>
      </c>
      <c r="BN34" s="79" t="str">
        <f>IF(AR34="OH",'Order Details'!$N$37,"")</f>
        <v/>
      </c>
      <c r="BO34" s="79" t="str">
        <f>IF(AS34="BVD",'Order Details'!$N$38,"")</f>
        <v/>
      </c>
      <c r="BP34" s="79" t="str">
        <f>IF(AT34="AM",'Order Details'!$N$40,"")</f>
        <v/>
      </c>
      <c r="BQ34" s="79" t="str">
        <f>IF(AU34="NH",'Order Details'!$N$41,"")</f>
        <v/>
      </c>
      <c r="BR34" s="79" t="str">
        <f>IF(AV34="CA",'Order Details'!$N$42,"")</f>
        <v/>
      </c>
      <c r="BS34" s="79" t="str">
        <f>IF(AW34="DD",'Order Details'!$N$43,"")</f>
        <v/>
      </c>
      <c r="BT34" s="79" t="str">
        <f>IF(AX34="TH",'Order Details'!$N$45,"")</f>
        <v/>
      </c>
      <c r="BU34" s="79" t="str">
        <f>IF(AY34="PHA",'Order Details'!$N$44,"")</f>
        <v/>
      </c>
      <c r="BV34" s="79" t="str">
        <f>IF(AZ34="OS",'Order Details'!$N$46,"")</f>
        <v/>
      </c>
      <c r="BW34" s="79" t="str">
        <f>IF(BA34="RUN PANEL",'Order Details'!$N$39,"")</f>
        <v/>
      </c>
      <c r="BX34" s="79" t="str">
        <f t="shared" si="17"/>
        <v/>
      </c>
    </row>
    <row r="35" spans="1:76" ht="15.75" customHeight="1">
      <c r="A35" s="22" t="str">
        <f>IF('Request Testing'!A35&gt;0,'Request Testing'!A35,"")</f>
        <v/>
      </c>
      <c r="B35" s="70" t="str">
        <f>IF('Request Testing'!B35="","",'Request Testing'!B35)</f>
        <v/>
      </c>
      <c r="C35" s="70" t="str">
        <f>IF('Request Testing'!C35="","",'Request Testing'!C35)</f>
        <v/>
      </c>
      <c r="D35" s="24" t="str">
        <f>IF('Request Testing'!D35="","",'Request Testing'!D35)</f>
        <v/>
      </c>
      <c r="E35" s="24" t="str">
        <f>IF('Request Testing'!E35="","",'Request Testing'!E35)</f>
        <v/>
      </c>
      <c r="F35" s="24" t="str">
        <f>IF('Request Testing'!F35="","",'Request Testing'!F35)</f>
        <v/>
      </c>
      <c r="G35" s="22" t="str">
        <f>IF('Request Testing'!G35="","",'Request Testing'!G35)</f>
        <v/>
      </c>
      <c r="H35" s="71" t="str">
        <f>IF('Request Testing'!H35="","",'Request Testing'!H35)</f>
        <v/>
      </c>
      <c r="I35" s="22" t="str">
        <f>IF('Request Testing'!I35="","",'Request Testing'!I35)</f>
        <v/>
      </c>
      <c r="J35" s="22" t="str">
        <f>IF('Request Testing'!J35="","",'Request Testing'!J35)</f>
        <v/>
      </c>
      <c r="K35" s="22" t="str">
        <f>IF('Request Testing'!K35="","",'Request Testing'!K35)</f>
        <v/>
      </c>
      <c r="L35" s="70" t="str">
        <f>IF('Request Testing'!L35="","",'Request Testing'!L35)</f>
        <v/>
      </c>
      <c r="M35" s="70" t="str">
        <f>IF('Request Testing'!M35="","",'Request Testing'!M35)</f>
        <v/>
      </c>
      <c r="N35" s="70" t="str">
        <f>IF('Request Testing'!N35="","",'Request Testing'!N35)</f>
        <v/>
      </c>
      <c r="O35" s="72" t="str">
        <f>IF('Request Testing'!O35&lt;1,"",IF(AND(OR('Request Testing'!L35&gt;0,'Request Testing'!M35&gt;0,'Request Testing'!N35&gt;0),COUNTA('Request Testing'!O35)&gt;0),"","PV"))</f>
        <v/>
      </c>
      <c r="P35" s="72" t="str">
        <f>IF('Request Testing'!P35&lt;1,"",IF(AND(OR('Request Testing'!L35&gt;0,'Request Testing'!M35&gt;0),COUNTA('Request Testing'!P35)&gt;0),"HPS ADD ON","HPS"))</f>
        <v/>
      </c>
      <c r="Q35" s="72" t="str">
        <f>IF('Request Testing'!Q35&lt;1,"",IF(AND(OR('Request Testing'!L35&gt;0,'Request Testing'!M35&gt;0),COUNTA('Request Testing'!Q35)&gt;0),"CC ADD ON","CC"))</f>
        <v/>
      </c>
      <c r="R35" s="72" t="str">
        <f>IF('Request Testing'!R35&lt;1,"",IF(AND(OR('Request Testing'!L35&gt;0,'Request Testing'!M35&gt;0),COUNTA('Request Testing'!R35)&gt;0),"RC ADD ON","RC"))</f>
        <v/>
      </c>
      <c r="S35" s="70" t="str">
        <f>IF('Request Testing'!S35&lt;1,"",IF(AND(OR('Request Testing'!L35&gt;0,'Request Testing'!M35&gt;0),COUNTA('Request Testing'!S35)&gt;0),"DL ADD ON","DL"))</f>
        <v/>
      </c>
      <c r="T35" s="70" t="str">
        <f>IF('Request Testing'!T35="","",'Request Testing'!T35)</f>
        <v/>
      </c>
      <c r="U35" s="70" t="str">
        <f>IF('Request Testing'!U35&lt;1,"",IF(AND(OR('Request Testing'!L35&gt;0,'Request Testing'!M35&gt;0),COUNTA('Request Testing'!U35)&gt;0),"OH ADD ON","OH"))</f>
        <v/>
      </c>
      <c r="V35" s="73" t="str">
        <f>IF('Request Testing'!V35&lt;1,"",IF(AND(OR('Request Testing'!L35&gt;0,'Request Testing'!M35&gt;0),COUNTA('Request Testing'!V35)&gt;0),"GCP","AM"))</f>
        <v/>
      </c>
      <c r="W35" s="73" t="str">
        <f>IF('Request Testing'!W35&lt;1,"",IF(AND(OR('Request Testing'!L35&gt;0,'Request Testing'!M35&gt;0),COUNTA('Request Testing'!W35)&gt;0),"GCP","NH"))</f>
        <v/>
      </c>
      <c r="X35" s="73" t="str">
        <f>IF('Request Testing'!X35&lt;1,"",IF(AND(OR('Request Testing'!L35&gt;0,'Request Testing'!M35&gt;0),COUNTA('Request Testing'!X35)&gt;0),"GCP","CA"))</f>
        <v/>
      </c>
      <c r="Y35" s="73" t="str">
        <f>IF('Request Testing'!Y35&lt;1,"",IF(AND(OR('Request Testing'!L35&gt;0,'Request Testing'!M35&gt;0),COUNTA('Request Testing'!Y35)&gt;0),"GCP","DD"))</f>
        <v/>
      </c>
      <c r="Z35" s="73" t="str">
        <f>IF('Request Testing'!Z35&lt;1,"",IF(AND(OR('Request Testing'!L35&gt;0,'Request Testing'!M35&gt;0),COUNTA('Request Testing'!Z35)&gt;0),"GCP","TH"))</f>
        <v/>
      </c>
      <c r="AA35" s="73" t="str">
        <f>IF('Request Testing'!AA35&lt;1,"",IF(AND(OR('Request Testing'!L35&gt;0,'Request Testing'!M35&gt;0),COUNTA('Request Testing'!AA35)&gt;0),"GCP","PHA"))</f>
        <v/>
      </c>
      <c r="AB35" s="73" t="str">
        <f>IF('Request Testing'!AB35&lt;1,"",IF(AND(OR('Request Testing'!L35&gt;0,'Request Testing'!M35&gt;0),COUNTA('Request Testing'!AB35)&gt;0),"GCP","OS"))</f>
        <v/>
      </c>
      <c r="AE35" s="74" t="str">
        <f>IF(OR('Request Testing'!L35&gt;0,'Request Testing'!M35&gt;0,'Request Testing'!N35&gt;0,'Request Testing'!O35&gt;0,'Request Testing'!P35&gt;0,'Request Testing'!Q35&gt;0,'Request Testing'!R35&gt;0,'Request Testing'!S35&gt;0,'Request Testing'!T35&gt;0,'Request Testing'!U35&gt;0,'Request Testing'!V35&gt;0,'Request Testing'!W35&gt;0,'Request Testing'!X35&gt;0,'Request Testing'!Y35&gt;0,'Request Testing'!Z35&gt;0,'Request Testing'!AA35&gt;0,'Request Testing'!AB35&gt;0),"X","")</f>
        <v/>
      </c>
      <c r="AF35" s="75" t="str">
        <f>IF(ISNUMBER(SEARCH({"S"},C35)),"S",IF(ISNUMBER(SEARCH({"M"},C35)),"B",IF(ISNUMBER(SEARCH({"B"},C35)),"B",IF(ISNUMBER(SEARCH({"C"},C35)),"C",IF(ISNUMBER(SEARCH({"H"},C35)),"C",IF(ISNUMBER(SEARCH({"F"},C35)),"C",""))))))</f>
        <v/>
      </c>
      <c r="AG35" s="74" t="str">
        <f t="shared" si="0"/>
        <v/>
      </c>
      <c r="AH35" s="74" t="str">
        <f t="shared" si="1"/>
        <v/>
      </c>
      <c r="AI35" s="74" t="str">
        <f t="shared" si="2"/>
        <v/>
      </c>
      <c r="AJ35" s="4" t="str">
        <f t="shared" si="3"/>
        <v/>
      </c>
      <c r="AK35" s="76" t="str">
        <f>IF('Request Testing'!M35&lt;1,"",IF(AND(OR('Request Testing'!$E$1&gt;0),COUNTA('Request Testing'!M35)&gt;0),"CHR","GGP-LD"))</f>
        <v/>
      </c>
      <c r="AL35" s="4" t="str">
        <f t="shared" si="4"/>
        <v/>
      </c>
      <c r="AM35" s="52" t="str">
        <f t="shared" si="5"/>
        <v/>
      </c>
      <c r="AN35" s="4" t="str">
        <f t="shared" si="6"/>
        <v/>
      </c>
      <c r="AO35" s="4" t="str">
        <f t="shared" si="7"/>
        <v/>
      </c>
      <c r="AP35" s="74" t="str">
        <f t="shared" si="8"/>
        <v/>
      </c>
      <c r="AQ35" s="4" t="str">
        <f t="shared" si="18"/>
        <v/>
      </c>
      <c r="AR35" s="4" t="str">
        <f t="shared" si="19"/>
        <v/>
      </c>
      <c r="AS35" s="74" t="str">
        <f t="shared" si="9"/>
        <v/>
      </c>
      <c r="AT35" s="4" t="str">
        <f t="shared" si="10"/>
        <v/>
      </c>
      <c r="AU35" s="4" t="str">
        <f t="shared" si="11"/>
        <v/>
      </c>
      <c r="AV35" s="4" t="str">
        <f t="shared" si="12"/>
        <v/>
      </c>
      <c r="AW35" s="4" t="str">
        <f t="shared" si="13"/>
        <v/>
      </c>
      <c r="AX35" s="4" t="str">
        <f t="shared" si="14"/>
        <v/>
      </c>
      <c r="AY35" s="4" t="str">
        <f t="shared" si="15"/>
        <v/>
      </c>
      <c r="AZ35" s="4" t="str">
        <f t="shared" si="16"/>
        <v/>
      </c>
      <c r="BA35" s="77" t="str">
        <f>IF(AND(OR('Request Testing'!L35&gt;0,'Request Testing'!M35&gt;0),COUNTA('Request Testing'!V35:AB35)&gt;0),"Run Panel","")</f>
        <v/>
      </c>
      <c r="BC35" s="78" t="str">
        <f>IF(AG35="Blood Card",'Order Details'!$S$34,"")</f>
        <v/>
      </c>
      <c r="BD35" s="78" t="str">
        <f>IF(AH35="Hair Card",'Order Details'!$S$35,"")</f>
        <v/>
      </c>
      <c r="BF35" s="4" t="str">
        <f>IF(AJ35="GGP-HD",'Order Details'!$N$10,"")</f>
        <v/>
      </c>
      <c r="BG35" s="79" t="str">
        <f>IF(AK35="GGP-LD",'Order Details'!$N$15,IF(AK35="CHR",'Order Details'!$P$15,""))</f>
        <v/>
      </c>
      <c r="BH35" s="52" t="str">
        <f>IF(AL35="GGP-uLD",'Order Details'!$N$18,"")</f>
        <v/>
      </c>
      <c r="BI35" s="80" t="str">
        <f>IF(AM35="PV",'Order Details'!$N$24,"")</f>
        <v/>
      </c>
      <c r="BJ35" s="78" t="str">
        <f>IF(AN35="HPS",'Order Details'!$N$34,IF(AN35="HPS ADD ON",'Order Details'!$M$34,""))</f>
        <v/>
      </c>
      <c r="BK35" s="78" t="str">
        <f>IF(AO35="CC",'Order Details'!$N$33,IF(AO35="CC ADD ON",'Order Details'!$M$33,""))</f>
        <v/>
      </c>
      <c r="BL35" s="79" t="str">
        <f>IF(AP35="DL",'Order Details'!$N$35,"")</f>
        <v/>
      </c>
      <c r="BM35" s="79" t="str">
        <f>IF(AQ35="RC",'Order Details'!$N$36,"")</f>
        <v/>
      </c>
      <c r="BN35" s="79" t="str">
        <f>IF(AR35="OH",'Order Details'!$N$37,"")</f>
        <v/>
      </c>
      <c r="BO35" s="79" t="str">
        <f>IF(AS35="BVD",'Order Details'!$N$38,"")</f>
        <v/>
      </c>
      <c r="BP35" s="79" t="str">
        <f>IF(AT35="AM",'Order Details'!$N$40,"")</f>
        <v/>
      </c>
      <c r="BQ35" s="79" t="str">
        <f>IF(AU35="NH",'Order Details'!$N$41,"")</f>
        <v/>
      </c>
      <c r="BR35" s="79" t="str">
        <f>IF(AV35="CA",'Order Details'!$N$42,"")</f>
        <v/>
      </c>
      <c r="BS35" s="79" t="str">
        <f>IF(AW35="DD",'Order Details'!$N$43,"")</f>
        <v/>
      </c>
      <c r="BT35" s="79" t="str">
        <f>IF(AX35="TH",'Order Details'!$N$45,"")</f>
        <v/>
      </c>
      <c r="BU35" s="79" t="str">
        <f>IF(AY35="PHA",'Order Details'!$N$44,"")</f>
        <v/>
      </c>
      <c r="BV35" s="79" t="str">
        <f>IF(AZ35="OS",'Order Details'!$N$46,"")</f>
        <v/>
      </c>
      <c r="BW35" s="79" t="str">
        <f>IF(BA35="RUN PANEL",'Order Details'!$N$39,"")</f>
        <v/>
      </c>
      <c r="BX35" s="79" t="str">
        <f t="shared" si="17"/>
        <v/>
      </c>
    </row>
    <row r="36" spans="1:76" ht="15.75" customHeight="1">
      <c r="A36" s="22" t="str">
        <f>IF('Request Testing'!A36&gt;0,'Request Testing'!A36,"")</f>
        <v/>
      </c>
      <c r="B36" s="70" t="str">
        <f>IF('Request Testing'!B36="","",'Request Testing'!B36)</f>
        <v/>
      </c>
      <c r="C36" s="70" t="str">
        <f>IF('Request Testing'!C36="","",'Request Testing'!C36)</f>
        <v/>
      </c>
      <c r="D36" s="24" t="str">
        <f>IF('Request Testing'!D36="","",'Request Testing'!D36)</f>
        <v/>
      </c>
      <c r="E36" s="24" t="str">
        <f>IF('Request Testing'!E36="","",'Request Testing'!E36)</f>
        <v/>
      </c>
      <c r="F36" s="24" t="str">
        <f>IF('Request Testing'!F36="","",'Request Testing'!F36)</f>
        <v/>
      </c>
      <c r="G36" s="22" t="str">
        <f>IF('Request Testing'!G36="","",'Request Testing'!G36)</f>
        <v/>
      </c>
      <c r="H36" s="71" t="str">
        <f>IF('Request Testing'!H36="","",'Request Testing'!H36)</f>
        <v/>
      </c>
      <c r="I36" s="22" t="str">
        <f>IF('Request Testing'!I36="","",'Request Testing'!I36)</f>
        <v/>
      </c>
      <c r="J36" s="22" t="str">
        <f>IF('Request Testing'!J36="","",'Request Testing'!J36)</f>
        <v/>
      </c>
      <c r="K36" s="22" t="str">
        <f>IF('Request Testing'!K36="","",'Request Testing'!K36)</f>
        <v/>
      </c>
      <c r="L36" s="70" t="str">
        <f>IF('Request Testing'!L36="","",'Request Testing'!L36)</f>
        <v/>
      </c>
      <c r="M36" s="70" t="str">
        <f>IF('Request Testing'!M36="","",'Request Testing'!M36)</f>
        <v/>
      </c>
      <c r="N36" s="70" t="str">
        <f>IF('Request Testing'!N36="","",'Request Testing'!N36)</f>
        <v/>
      </c>
      <c r="O36" s="72" t="str">
        <f>IF('Request Testing'!O36&lt;1,"",IF(AND(OR('Request Testing'!L36&gt;0,'Request Testing'!M36&gt;0,'Request Testing'!N36&gt;0),COUNTA('Request Testing'!O36)&gt;0),"","PV"))</f>
        <v/>
      </c>
      <c r="P36" s="72" t="str">
        <f>IF('Request Testing'!P36&lt;1,"",IF(AND(OR('Request Testing'!L36&gt;0,'Request Testing'!M36&gt;0),COUNTA('Request Testing'!P36)&gt;0),"HPS ADD ON","HPS"))</f>
        <v/>
      </c>
      <c r="Q36" s="72" t="str">
        <f>IF('Request Testing'!Q36&lt;1,"",IF(AND(OR('Request Testing'!L36&gt;0,'Request Testing'!M36&gt;0),COUNTA('Request Testing'!Q36)&gt;0),"CC ADD ON","CC"))</f>
        <v/>
      </c>
      <c r="R36" s="72" t="str">
        <f>IF('Request Testing'!R36&lt;1,"",IF(AND(OR('Request Testing'!L36&gt;0,'Request Testing'!M36&gt;0),COUNTA('Request Testing'!R36)&gt;0),"RC ADD ON","RC"))</f>
        <v/>
      </c>
      <c r="S36" s="70" t="str">
        <f>IF('Request Testing'!S36&lt;1,"",IF(AND(OR('Request Testing'!L36&gt;0,'Request Testing'!M36&gt;0),COUNTA('Request Testing'!S36)&gt;0),"DL ADD ON","DL"))</f>
        <v/>
      </c>
      <c r="T36" s="70" t="str">
        <f>IF('Request Testing'!T36="","",'Request Testing'!T36)</f>
        <v/>
      </c>
      <c r="U36" s="70" t="str">
        <f>IF('Request Testing'!U36&lt;1,"",IF(AND(OR('Request Testing'!L36&gt;0,'Request Testing'!M36&gt;0),COUNTA('Request Testing'!U36)&gt;0),"OH ADD ON","OH"))</f>
        <v/>
      </c>
      <c r="V36" s="73" t="str">
        <f>IF('Request Testing'!V36&lt;1,"",IF(AND(OR('Request Testing'!L36&gt;0,'Request Testing'!M36&gt;0),COUNTA('Request Testing'!V36)&gt;0),"GCP","AM"))</f>
        <v/>
      </c>
      <c r="W36" s="73" t="str">
        <f>IF('Request Testing'!W36&lt;1,"",IF(AND(OR('Request Testing'!L36&gt;0,'Request Testing'!M36&gt;0),COUNTA('Request Testing'!W36)&gt;0),"GCP","NH"))</f>
        <v/>
      </c>
      <c r="X36" s="73" t="str">
        <f>IF('Request Testing'!X36&lt;1,"",IF(AND(OR('Request Testing'!L36&gt;0,'Request Testing'!M36&gt;0),COUNTA('Request Testing'!X36)&gt;0),"GCP","CA"))</f>
        <v/>
      </c>
      <c r="Y36" s="73" t="str">
        <f>IF('Request Testing'!Y36&lt;1,"",IF(AND(OR('Request Testing'!L36&gt;0,'Request Testing'!M36&gt;0),COUNTA('Request Testing'!Y36)&gt;0),"GCP","DD"))</f>
        <v/>
      </c>
      <c r="Z36" s="73" t="str">
        <f>IF('Request Testing'!Z36&lt;1,"",IF(AND(OR('Request Testing'!L36&gt;0,'Request Testing'!M36&gt;0),COUNTA('Request Testing'!Z36)&gt;0),"GCP","TH"))</f>
        <v/>
      </c>
      <c r="AA36" s="73" t="str">
        <f>IF('Request Testing'!AA36&lt;1,"",IF(AND(OR('Request Testing'!L36&gt;0,'Request Testing'!M36&gt;0),COUNTA('Request Testing'!AA36)&gt;0),"GCP","PHA"))</f>
        <v/>
      </c>
      <c r="AB36" s="73" t="str">
        <f>IF('Request Testing'!AB36&lt;1,"",IF(AND(OR('Request Testing'!L36&gt;0,'Request Testing'!M36&gt;0),COUNTA('Request Testing'!AB36)&gt;0),"GCP","OS"))</f>
        <v/>
      </c>
      <c r="AE36" s="74" t="str">
        <f>IF(OR('Request Testing'!L36&gt;0,'Request Testing'!M36&gt;0,'Request Testing'!N36&gt;0,'Request Testing'!O36&gt;0,'Request Testing'!P36&gt;0,'Request Testing'!Q36&gt;0,'Request Testing'!R36&gt;0,'Request Testing'!S36&gt;0,'Request Testing'!T36&gt;0,'Request Testing'!U36&gt;0,'Request Testing'!V36&gt;0,'Request Testing'!W36&gt;0,'Request Testing'!X36&gt;0,'Request Testing'!Y36&gt;0,'Request Testing'!Z36&gt;0,'Request Testing'!AA36&gt;0,'Request Testing'!AB36&gt;0),"X","")</f>
        <v/>
      </c>
      <c r="AF36" s="75" t="str">
        <f>IF(ISNUMBER(SEARCH({"S"},C36)),"S",IF(ISNUMBER(SEARCH({"M"},C36)),"B",IF(ISNUMBER(SEARCH({"B"},C36)),"B",IF(ISNUMBER(SEARCH({"C"},C36)),"C",IF(ISNUMBER(SEARCH({"H"},C36)),"C",IF(ISNUMBER(SEARCH({"F"},C36)),"C",""))))))</f>
        <v/>
      </c>
      <c r="AG36" s="74" t="str">
        <f t="shared" si="0"/>
        <v/>
      </c>
      <c r="AH36" s="74" t="str">
        <f t="shared" si="1"/>
        <v/>
      </c>
      <c r="AI36" s="74" t="str">
        <f t="shared" si="2"/>
        <v/>
      </c>
      <c r="AJ36" s="4" t="str">
        <f t="shared" si="3"/>
        <v/>
      </c>
      <c r="AK36" s="76" t="str">
        <f>IF('Request Testing'!M36&lt;1,"",IF(AND(OR('Request Testing'!$E$1&gt;0),COUNTA('Request Testing'!M36)&gt;0),"CHR","GGP-LD"))</f>
        <v/>
      </c>
      <c r="AL36" s="4" t="str">
        <f t="shared" si="4"/>
        <v/>
      </c>
      <c r="AM36" s="52" t="str">
        <f t="shared" si="5"/>
        <v/>
      </c>
      <c r="AN36" s="4" t="str">
        <f t="shared" si="6"/>
        <v/>
      </c>
      <c r="AO36" s="4" t="str">
        <f t="shared" si="7"/>
        <v/>
      </c>
      <c r="AP36" s="74" t="str">
        <f t="shared" si="8"/>
        <v/>
      </c>
      <c r="AQ36" s="4" t="str">
        <f t="shared" si="18"/>
        <v/>
      </c>
      <c r="AR36" s="4" t="str">
        <f t="shared" si="19"/>
        <v/>
      </c>
      <c r="AS36" s="74" t="str">
        <f t="shared" si="9"/>
        <v/>
      </c>
      <c r="AT36" s="4" t="str">
        <f t="shared" si="10"/>
        <v/>
      </c>
      <c r="AU36" s="4" t="str">
        <f t="shared" si="11"/>
        <v/>
      </c>
      <c r="AV36" s="4" t="str">
        <f t="shared" si="12"/>
        <v/>
      </c>
      <c r="AW36" s="4" t="str">
        <f t="shared" si="13"/>
        <v/>
      </c>
      <c r="AX36" s="4" t="str">
        <f t="shared" si="14"/>
        <v/>
      </c>
      <c r="AY36" s="4" t="str">
        <f t="shared" si="15"/>
        <v/>
      </c>
      <c r="AZ36" s="4" t="str">
        <f t="shared" si="16"/>
        <v/>
      </c>
      <c r="BA36" s="77" t="str">
        <f>IF(AND(OR('Request Testing'!L36&gt;0,'Request Testing'!M36&gt;0),COUNTA('Request Testing'!V36:AB36)&gt;0),"Run Panel","")</f>
        <v/>
      </c>
      <c r="BC36" s="78" t="str">
        <f>IF(AG36="Blood Card",'Order Details'!$S$34,"")</f>
        <v/>
      </c>
      <c r="BD36" s="78" t="str">
        <f>IF(AH36="Hair Card",'Order Details'!$S$35,"")</f>
        <v/>
      </c>
      <c r="BF36" s="4" t="str">
        <f>IF(AJ36="GGP-HD",'Order Details'!$N$10,"")</f>
        <v/>
      </c>
      <c r="BG36" s="79" t="str">
        <f>IF(AK36="GGP-LD",'Order Details'!$N$15,IF(AK36="CHR",'Order Details'!$P$15,""))</f>
        <v/>
      </c>
      <c r="BH36" s="52" t="str">
        <f>IF(AL36="GGP-uLD",'Order Details'!$N$18,"")</f>
        <v/>
      </c>
      <c r="BI36" s="80" t="str">
        <f>IF(AM36="PV",'Order Details'!$N$24,"")</f>
        <v/>
      </c>
      <c r="BJ36" s="78" t="str">
        <f>IF(AN36="HPS",'Order Details'!$N$34,IF(AN36="HPS ADD ON",'Order Details'!$M$34,""))</f>
        <v/>
      </c>
      <c r="BK36" s="78" t="str">
        <f>IF(AO36="CC",'Order Details'!$N$33,IF(AO36="CC ADD ON",'Order Details'!$M$33,""))</f>
        <v/>
      </c>
      <c r="BL36" s="79" t="str">
        <f>IF(AP36="DL",'Order Details'!$N$35,"")</f>
        <v/>
      </c>
      <c r="BM36" s="79" t="str">
        <f>IF(AQ36="RC",'Order Details'!$N$36,"")</f>
        <v/>
      </c>
      <c r="BN36" s="79" t="str">
        <f>IF(AR36="OH",'Order Details'!$N$37,"")</f>
        <v/>
      </c>
      <c r="BO36" s="79" t="str">
        <f>IF(AS36="BVD",'Order Details'!$N$38,"")</f>
        <v/>
      </c>
      <c r="BP36" s="79" t="str">
        <f>IF(AT36="AM",'Order Details'!$N$40,"")</f>
        <v/>
      </c>
      <c r="BQ36" s="79" t="str">
        <f>IF(AU36="NH",'Order Details'!$N$41,"")</f>
        <v/>
      </c>
      <c r="BR36" s="79" t="str">
        <f>IF(AV36="CA",'Order Details'!$N$42,"")</f>
        <v/>
      </c>
      <c r="BS36" s="79" t="str">
        <f>IF(AW36="DD",'Order Details'!$N$43,"")</f>
        <v/>
      </c>
      <c r="BT36" s="79" t="str">
        <f>IF(AX36="TH",'Order Details'!$N$45,"")</f>
        <v/>
      </c>
      <c r="BU36" s="79" t="str">
        <f>IF(AY36="PHA",'Order Details'!$N$44,"")</f>
        <v/>
      </c>
      <c r="BV36" s="79" t="str">
        <f>IF(AZ36="OS",'Order Details'!$N$46,"")</f>
        <v/>
      </c>
      <c r="BW36" s="79" t="str">
        <f>IF(BA36="RUN PANEL",'Order Details'!$N$39,"")</f>
        <v/>
      </c>
      <c r="BX36" s="79" t="str">
        <f t="shared" si="17"/>
        <v/>
      </c>
    </row>
    <row r="37" spans="1:76" ht="15.75" customHeight="1">
      <c r="A37" s="22" t="str">
        <f>IF('Request Testing'!A37&gt;0,'Request Testing'!A37,"")</f>
        <v/>
      </c>
      <c r="B37" s="70" t="str">
        <f>IF('Request Testing'!B37="","",'Request Testing'!B37)</f>
        <v/>
      </c>
      <c r="C37" s="70" t="str">
        <f>IF('Request Testing'!C37="","",'Request Testing'!C37)</f>
        <v/>
      </c>
      <c r="D37" s="24" t="str">
        <f>IF('Request Testing'!D37="","",'Request Testing'!D37)</f>
        <v/>
      </c>
      <c r="E37" s="24" t="str">
        <f>IF('Request Testing'!E37="","",'Request Testing'!E37)</f>
        <v/>
      </c>
      <c r="F37" s="24" t="str">
        <f>IF('Request Testing'!F37="","",'Request Testing'!F37)</f>
        <v/>
      </c>
      <c r="G37" s="22" t="str">
        <f>IF('Request Testing'!G37="","",'Request Testing'!G37)</f>
        <v/>
      </c>
      <c r="H37" s="71" t="str">
        <f>IF('Request Testing'!H37="","",'Request Testing'!H37)</f>
        <v/>
      </c>
      <c r="I37" s="22" t="str">
        <f>IF('Request Testing'!I37="","",'Request Testing'!I37)</f>
        <v/>
      </c>
      <c r="J37" s="22" t="str">
        <f>IF('Request Testing'!J37="","",'Request Testing'!J37)</f>
        <v/>
      </c>
      <c r="K37" s="22" t="str">
        <f>IF('Request Testing'!K37="","",'Request Testing'!K37)</f>
        <v/>
      </c>
      <c r="L37" s="70" t="str">
        <f>IF('Request Testing'!L37="","",'Request Testing'!L37)</f>
        <v/>
      </c>
      <c r="M37" s="70" t="str">
        <f>IF('Request Testing'!M37="","",'Request Testing'!M37)</f>
        <v/>
      </c>
      <c r="N37" s="70" t="str">
        <f>IF('Request Testing'!N37="","",'Request Testing'!N37)</f>
        <v/>
      </c>
      <c r="O37" s="72" t="str">
        <f>IF('Request Testing'!O37&lt;1,"",IF(AND(OR('Request Testing'!L37&gt;0,'Request Testing'!M37&gt;0,'Request Testing'!N37&gt;0),COUNTA('Request Testing'!O37)&gt;0),"","PV"))</f>
        <v/>
      </c>
      <c r="P37" s="72" t="str">
        <f>IF('Request Testing'!P37&lt;1,"",IF(AND(OR('Request Testing'!L37&gt;0,'Request Testing'!M37&gt;0),COUNTA('Request Testing'!P37)&gt;0),"HPS ADD ON","HPS"))</f>
        <v/>
      </c>
      <c r="Q37" s="72" t="str">
        <f>IF('Request Testing'!Q37&lt;1,"",IF(AND(OR('Request Testing'!L37&gt;0,'Request Testing'!M37&gt;0),COUNTA('Request Testing'!Q37)&gt;0),"CC ADD ON","CC"))</f>
        <v/>
      </c>
      <c r="R37" s="72" t="str">
        <f>IF('Request Testing'!R37&lt;1,"",IF(AND(OR('Request Testing'!L37&gt;0,'Request Testing'!M37&gt;0),COUNTA('Request Testing'!R37)&gt;0),"RC ADD ON","RC"))</f>
        <v/>
      </c>
      <c r="S37" s="70" t="str">
        <f>IF('Request Testing'!S37&lt;1,"",IF(AND(OR('Request Testing'!L37&gt;0,'Request Testing'!M37&gt;0),COUNTA('Request Testing'!S37)&gt;0),"DL ADD ON","DL"))</f>
        <v/>
      </c>
      <c r="T37" s="70" t="str">
        <f>IF('Request Testing'!T37="","",'Request Testing'!T37)</f>
        <v/>
      </c>
      <c r="U37" s="70" t="str">
        <f>IF('Request Testing'!U37&lt;1,"",IF(AND(OR('Request Testing'!L37&gt;0,'Request Testing'!M37&gt;0),COUNTA('Request Testing'!U37)&gt;0),"OH ADD ON","OH"))</f>
        <v/>
      </c>
      <c r="V37" s="73" t="str">
        <f>IF('Request Testing'!V37&lt;1,"",IF(AND(OR('Request Testing'!L37&gt;0,'Request Testing'!M37&gt;0),COUNTA('Request Testing'!V37)&gt;0),"GCP","AM"))</f>
        <v/>
      </c>
      <c r="W37" s="73" t="str">
        <f>IF('Request Testing'!W37&lt;1,"",IF(AND(OR('Request Testing'!L37&gt;0,'Request Testing'!M37&gt;0),COUNTA('Request Testing'!W37)&gt;0),"GCP","NH"))</f>
        <v/>
      </c>
      <c r="X37" s="73" t="str">
        <f>IF('Request Testing'!X37&lt;1,"",IF(AND(OR('Request Testing'!L37&gt;0,'Request Testing'!M37&gt;0),COUNTA('Request Testing'!X37)&gt;0),"GCP","CA"))</f>
        <v/>
      </c>
      <c r="Y37" s="73" t="str">
        <f>IF('Request Testing'!Y37&lt;1,"",IF(AND(OR('Request Testing'!L37&gt;0,'Request Testing'!M37&gt;0),COUNTA('Request Testing'!Y37)&gt;0),"GCP","DD"))</f>
        <v/>
      </c>
      <c r="Z37" s="73" t="str">
        <f>IF('Request Testing'!Z37&lt;1,"",IF(AND(OR('Request Testing'!L37&gt;0,'Request Testing'!M37&gt;0),COUNTA('Request Testing'!Z37)&gt;0),"GCP","TH"))</f>
        <v/>
      </c>
      <c r="AA37" s="73" t="str">
        <f>IF('Request Testing'!AA37&lt;1,"",IF(AND(OR('Request Testing'!L37&gt;0,'Request Testing'!M37&gt;0),COUNTA('Request Testing'!AA37)&gt;0),"GCP","PHA"))</f>
        <v/>
      </c>
      <c r="AB37" s="73" t="str">
        <f>IF('Request Testing'!AB37&lt;1,"",IF(AND(OR('Request Testing'!L37&gt;0,'Request Testing'!M37&gt;0),COUNTA('Request Testing'!AB37)&gt;0),"GCP","OS"))</f>
        <v/>
      </c>
      <c r="AE37" s="74" t="str">
        <f>IF(OR('Request Testing'!L37&gt;0,'Request Testing'!M37&gt;0,'Request Testing'!N37&gt;0,'Request Testing'!O37&gt;0,'Request Testing'!P37&gt;0,'Request Testing'!Q37&gt;0,'Request Testing'!R37&gt;0,'Request Testing'!S37&gt;0,'Request Testing'!T37&gt;0,'Request Testing'!U37&gt;0,'Request Testing'!V37&gt;0,'Request Testing'!W37&gt;0,'Request Testing'!X37&gt;0,'Request Testing'!Y37&gt;0,'Request Testing'!Z37&gt;0,'Request Testing'!AA37&gt;0,'Request Testing'!AB37&gt;0),"X","")</f>
        <v/>
      </c>
      <c r="AF37" s="75" t="str">
        <f>IF(ISNUMBER(SEARCH({"S"},C37)),"S",IF(ISNUMBER(SEARCH({"M"},C37)),"B",IF(ISNUMBER(SEARCH({"B"},C37)),"B",IF(ISNUMBER(SEARCH({"C"},C37)),"C",IF(ISNUMBER(SEARCH({"H"},C37)),"C",IF(ISNUMBER(SEARCH({"F"},C37)),"C",""))))))</f>
        <v/>
      </c>
      <c r="AG37" s="74" t="str">
        <f t="shared" si="0"/>
        <v/>
      </c>
      <c r="AH37" s="74" t="str">
        <f t="shared" si="1"/>
        <v/>
      </c>
      <c r="AI37" s="74" t="str">
        <f t="shared" si="2"/>
        <v/>
      </c>
      <c r="AJ37" s="4" t="str">
        <f t="shared" si="3"/>
        <v/>
      </c>
      <c r="AK37" s="76" t="str">
        <f>IF('Request Testing'!M37&lt;1,"",IF(AND(OR('Request Testing'!$E$1&gt;0),COUNTA('Request Testing'!M37)&gt;0),"CHR","GGP-LD"))</f>
        <v/>
      </c>
      <c r="AL37" s="4" t="str">
        <f t="shared" si="4"/>
        <v/>
      </c>
      <c r="AM37" s="52" t="str">
        <f t="shared" si="5"/>
        <v/>
      </c>
      <c r="AN37" s="4" t="str">
        <f t="shared" si="6"/>
        <v/>
      </c>
      <c r="AO37" s="4" t="str">
        <f t="shared" si="7"/>
        <v/>
      </c>
      <c r="AP37" s="74" t="str">
        <f t="shared" si="8"/>
        <v/>
      </c>
      <c r="AQ37" s="4" t="str">
        <f t="shared" si="18"/>
        <v/>
      </c>
      <c r="AR37" s="4" t="str">
        <f t="shared" si="19"/>
        <v/>
      </c>
      <c r="AS37" s="74" t="str">
        <f t="shared" si="9"/>
        <v/>
      </c>
      <c r="AT37" s="4" t="str">
        <f t="shared" si="10"/>
        <v/>
      </c>
      <c r="AU37" s="4" t="str">
        <f t="shared" si="11"/>
        <v/>
      </c>
      <c r="AV37" s="4" t="str">
        <f t="shared" si="12"/>
        <v/>
      </c>
      <c r="AW37" s="4" t="str">
        <f t="shared" si="13"/>
        <v/>
      </c>
      <c r="AX37" s="4" t="str">
        <f t="shared" si="14"/>
        <v/>
      </c>
      <c r="AY37" s="4" t="str">
        <f t="shared" si="15"/>
        <v/>
      </c>
      <c r="AZ37" s="4" t="str">
        <f t="shared" si="16"/>
        <v/>
      </c>
      <c r="BA37" s="77" t="str">
        <f>IF(AND(OR('Request Testing'!L37&gt;0,'Request Testing'!M37&gt;0),COUNTA('Request Testing'!V37:AB37)&gt;0),"Run Panel","")</f>
        <v/>
      </c>
      <c r="BC37" s="78" t="str">
        <f>IF(AG37="Blood Card",'Order Details'!$S$34,"")</f>
        <v/>
      </c>
      <c r="BD37" s="78" t="str">
        <f>IF(AH37="Hair Card",'Order Details'!$S$35,"")</f>
        <v/>
      </c>
      <c r="BF37" s="4" t="str">
        <f>IF(AJ37="GGP-HD",'Order Details'!$N$10,"")</f>
        <v/>
      </c>
      <c r="BG37" s="79" t="str">
        <f>IF(AK37="GGP-LD",'Order Details'!$N$15,IF(AK37="CHR",'Order Details'!$P$15,""))</f>
        <v/>
      </c>
      <c r="BH37" s="52" t="str">
        <f>IF(AL37="GGP-uLD",'Order Details'!$N$18,"")</f>
        <v/>
      </c>
      <c r="BI37" s="80" t="str">
        <f>IF(AM37="PV",'Order Details'!$N$24,"")</f>
        <v/>
      </c>
      <c r="BJ37" s="78" t="str">
        <f>IF(AN37="HPS",'Order Details'!$N$34,IF(AN37="HPS ADD ON",'Order Details'!$M$34,""))</f>
        <v/>
      </c>
      <c r="BK37" s="78" t="str">
        <f>IF(AO37="CC",'Order Details'!$N$33,IF(AO37="CC ADD ON",'Order Details'!$M$33,""))</f>
        <v/>
      </c>
      <c r="BL37" s="79" t="str">
        <f>IF(AP37="DL",'Order Details'!$N$35,"")</f>
        <v/>
      </c>
      <c r="BM37" s="79" t="str">
        <f>IF(AQ37="RC",'Order Details'!$N$36,"")</f>
        <v/>
      </c>
      <c r="BN37" s="79" t="str">
        <f>IF(AR37="OH",'Order Details'!$N$37,"")</f>
        <v/>
      </c>
      <c r="BO37" s="79" t="str">
        <f>IF(AS37="BVD",'Order Details'!$N$38,"")</f>
        <v/>
      </c>
      <c r="BP37" s="79" t="str">
        <f>IF(AT37="AM",'Order Details'!$N$40,"")</f>
        <v/>
      </c>
      <c r="BQ37" s="79" t="str">
        <f>IF(AU37="NH",'Order Details'!$N$41,"")</f>
        <v/>
      </c>
      <c r="BR37" s="79" t="str">
        <f>IF(AV37="CA",'Order Details'!$N$42,"")</f>
        <v/>
      </c>
      <c r="BS37" s="79" t="str">
        <f>IF(AW37="DD",'Order Details'!$N$43,"")</f>
        <v/>
      </c>
      <c r="BT37" s="79" t="str">
        <f>IF(AX37="TH",'Order Details'!$N$45,"")</f>
        <v/>
      </c>
      <c r="BU37" s="79" t="str">
        <f>IF(AY37="PHA",'Order Details'!$N$44,"")</f>
        <v/>
      </c>
      <c r="BV37" s="79" t="str">
        <f>IF(AZ37="OS",'Order Details'!$N$46,"")</f>
        <v/>
      </c>
      <c r="BW37" s="79" t="str">
        <f>IF(BA37="RUN PANEL",'Order Details'!$N$39,"")</f>
        <v/>
      </c>
      <c r="BX37" s="79" t="str">
        <f t="shared" si="17"/>
        <v/>
      </c>
    </row>
    <row r="38" spans="1:76" ht="15.75" customHeight="1">
      <c r="A38" s="22" t="str">
        <f>IF('Request Testing'!A38&gt;0,'Request Testing'!A38,"")</f>
        <v/>
      </c>
      <c r="B38" s="70" t="str">
        <f>IF('Request Testing'!B38="","",'Request Testing'!B38)</f>
        <v/>
      </c>
      <c r="C38" s="70" t="str">
        <f>IF('Request Testing'!C38="","",'Request Testing'!C38)</f>
        <v/>
      </c>
      <c r="D38" s="24" t="str">
        <f>IF('Request Testing'!D38="","",'Request Testing'!D38)</f>
        <v/>
      </c>
      <c r="E38" s="24" t="str">
        <f>IF('Request Testing'!E38="","",'Request Testing'!E38)</f>
        <v/>
      </c>
      <c r="F38" s="24" t="str">
        <f>IF('Request Testing'!F38="","",'Request Testing'!F38)</f>
        <v/>
      </c>
      <c r="G38" s="22" t="str">
        <f>IF('Request Testing'!G38="","",'Request Testing'!G38)</f>
        <v/>
      </c>
      <c r="H38" s="71" t="str">
        <f>IF('Request Testing'!H38="","",'Request Testing'!H38)</f>
        <v/>
      </c>
      <c r="I38" s="22" t="str">
        <f>IF('Request Testing'!I38="","",'Request Testing'!I38)</f>
        <v/>
      </c>
      <c r="J38" s="22" t="str">
        <f>IF('Request Testing'!J38="","",'Request Testing'!J38)</f>
        <v/>
      </c>
      <c r="K38" s="22" t="str">
        <f>IF('Request Testing'!K38="","",'Request Testing'!K38)</f>
        <v/>
      </c>
      <c r="L38" s="70" t="str">
        <f>IF('Request Testing'!L38="","",'Request Testing'!L38)</f>
        <v/>
      </c>
      <c r="M38" s="70" t="str">
        <f>IF('Request Testing'!M38="","",'Request Testing'!M38)</f>
        <v/>
      </c>
      <c r="N38" s="70" t="str">
        <f>IF('Request Testing'!N38="","",'Request Testing'!N38)</f>
        <v/>
      </c>
      <c r="O38" s="72" t="str">
        <f>IF('Request Testing'!O38&lt;1,"",IF(AND(OR('Request Testing'!L38&gt;0,'Request Testing'!M38&gt;0,'Request Testing'!N38&gt;0),COUNTA('Request Testing'!O38)&gt;0),"","PV"))</f>
        <v/>
      </c>
      <c r="P38" s="72" t="str">
        <f>IF('Request Testing'!P38&lt;1,"",IF(AND(OR('Request Testing'!L38&gt;0,'Request Testing'!M38&gt;0),COUNTA('Request Testing'!P38)&gt;0),"HPS ADD ON","HPS"))</f>
        <v/>
      </c>
      <c r="Q38" s="72" t="str">
        <f>IF('Request Testing'!Q38&lt;1,"",IF(AND(OR('Request Testing'!L38&gt;0,'Request Testing'!M38&gt;0),COUNTA('Request Testing'!Q38)&gt;0),"CC ADD ON","CC"))</f>
        <v/>
      </c>
      <c r="R38" s="72" t="str">
        <f>IF('Request Testing'!R38&lt;1,"",IF(AND(OR('Request Testing'!L38&gt;0,'Request Testing'!M38&gt;0),COUNTA('Request Testing'!R38)&gt;0),"RC ADD ON","RC"))</f>
        <v/>
      </c>
      <c r="S38" s="70" t="str">
        <f>IF('Request Testing'!S38&lt;1,"",IF(AND(OR('Request Testing'!L38&gt;0,'Request Testing'!M38&gt;0),COUNTA('Request Testing'!S38)&gt;0),"DL ADD ON","DL"))</f>
        <v/>
      </c>
      <c r="T38" s="70" t="str">
        <f>IF('Request Testing'!T38="","",'Request Testing'!T38)</f>
        <v/>
      </c>
      <c r="U38" s="70" t="str">
        <f>IF('Request Testing'!U38&lt;1,"",IF(AND(OR('Request Testing'!L38&gt;0,'Request Testing'!M38&gt;0),COUNTA('Request Testing'!U38)&gt;0),"OH ADD ON","OH"))</f>
        <v/>
      </c>
      <c r="V38" s="73" t="str">
        <f>IF('Request Testing'!V38&lt;1,"",IF(AND(OR('Request Testing'!L38&gt;0,'Request Testing'!M38&gt;0),COUNTA('Request Testing'!V38)&gt;0),"GCP","AM"))</f>
        <v/>
      </c>
      <c r="W38" s="73" t="str">
        <f>IF('Request Testing'!W38&lt;1,"",IF(AND(OR('Request Testing'!L38&gt;0,'Request Testing'!M38&gt;0),COUNTA('Request Testing'!W38)&gt;0),"GCP","NH"))</f>
        <v/>
      </c>
      <c r="X38" s="73" t="str">
        <f>IF('Request Testing'!X38&lt;1,"",IF(AND(OR('Request Testing'!L38&gt;0,'Request Testing'!M38&gt;0),COUNTA('Request Testing'!X38)&gt;0),"GCP","CA"))</f>
        <v/>
      </c>
      <c r="Y38" s="73" t="str">
        <f>IF('Request Testing'!Y38&lt;1,"",IF(AND(OR('Request Testing'!L38&gt;0,'Request Testing'!M38&gt;0),COUNTA('Request Testing'!Y38)&gt;0),"GCP","DD"))</f>
        <v/>
      </c>
      <c r="Z38" s="73" t="str">
        <f>IF('Request Testing'!Z38&lt;1,"",IF(AND(OR('Request Testing'!L38&gt;0,'Request Testing'!M38&gt;0),COUNTA('Request Testing'!Z38)&gt;0),"GCP","TH"))</f>
        <v/>
      </c>
      <c r="AA38" s="73" t="str">
        <f>IF('Request Testing'!AA38&lt;1,"",IF(AND(OR('Request Testing'!L38&gt;0,'Request Testing'!M38&gt;0),COUNTA('Request Testing'!AA38)&gt;0),"GCP","PHA"))</f>
        <v/>
      </c>
      <c r="AB38" s="73" t="str">
        <f>IF('Request Testing'!AB38&lt;1,"",IF(AND(OR('Request Testing'!L38&gt;0,'Request Testing'!M38&gt;0),COUNTA('Request Testing'!AB38)&gt;0),"GCP","OS"))</f>
        <v/>
      </c>
      <c r="AE38" s="74" t="str">
        <f>IF(OR('Request Testing'!L38&gt;0,'Request Testing'!M38&gt;0,'Request Testing'!N38&gt;0,'Request Testing'!O38&gt;0,'Request Testing'!P38&gt;0,'Request Testing'!Q38&gt;0,'Request Testing'!R38&gt;0,'Request Testing'!S38&gt;0,'Request Testing'!T38&gt;0,'Request Testing'!U38&gt;0,'Request Testing'!V38&gt;0,'Request Testing'!W38&gt;0,'Request Testing'!X38&gt;0,'Request Testing'!Y38&gt;0,'Request Testing'!Z38&gt;0,'Request Testing'!AA38&gt;0,'Request Testing'!AB38&gt;0),"X","")</f>
        <v/>
      </c>
      <c r="AF38" s="75" t="str">
        <f>IF(ISNUMBER(SEARCH({"S"},C38)),"S",IF(ISNUMBER(SEARCH({"M"},C38)),"B",IF(ISNUMBER(SEARCH({"B"},C38)),"B",IF(ISNUMBER(SEARCH({"C"},C38)),"C",IF(ISNUMBER(SEARCH({"H"},C38)),"C",IF(ISNUMBER(SEARCH({"F"},C38)),"C",""))))))</f>
        <v/>
      </c>
      <c r="AG38" s="74" t="str">
        <f t="shared" si="0"/>
        <v/>
      </c>
      <c r="AH38" s="74" t="str">
        <f t="shared" si="1"/>
        <v/>
      </c>
      <c r="AI38" s="74" t="str">
        <f t="shared" si="2"/>
        <v/>
      </c>
      <c r="AJ38" s="4" t="str">
        <f t="shared" si="3"/>
        <v/>
      </c>
      <c r="AK38" s="76" t="str">
        <f>IF('Request Testing'!M38&lt;1,"",IF(AND(OR('Request Testing'!$E$1&gt;0),COUNTA('Request Testing'!M38)&gt;0),"CHR","GGP-LD"))</f>
        <v/>
      </c>
      <c r="AL38" s="4" t="str">
        <f t="shared" si="4"/>
        <v/>
      </c>
      <c r="AM38" s="52" t="str">
        <f t="shared" si="5"/>
        <v/>
      </c>
      <c r="AN38" s="4" t="str">
        <f t="shared" si="6"/>
        <v/>
      </c>
      <c r="AO38" s="4" t="str">
        <f t="shared" si="7"/>
        <v/>
      </c>
      <c r="AP38" s="74" t="str">
        <f t="shared" si="8"/>
        <v/>
      </c>
      <c r="AQ38" s="4" t="str">
        <f t="shared" si="18"/>
        <v/>
      </c>
      <c r="AR38" s="4" t="str">
        <f t="shared" si="19"/>
        <v/>
      </c>
      <c r="AS38" s="74" t="str">
        <f t="shared" si="9"/>
        <v/>
      </c>
      <c r="AT38" s="4" t="str">
        <f t="shared" si="10"/>
        <v/>
      </c>
      <c r="AU38" s="4" t="str">
        <f t="shared" si="11"/>
        <v/>
      </c>
      <c r="AV38" s="4" t="str">
        <f t="shared" si="12"/>
        <v/>
      </c>
      <c r="AW38" s="4" t="str">
        <f t="shared" si="13"/>
        <v/>
      </c>
      <c r="AX38" s="4" t="str">
        <f t="shared" si="14"/>
        <v/>
      </c>
      <c r="AY38" s="4" t="str">
        <f t="shared" si="15"/>
        <v/>
      </c>
      <c r="AZ38" s="4" t="str">
        <f t="shared" si="16"/>
        <v/>
      </c>
      <c r="BA38" s="77" t="str">
        <f>IF(AND(OR('Request Testing'!L38&gt;0,'Request Testing'!M38&gt;0),COUNTA('Request Testing'!V38:AB38)&gt;0),"Run Panel","")</f>
        <v/>
      </c>
      <c r="BC38" s="78" t="str">
        <f>IF(AG38="Blood Card",'Order Details'!$S$34,"")</f>
        <v/>
      </c>
      <c r="BD38" s="78" t="str">
        <f>IF(AH38="Hair Card",'Order Details'!$S$35,"")</f>
        <v/>
      </c>
      <c r="BF38" s="4" t="str">
        <f>IF(AJ38="GGP-HD",'Order Details'!$N$10,"")</f>
        <v/>
      </c>
      <c r="BG38" s="79" t="str">
        <f>IF(AK38="GGP-LD",'Order Details'!$N$15,IF(AK38="CHR",'Order Details'!$P$15,""))</f>
        <v/>
      </c>
      <c r="BH38" s="52" t="str">
        <f>IF(AL38="GGP-uLD",'Order Details'!$N$18,"")</f>
        <v/>
      </c>
      <c r="BI38" s="80" t="str">
        <f>IF(AM38="PV",'Order Details'!$N$24,"")</f>
        <v/>
      </c>
      <c r="BJ38" s="78" t="str">
        <f>IF(AN38="HPS",'Order Details'!$N$34,IF(AN38="HPS ADD ON",'Order Details'!$M$34,""))</f>
        <v/>
      </c>
      <c r="BK38" s="78" t="str">
        <f>IF(AO38="CC",'Order Details'!$N$33,IF(AO38="CC ADD ON",'Order Details'!$M$33,""))</f>
        <v/>
      </c>
      <c r="BL38" s="79" t="str">
        <f>IF(AP38="DL",'Order Details'!$N$35,"")</f>
        <v/>
      </c>
      <c r="BM38" s="79" t="str">
        <f>IF(AQ38="RC",'Order Details'!$N$36,"")</f>
        <v/>
      </c>
      <c r="BN38" s="79" t="str">
        <f>IF(AR38="OH",'Order Details'!$N$37,"")</f>
        <v/>
      </c>
      <c r="BO38" s="79" t="str">
        <f>IF(AS38="BVD",'Order Details'!$N$38,"")</f>
        <v/>
      </c>
      <c r="BP38" s="79" t="str">
        <f>IF(AT38="AM",'Order Details'!$N$40,"")</f>
        <v/>
      </c>
      <c r="BQ38" s="79" t="str">
        <f>IF(AU38="NH",'Order Details'!$N$41,"")</f>
        <v/>
      </c>
      <c r="BR38" s="79" t="str">
        <f>IF(AV38="CA",'Order Details'!$N$42,"")</f>
        <v/>
      </c>
      <c r="BS38" s="79" t="str">
        <f>IF(AW38="DD",'Order Details'!$N$43,"")</f>
        <v/>
      </c>
      <c r="BT38" s="79" t="str">
        <f>IF(AX38="TH",'Order Details'!$N$45,"")</f>
        <v/>
      </c>
      <c r="BU38" s="79" t="str">
        <f>IF(AY38="PHA",'Order Details'!$N$44,"")</f>
        <v/>
      </c>
      <c r="BV38" s="79" t="str">
        <f>IF(AZ38="OS",'Order Details'!$N$46,"")</f>
        <v/>
      </c>
      <c r="BW38" s="79" t="str">
        <f>IF(BA38="RUN PANEL",'Order Details'!$N$39,"")</f>
        <v/>
      </c>
      <c r="BX38" s="79" t="str">
        <f t="shared" si="17"/>
        <v/>
      </c>
    </row>
    <row r="39" spans="1:76" ht="15.75" customHeight="1">
      <c r="A39" s="22" t="str">
        <f>IF('Request Testing'!A39&gt;0,'Request Testing'!A39,"")</f>
        <v/>
      </c>
      <c r="B39" s="70" t="str">
        <f>IF('Request Testing'!B39="","",'Request Testing'!B39)</f>
        <v/>
      </c>
      <c r="C39" s="70" t="str">
        <f>IF('Request Testing'!C39="","",'Request Testing'!C39)</f>
        <v/>
      </c>
      <c r="D39" s="24" t="str">
        <f>IF('Request Testing'!D39="","",'Request Testing'!D39)</f>
        <v/>
      </c>
      <c r="E39" s="24" t="str">
        <f>IF('Request Testing'!E39="","",'Request Testing'!E39)</f>
        <v/>
      </c>
      <c r="F39" s="24" t="str">
        <f>IF('Request Testing'!F39="","",'Request Testing'!F39)</f>
        <v/>
      </c>
      <c r="G39" s="22" t="str">
        <f>IF('Request Testing'!G39="","",'Request Testing'!G39)</f>
        <v/>
      </c>
      <c r="H39" s="71" t="str">
        <f>IF('Request Testing'!H39="","",'Request Testing'!H39)</f>
        <v/>
      </c>
      <c r="I39" s="22" t="str">
        <f>IF('Request Testing'!I39="","",'Request Testing'!I39)</f>
        <v/>
      </c>
      <c r="J39" s="22" t="str">
        <f>IF('Request Testing'!J39="","",'Request Testing'!J39)</f>
        <v/>
      </c>
      <c r="K39" s="22" t="str">
        <f>IF('Request Testing'!K39="","",'Request Testing'!K39)</f>
        <v/>
      </c>
      <c r="L39" s="70" t="str">
        <f>IF('Request Testing'!L39="","",'Request Testing'!L39)</f>
        <v/>
      </c>
      <c r="M39" s="70" t="str">
        <f>IF('Request Testing'!M39="","",'Request Testing'!M39)</f>
        <v/>
      </c>
      <c r="N39" s="70" t="str">
        <f>IF('Request Testing'!N39="","",'Request Testing'!N39)</f>
        <v/>
      </c>
      <c r="O39" s="72" t="str">
        <f>IF('Request Testing'!O39&lt;1,"",IF(AND(OR('Request Testing'!L39&gt;0,'Request Testing'!M39&gt;0,'Request Testing'!N39&gt;0),COUNTA('Request Testing'!O39)&gt;0),"","PV"))</f>
        <v/>
      </c>
      <c r="P39" s="72" t="str">
        <f>IF('Request Testing'!P39&lt;1,"",IF(AND(OR('Request Testing'!L39&gt;0,'Request Testing'!M39&gt;0),COUNTA('Request Testing'!P39)&gt;0),"HPS ADD ON","HPS"))</f>
        <v/>
      </c>
      <c r="Q39" s="72" t="str">
        <f>IF('Request Testing'!Q39&lt;1,"",IF(AND(OR('Request Testing'!L39&gt;0,'Request Testing'!M39&gt;0),COUNTA('Request Testing'!Q39)&gt;0),"CC ADD ON","CC"))</f>
        <v/>
      </c>
      <c r="R39" s="72" t="str">
        <f>IF('Request Testing'!R39&lt;1,"",IF(AND(OR('Request Testing'!L39&gt;0,'Request Testing'!M39&gt;0),COUNTA('Request Testing'!R39)&gt;0),"RC ADD ON","RC"))</f>
        <v/>
      </c>
      <c r="S39" s="70" t="str">
        <f>IF('Request Testing'!S39&lt;1,"",IF(AND(OR('Request Testing'!L39&gt;0,'Request Testing'!M39&gt;0),COUNTA('Request Testing'!S39)&gt;0),"DL ADD ON","DL"))</f>
        <v/>
      </c>
      <c r="T39" s="70" t="str">
        <f>IF('Request Testing'!T39="","",'Request Testing'!T39)</f>
        <v/>
      </c>
      <c r="U39" s="70" t="str">
        <f>IF('Request Testing'!U39&lt;1,"",IF(AND(OR('Request Testing'!L39&gt;0,'Request Testing'!M39&gt;0),COUNTA('Request Testing'!U39)&gt;0),"OH ADD ON","OH"))</f>
        <v/>
      </c>
      <c r="V39" s="73" t="str">
        <f>IF('Request Testing'!V39&lt;1,"",IF(AND(OR('Request Testing'!L39&gt;0,'Request Testing'!M39&gt;0),COUNTA('Request Testing'!V39)&gt;0),"GCP","AM"))</f>
        <v/>
      </c>
      <c r="W39" s="73" t="str">
        <f>IF('Request Testing'!W39&lt;1,"",IF(AND(OR('Request Testing'!L39&gt;0,'Request Testing'!M39&gt;0),COUNTA('Request Testing'!W39)&gt;0),"GCP","NH"))</f>
        <v/>
      </c>
      <c r="X39" s="73" t="str">
        <f>IF('Request Testing'!X39&lt;1,"",IF(AND(OR('Request Testing'!L39&gt;0,'Request Testing'!M39&gt;0),COUNTA('Request Testing'!X39)&gt;0),"GCP","CA"))</f>
        <v/>
      </c>
      <c r="Y39" s="73" t="str">
        <f>IF('Request Testing'!Y39&lt;1,"",IF(AND(OR('Request Testing'!L39&gt;0,'Request Testing'!M39&gt;0),COUNTA('Request Testing'!Y39)&gt;0),"GCP","DD"))</f>
        <v/>
      </c>
      <c r="Z39" s="73" t="str">
        <f>IF('Request Testing'!Z39&lt;1,"",IF(AND(OR('Request Testing'!L39&gt;0,'Request Testing'!M39&gt;0),COUNTA('Request Testing'!Z39)&gt;0),"GCP","TH"))</f>
        <v/>
      </c>
      <c r="AA39" s="73" t="str">
        <f>IF('Request Testing'!AA39&lt;1,"",IF(AND(OR('Request Testing'!L39&gt;0,'Request Testing'!M39&gt;0),COUNTA('Request Testing'!AA39)&gt;0),"GCP","PHA"))</f>
        <v/>
      </c>
      <c r="AB39" s="73" t="str">
        <f>IF('Request Testing'!AB39&lt;1,"",IF(AND(OR('Request Testing'!L39&gt;0,'Request Testing'!M39&gt;0),COUNTA('Request Testing'!AB39)&gt;0),"GCP","OS"))</f>
        <v/>
      </c>
      <c r="AE39" s="74" t="str">
        <f>IF(OR('Request Testing'!L39&gt;0,'Request Testing'!M39&gt;0,'Request Testing'!N39&gt;0,'Request Testing'!O39&gt;0,'Request Testing'!P39&gt;0,'Request Testing'!Q39&gt;0,'Request Testing'!R39&gt;0,'Request Testing'!S39&gt;0,'Request Testing'!T39&gt;0,'Request Testing'!U39&gt;0,'Request Testing'!V39&gt;0,'Request Testing'!W39&gt;0,'Request Testing'!X39&gt;0,'Request Testing'!Y39&gt;0,'Request Testing'!Z39&gt;0,'Request Testing'!AA39&gt;0,'Request Testing'!AB39&gt;0),"X","")</f>
        <v/>
      </c>
      <c r="AF39" s="75" t="str">
        <f>IF(ISNUMBER(SEARCH({"S"},C39)),"S",IF(ISNUMBER(SEARCH({"M"},C39)),"B",IF(ISNUMBER(SEARCH({"B"},C39)),"B",IF(ISNUMBER(SEARCH({"C"},C39)),"C",IF(ISNUMBER(SEARCH({"H"},C39)),"C",IF(ISNUMBER(SEARCH({"F"},C39)),"C",""))))))</f>
        <v/>
      </c>
      <c r="AG39" s="74" t="str">
        <f t="shared" si="0"/>
        <v/>
      </c>
      <c r="AH39" s="74" t="str">
        <f t="shared" si="1"/>
        <v/>
      </c>
      <c r="AI39" s="74" t="str">
        <f t="shared" si="2"/>
        <v/>
      </c>
      <c r="AJ39" s="4" t="str">
        <f t="shared" si="3"/>
        <v/>
      </c>
      <c r="AK39" s="76" t="str">
        <f>IF('Request Testing'!M39&lt;1,"",IF(AND(OR('Request Testing'!$E$1&gt;0),COUNTA('Request Testing'!M39)&gt;0),"CHR","GGP-LD"))</f>
        <v/>
      </c>
      <c r="AL39" s="4" t="str">
        <f t="shared" si="4"/>
        <v/>
      </c>
      <c r="AM39" s="52" t="str">
        <f t="shared" si="5"/>
        <v/>
      </c>
      <c r="AN39" s="4" t="str">
        <f t="shared" si="6"/>
        <v/>
      </c>
      <c r="AO39" s="4" t="str">
        <f t="shared" si="7"/>
        <v/>
      </c>
      <c r="AP39" s="74" t="str">
        <f t="shared" si="8"/>
        <v/>
      </c>
      <c r="AQ39" s="4" t="str">
        <f t="shared" si="18"/>
        <v/>
      </c>
      <c r="AR39" s="4" t="str">
        <f t="shared" si="19"/>
        <v/>
      </c>
      <c r="AS39" s="74" t="str">
        <f t="shared" si="9"/>
        <v/>
      </c>
      <c r="AT39" s="4" t="str">
        <f t="shared" si="10"/>
        <v/>
      </c>
      <c r="AU39" s="4" t="str">
        <f t="shared" si="11"/>
        <v/>
      </c>
      <c r="AV39" s="4" t="str">
        <f t="shared" si="12"/>
        <v/>
      </c>
      <c r="AW39" s="4" t="str">
        <f t="shared" si="13"/>
        <v/>
      </c>
      <c r="AX39" s="4" t="str">
        <f t="shared" si="14"/>
        <v/>
      </c>
      <c r="AY39" s="4" t="str">
        <f t="shared" si="15"/>
        <v/>
      </c>
      <c r="AZ39" s="4" t="str">
        <f t="shared" si="16"/>
        <v/>
      </c>
      <c r="BA39" s="77" t="str">
        <f>IF(AND(OR('Request Testing'!L39&gt;0,'Request Testing'!M39&gt;0),COUNTA('Request Testing'!V39:AB39)&gt;0),"Run Panel","")</f>
        <v/>
      </c>
      <c r="BC39" s="78" t="str">
        <f>IF(AG39="Blood Card",'Order Details'!$S$34,"")</f>
        <v/>
      </c>
      <c r="BD39" s="78" t="str">
        <f>IF(AH39="Hair Card",'Order Details'!$S$35,"")</f>
        <v/>
      </c>
      <c r="BF39" s="4" t="str">
        <f>IF(AJ39="GGP-HD",'Order Details'!$N$10,"")</f>
        <v/>
      </c>
      <c r="BG39" s="79" t="str">
        <f>IF(AK39="GGP-LD",'Order Details'!$N$15,IF(AK39="CHR",'Order Details'!$P$15,""))</f>
        <v/>
      </c>
      <c r="BH39" s="52" t="str">
        <f>IF(AL39="GGP-uLD",'Order Details'!$N$18,"")</f>
        <v/>
      </c>
      <c r="BI39" s="80" t="str">
        <f>IF(AM39="PV",'Order Details'!$N$24,"")</f>
        <v/>
      </c>
      <c r="BJ39" s="78" t="str">
        <f>IF(AN39="HPS",'Order Details'!$N$34,IF(AN39="HPS ADD ON",'Order Details'!$M$34,""))</f>
        <v/>
      </c>
      <c r="BK39" s="78" t="str">
        <f>IF(AO39="CC",'Order Details'!$N$33,IF(AO39="CC ADD ON",'Order Details'!$M$33,""))</f>
        <v/>
      </c>
      <c r="BL39" s="79" t="str">
        <f>IF(AP39="DL",'Order Details'!$N$35,"")</f>
        <v/>
      </c>
      <c r="BM39" s="79" t="str">
        <f>IF(AQ39="RC",'Order Details'!$N$36,"")</f>
        <v/>
      </c>
      <c r="BN39" s="79" t="str">
        <f>IF(AR39="OH",'Order Details'!$N$37,"")</f>
        <v/>
      </c>
      <c r="BO39" s="79" t="str">
        <f>IF(AS39="BVD",'Order Details'!$N$38,"")</f>
        <v/>
      </c>
      <c r="BP39" s="79" t="str">
        <f>IF(AT39="AM",'Order Details'!$N$40,"")</f>
        <v/>
      </c>
      <c r="BQ39" s="79" t="str">
        <f>IF(AU39="NH",'Order Details'!$N$41,"")</f>
        <v/>
      </c>
      <c r="BR39" s="79" t="str">
        <f>IF(AV39="CA",'Order Details'!$N$42,"")</f>
        <v/>
      </c>
      <c r="BS39" s="79" t="str">
        <f>IF(AW39="DD",'Order Details'!$N$43,"")</f>
        <v/>
      </c>
      <c r="BT39" s="79" t="str">
        <f>IF(AX39="TH",'Order Details'!$N$45,"")</f>
        <v/>
      </c>
      <c r="BU39" s="79" t="str">
        <f>IF(AY39="PHA",'Order Details'!$N$44,"")</f>
        <v/>
      </c>
      <c r="BV39" s="79" t="str">
        <f>IF(AZ39="OS",'Order Details'!$N$46,"")</f>
        <v/>
      </c>
      <c r="BW39" s="79" t="str">
        <f>IF(BA39="RUN PANEL",'Order Details'!$N$39,"")</f>
        <v/>
      </c>
      <c r="BX39" s="79" t="str">
        <f t="shared" si="17"/>
        <v/>
      </c>
    </row>
    <row r="40" spans="1:76" ht="15.75" customHeight="1">
      <c r="A40" s="22" t="str">
        <f>IF('Request Testing'!A40&gt;0,'Request Testing'!A40,"")</f>
        <v/>
      </c>
      <c r="B40" s="70" t="str">
        <f>IF('Request Testing'!B40="","",'Request Testing'!B40)</f>
        <v/>
      </c>
      <c r="C40" s="70" t="str">
        <f>IF('Request Testing'!C40="","",'Request Testing'!C40)</f>
        <v/>
      </c>
      <c r="D40" s="24" t="str">
        <f>IF('Request Testing'!D40="","",'Request Testing'!D40)</f>
        <v/>
      </c>
      <c r="E40" s="24" t="str">
        <f>IF('Request Testing'!E40="","",'Request Testing'!E40)</f>
        <v/>
      </c>
      <c r="F40" s="24" t="str">
        <f>IF('Request Testing'!F40="","",'Request Testing'!F40)</f>
        <v/>
      </c>
      <c r="G40" s="22" t="str">
        <f>IF('Request Testing'!G40="","",'Request Testing'!G40)</f>
        <v/>
      </c>
      <c r="H40" s="71" t="str">
        <f>IF('Request Testing'!H40="","",'Request Testing'!H40)</f>
        <v/>
      </c>
      <c r="I40" s="22" t="str">
        <f>IF('Request Testing'!I40="","",'Request Testing'!I40)</f>
        <v/>
      </c>
      <c r="J40" s="22" t="str">
        <f>IF('Request Testing'!J40="","",'Request Testing'!J40)</f>
        <v/>
      </c>
      <c r="K40" s="22" t="str">
        <f>IF('Request Testing'!K40="","",'Request Testing'!K40)</f>
        <v/>
      </c>
      <c r="L40" s="70" t="str">
        <f>IF('Request Testing'!L40="","",'Request Testing'!L40)</f>
        <v/>
      </c>
      <c r="M40" s="70" t="str">
        <f>IF('Request Testing'!M40="","",'Request Testing'!M40)</f>
        <v/>
      </c>
      <c r="N40" s="70" t="str">
        <f>IF('Request Testing'!N40="","",'Request Testing'!N40)</f>
        <v/>
      </c>
      <c r="O40" s="72" t="str">
        <f>IF('Request Testing'!O40&lt;1,"",IF(AND(OR('Request Testing'!L40&gt;0,'Request Testing'!M40&gt;0,'Request Testing'!N40&gt;0),COUNTA('Request Testing'!O40)&gt;0),"","PV"))</f>
        <v/>
      </c>
      <c r="P40" s="72" t="str">
        <f>IF('Request Testing'!P40&lt;1,"",IF(AND(OR('Request Testing'!L40&gt;0,'Request Testing'!M40&gt;0),COUNTA('Request Testing'!P40)&gt;0),"HPS ADD ON","HPS"))</f>
        <v/>
      </c>
      <c r="Q40" s="72" t="str">
        <f>IF('Request Testing'!Q40&lt;1,"",IF(AND(OR('Request Testing'!L40&gt;0,'Request Testing'!M40&gt;0),COUNTA('Request Testing'!Q40)&gt;0),"CC ADD ON","CC"))</f>
        <v/>
      </c>
      <c r="R40" s="72" t="str">
        <f>IF('Request Testing'!R40&lt;1,"",IF(AND(OR('Request Testing'!L40&gt;0,'Request Testing'!M40&gt;0),COUNTA('Request Testing'!R40)&gt;0),"RC ADD ON","RC"))</f>
        <v/>
      </c>
      <c r="S40" s="70" t="str">
        <f>IF('Request Testing'!S40&lt;1,"",IF(AND(OR('Request Testing'!L40&gt;0,'Request Testing'!M40&gt;0),COUNTA('Request Testing'!S40)&gt;0),"DL ADD ON","DL"))</f>
        <v/>
      </c>
      <c r="T40" s="70" t="str">
        <f>IF('Request Testing'!T40="","",'Request Testing'!T40)</f>
        <v/>
      </c>
      <c r="U40" s="70" t="str">
        <f>IF('Request Testing'!U40&lt;1,"",IF(AND(OR('Request Testing'!L40&gt;0,'Request Testing'!M40&gt;0),COUNTA('Request Testing'!U40)&gt;0),"OH ADD ON","OH"))</f>
        <v/>
      </c>
      <c r="V40" s="73" t="str">
        <f>IF('Request Testing'!V40&lt;1,"",IF(AND(OR('Request Testing'!L40&gt;0,'Request Testing'!M40&gt;0),COUNTA('Request Testing'!V40)&gt;0),"GCP","AM"))</f>
        <v/>
      </c>
      <c r="W40" s="73" t="str">
        <f>IF('Request Testing'!W40&lt;1,"",IF(AND(OR('Request Testing'!L40&gt;0,'Request Testing'!M40&gt;0),COUNTA('Request Testing'!W40)&gt;0),"GCP","NH"))</f>
        <v/>
      </c>
      <c r="X40" s="73" t="str">
        <f>IF('Request Testing'!X40&lt;1,"",IF(AND(OR('Request Testing'!L40&gt;0,'Request Testing'!M40&gt;0),COUNTA('Request Testing'!X40)&gt;0),"GCP","CA"))</f>
        <v/>
      </c>
      <c r="Y40" s="73" t="str">
        <f>IF('Request Testing'!Y40&lt;1,"",IF(AND(OR('Request Testing'!L40&gt;0,'Request Testing'!M40&gt;0),COUNTA('Request Testing'!Y40)&gt;0),"GCP","DD"))</f>
        <v/>
      </c>
      <c r="Z40" s="73" t="str">
        <f>IF('Request Testing'!Z40&lt;1,"",IF(AND(OR('Request Testing'!L40&gt;0,'Request Testing'!M40&gt;0),COUNTA('Request Testing'!Z40)&gt;0),"GCP","TH"))</f>
        <v/>
      </c>
      <c r="AA40" s="73" t="str">
        <f>IF('Request Testing'!AA40&lt;1,"",IF(AND(OR('Request Testing'!L40&gt;0,'Request Testing'!M40&gt;0),COUNTA('Request Testing'!AA40)&gt;0),"GCP","PHA"))</f>
        <v/>
      </c>
      <c r="AB40" s="73" t="str">
        <f>IF('Request Testing'!AB40&lt;1,"",IF(AND(OR('Request Testing'!L40&gt;0,'Request Testing'!M40&gt;0),COUNTA('Request Testing'!AB40)&gt;0),"GCP","OS"))</f>
        <v/>
      </c>
      <c r="AE40" s="74" t="str">
        <f>IF(OR('Request Testing'!L40&gt;0,'Request Testing'!M40&gt;0,'Request Testing'!N40&gt;0,'Request Testing'!O40&gt;0,'Request Testing'!P40&gt;0,'Request Testing'!Q40&gt;0,'Request Testing'!R40&gt;0,'Request Testing'!S40&gt;0,'Request Testing'!T40&gt;0,'Request Testing'!U40&gt;0,'Request Testing'!V40&gt;0,'Request Testing'!W40&gt;0,'Request Testing'!X40&gt;0,'Request Testing'!Y40&gt;0,'Request Testing'!Z40&gt;0,'Request Testing'!AA40&gt;0,'Request Testing'!AB40&gt;0),"X","")</f>
        <v/>
      </c>
      <c r="AF40" s="75" t="str">
        <f>IF(ISNUMBER(SEARCH({"S"},C40)),"S",IF(ISNUMBER(SEARCH({"M"},C40)),"B",IF(ISNUMBER(SEARCH({"B"},C40)),"B",IF(ISNUMBER(SEARCH({"C"},C40)),"C",IF(ISNUMBER(SEARCH({"H"},C40)),"C",IF(ISNUMBER(SEARCH({"F"},C40)),"C",""))))))</f>
        <v/>
      </c>
      <c r="AG40" s="74" t="str">
        <f t="shared" si="0"/>
        <v/>
      </c>
      <c r="AH40" s="74" t="str">
        <f t="shared" si="1"/>
        <v/>
      </c>
      <c r="AI40" s="74" t="str">
        <f t="shared" si="2"/>
        <v/>
      </c>
      <c r="AJ40" s="4" t="str">
        <f t="shared" si="3"/>
        <v/>
      </c>
      <c r="AK40" s="76" t="str">
        <f>IF('Request Testing'!M40&lt;1,"",IF(AND(OR('Request Testing'!$E$1&gt;0),COUNTA('Request Testing'!M40)&gt;0),"CHR","GGP-LD"))</f>
        <v/>
      </c>
      <c r="AL40" s="4" t="str">
        <f t="shared" si="4"/>
        <v/>
      </c>
      <c r="AM40" s="52" t="str">
        <f t="shared" si="5"/>
        <v/>
      </c>
      <c r="AN40" s="4" t="str">
        <f t="shared" si="6"/>
        <v/>
      </c>
      <c r="AO40" s="4" t="str">
        <f t="shared" si="7"/>
        <v/>
      </c>
      <c r="AP40" s="74" t="str">
        <f t="shared" si="8"/>
        <v/>
      </c>
      <c r="AQ40" s="4" t="str">
        <f t="shared" si="18"/>
        <v/>
      </c>
      <c r="AR40" s="4" t="str">
        <f t="shared" si="19"/>
        <v/>
      </c>
      <c r="AS40" s="74" t="str">
        <f t="shared" si="9"/>
        <v/>
      </c>
      <c r="AT40" s="4" t="str">
        <f t="shared" si="10"/>
        <v/>
      </c>
      <c r="AU40" s="4" t="str">
        <f t="shared" si="11"/>
        <v/>
      </c>
      <c r="AV40" s="4" t="str">
        <f t="shared" si="12"/>
        <v/>
      </c>
      <c r="AW40" s="4" t="str">
        <f t="shared" si="13"/>
        <v/>
      </c>
      <c r="AX40" s="4" t="str">
        <f t="shared" si="14"/>
        <v/>
      </c>
      <c r="AY40" s="4" t="str">
        <f t="shared" si="15"/>
        <v/>
      </c>
      <c r="AZ40" s="4" t="str">
        <f t="shared" si="16"/>
        <v/>
      </c>
      <c r="BA40" s="77" t="str">
        <f>IF(AND(OR('Request Testing'!L40&gt;0,'Request Testing'!M40&gt;0),COUNTA('Request Testing'!V40:AB40)&gt;0),"Run Panel","")</f>
        <v/>
      </c>
      <c r="BC40" s="78" t="str">
        <f>IF(AG40="Blood Card",'Order Details'!$S$34,"")</f>
        <v/>
      </c>
      <c r="BD40" s="78" t="str">
        <f>IF(AH40="Hair Card",'Order Details'!$S$35,"")</f>
        <v/>
      </c>
      <c r="BF40" s="4" t="str">
        <f>IF(AJ40="GGP-HD",'Order Details'!$N$10,"")</f>
        <v/>
      </c>
      <c r="BG40" s="79" t="str">
        <f>IF(AK40="GGP-LD",'Order Details'!$N$15,IF(AK40="CHR",'Order Details'!$P$15,""))</f>
        <v/>
      </c>
      <c r="BH40" s="52" t="str">
        <f>IF(AL40="GGP-uLD",'Order Details'!$N$18,"")</f>
        <v/>
      </c>
      <c r="BI40" s="80" t="str">
        <f>IF(AM40="PV",'Order Details'!$N$24,"")</f>
        <v/>
      </c>
      <c r="BJ40" s="78" t="str">
        <f>IF(AN40="HPS",'Order Details'!$N$34,IF(AN40="HPS ADD ON",'Order Details'!$M$34,""))</f>
        <v/>
      </c>
      <c r="BK40" s="78" t="str">
        <f>IF(AO40="CC",'Order Details'!$N$33,IF(AO40="CC ADD ON",'Order Details'!$M$33,""))</f>
        <v/>
      </c>
      <c r="BL40" s="79" t="str">
        <f>IF(AP40="DL",'Order Details'!$N$35,"")</f>
        <v/>
      </c>
      <c r="BM40" s="79" t="str">
        <f>IF(AQ40="RC",'Order Details'!$N$36,"")</f>
        <v/>
      </c>
      <c r="BN40" s="79" t="str">
        <f>IF(AR40="OH",'Order Details'!$N$37,"")</f>
        <v/>
      </c>
      <c r="BO40" s="79" t="str">
        <f>IF(AS40="BVD",'Order Details'!$N$38,"")</f>
        <v/>
      </c>
      <c r="BP40" s="79" t="str">
        <f>IF(AT40="AM",'Order Details'!$N$40,"")</f>
        <v/>
      </c>
      <c r="BQ40" s="79" t="str">
        <f>IF(AU40="NH",'Order Details'!$N$41,"")</f>
        <v/>
      </c>
      <c r="BR40" s="79" t="str">
        <f>IF(AV40="CA",'Order Details'!$N$42,"")</f>
        <v/>
      </c>
      <c r="BS40" s="79" t="str">
        <f>IF(AW40="DD",'Order Details'!$N$43,"")</f>
        <v/>
      </c>
      <c r="BT40" s="79" t="str">
        <f>IF(AX40="TH",'Order Details'!$N$45,"")</f>
        <v/>
      </c>
      <c r="BU40" s="79" t="str">
        <f>IF(AY40="PHA",'Order Details'!$N$44,"")</f>
        <v/>
      </c>
      <c r="BV40" s="79" t="str">
        <f>IF(AZ40="OS",'Order Details'!$N$46,"")</f>
        <v/>
      </c>
      <c r="BW40" s="79" t="str">
        <f>IF(BA40="RUN PANEL",'Order Details'!$N$39,"")</f>
        <v/>
      </c>
      <c r="BX40" s="79" t="str">
        <f t="shared" si="17"/>
        <v/>
      </c>
    </row>
    <row r="41" spans="1:76" ht="15.75" customHeight="1">
      <c r="A41" s="22" t="str">
        <f>IF('Request Testing'!A41&gt;0,'Request Testing'!A41,"")</f>
        <v/>
      </c>
      <c r="B41" s="70" t="str">
        <f>IF('Request Testing'!B41="","",'Request Testing'!B41)</f>
        <v/>
      </c>
      <c r="C41" s="70" t="str">
        <f>IF('Request Testing'!C41="","",'Request Testing'!C41)</f>
        <v/>
      </c>
      <c r="D41" s="24" t="str">
        <f>IF('Request Testing'!D41="","",'Request Testing'!D41)</f>
        <v/>
      </c>
      <c r="E41" s="24" t="str">
        <f>IF('Request Testing'!E41="","",'Request Testing'!E41)</f>
        <v/>
      </c>
      <c r="F41" s="24" t="str">
        <f>IF('Request Testing'!F41="","",'Request Testing'!F41)</f>
        <v/>
      </c>
      <c r="G41" s="22" t="str">
        <f>IF('Request Testing'!G41="","",'Request Testing'!G41)</f>
        <v/>
      </c>
      <c r="H41" s="71" t="str">
        <f>IF('Request Testing'!H41="","",'Request Testing'!H41)</f>
        <v/>
      </c>
      <c r="I41" s="22" t="str">
        <f>IF('Request Testing'!I41="","",'Request Testing'!I41)</f>
        <v/>
      </c>
      <c r="J41" s="22" t="str">
        <f>IF('Request Testing'!J41="","",'Request Testing'!J41)</f>
        <v/>
      </c>
      <c r="K41" s="22" t="str">
        <f>IF('Request Testing'!K41="","",'Request Testing'!K41)</f>
        <v/>
      </c>
      <c r="L41" s="70" t="str">
        <f>IF('Request Testing'!L41="","",'Request Testing'!L41)</f>
        <v/>
      </c>
      <c r="M41" s="70" t="str">
        <f>IF('Request Testing'!M41="","",'Request Testing'!M41)</f>
        <v/>
      </c>
      <c r="N41" s="70" t="str">
        <f>IF('Request Testing'!N41="","",'Request Testing'!N41)</f>
        <v/>
      </c>
      <c r="O41" s="72" t="str">
        <f>IF('Request Testing'!O41&lt;1,"",IF(AND(OR('Request Testing'!L41&gt;0,'Request Testing'!M41&gt;0,'Request Testing'!N41&gt;0),COUNTA('Request Testing'!O41)&gt;0),"","PV"))</f>
        <v/>
      </c>
      <c r="P41" s="72" t="str">
        <f>IF('Request Testing'!P41&lt;1,"",IF(AND(OR('Request Testing'!L41&gt;0,'Request Testing'!M41&gt;0),COUNTA('Request Testing'!P41)&gt;0),"HPS ADD ON","HPS"))</f>
        <v/>
      </c>
      <c r="Q41" s="72" t="str">
        <f>IF('Request Testing'!Q41&lt;1,"",IF(AND(OR('Request Testing'!L41&gt;0,'Request Testing'!M41&gt;0),COUNTA('Request Testing'!Q41)&gt;0),"CC ADD ON","CC"))</f>
        <v/>
      </c>
      <c r="R41" s="72" t="str">
        <f>IF('Request Testing'!R41&lt;1,"",IF(AND(OR('Request Testing'!L41&gt;0,'Request Testing'!M41&gt;0),COUNTA('Request Testing'!R41)&gt;0),"RC ADD ON","RC"))</f>
        <v/>
      </c>
      <c r="S41" s="70" t="str">
        <f>IF('Request Testing'!S41&lt;1,"",IF(AND(OR('Request Testing'!L41&gt;0,'Request Testing'!M41&gt;0),COUNTA('Request Testing'!S41)&gt;0),"DL ADD ON","DL"))</f>
        <v/>
      </c>
      <c r="T41" s="70" t="str">
        <f>IF('Request Testing'!T41="","",'Request Testing'!T41)</f>
        <v/>
      </c>
      <c r="U41" s="70" t="str">
        <f>IF('Request Testing'!U41&lt;1,"",IF(AND(OR('Request Testing'!L41&gt;0,'Request Testing'!M41&gt;0),COUNTA('Request Testing'!U41)&gt;0),"OH ADD ON","OH"))</f>
        <v/>
      </c>
      <c r="V41" s="73" t="str">
        <f>IF('Request Testing'!V41&lt;1,"",IF(AND(OR('Request Testing'!L41&gt;0,'Request Testing'!M41&gt;0),COUNTA('Request Testing'!V41)&gt;0),"GCP","AM"))</f>
        <v/>
      </c>
      <c r="W41" s="73" t="str">
        <f>IF('Request Testing'!W41&lt;1,"",IF(AND(OR('Request Testing'!L41&gt;0,'Request Testing'!M41&gt;0),COUNTA('Request Testing'!W41)&gt;0),"GCP","NH"))</f>
        <v/>
      </c>
      <c r="X41" s="73" t="str">
        <f>IF('Request Testing'!X41&lt;1,"",IF(AND(OR('Request Testing'!L41&gt;0,'Request Testing'!M41&gt;0),COUNTA('Request Testing'!X41)&gt;0),"GCP","CA"))</f>
        <v/>
      </c>
      <c r="Y41" s="73" t="str">
        <f>IF('Request Testing'!Y41&lt;1,"",IF(AND(OR('Request Testing'!L41&gt;0,'Request Testing'!M41&gt;0),COUNTA('Request Testing'!Y41)&gt;0),"GCP","DD"))</f>
        <v/>
      </c>
      <c r="Z41" s="73" t="str">
        <f>IF('Request Testing'!Z41&lt;1,"",IF(AND(OR('Request Testing'!L41&gt;0,'Request Testing'!M41&gt;0),COUNTA('Request Testing'!Z41)&gt;0),"GCP","TH"))</f>
        <v/>
      </c>
      <c r="AA41" s="73" t="str">
        <f>IF('Request Testing'!AA41&lt;1,"",IF(AND(OR('Request Testing'!L41&gt;0,'Request Testing'!M41&gt;0),COUNTA('Request Testing'!AA41)&gt;0),"GCP","PHA"))</f>
        <v/>
      </c>
      <c r="AB41" s="73" t="str">
        <f>IF('Request Testing'!AB41&lt;1,"",IF(AND(OR('Request Testing'!L41&gt;0,'Request Testing'!M41&gt;0),COUNTA('Request Testing'!AB41)&gt;0),"GCP","OS"))</f>
        <v/>
      </c>
      <c r="AE41" s="74" t="str">
        <f>IF(OR('Request Testing'!L41&gt;0,'Request Testing'!M41&gt;0,'Request Testing'!N41&gt;0,'Request Testing'!O41&gt;0,'Request Testing'!P41&gt;0,'Request Testing'!Q41&gt;0,'Request Testing'!R41&gt;0,'Request Testing'!S41&gt;0,'Request Testing'!T41&gt;0,'Request Testing'!U41&gt;0,'Request Testing'!V41&gt;0,'Request Testing'!W41&gt;0,'Request Testing'!X41&gt;0,'Request Testing'!Y41&gt;0,'Request Testing'!Z41&gt;0,'Request Testing'!AA41&gt;0,'Request Testing'!AB41&gt;0),"X","")</f>
        <v/>
      </c>
      <c r="AF41" s="75" t="str">
        <f>IF(ISNUMBER(SEARCH({"S"},C41)),"S",IF(ISNUMBER(SEARCH({"M"},C41)),"B",IF(ISNUMBER(SEARCH({"B"},C41)),"B",IF(ISNUMBER(SEARCH({"C"},C41)),"C",IF(ISNUMBER(SEARCH({"H"},C41)),"C",IF(ISNUMBER(SEARCH({"F"},C41)),"C",""))))))</f>
        <v/>
      </c>
      <c r="AG41" s="74" t="str">
        <f t="shared" si="0"/>
        <v/>
      </c>
      <c r="AH41" s="74" t="str">
        <f t="shared" si="1"/>
        <v/>
      </c>
      <c r="AI41" s="74" t="str">
        <f t="shared" si="2"/>
        <v/>
      </c>
      <c r="AJ41" s="4" t="str">
        <f t="shared" si="3"/>
        <v/>
      </c>
      <c r="AK41" s="76" t="str">
        <f>IF('Request Testing'!M41&lt;1,"",IF(AND(OR('Request Testing'!$E$1&gt;0),COUNTA('Request Testing'!M41)&gt;0),"CHR","GGP-LD"))</f>
        <v/>
      </c>
      <c r="AL41" s="4" t="str">
        <f t="shared" si="4"/>
        <v/>
      </c>
      <c r="AM41" s="52" t="str">
        <f t="shared" si="5"/>
        <v/>
      </c>
      <c r="AN41" s="4" t="str">
        <f t="shared" si="6"/>
        <v/>
      </c>
      <c r="AO41" s="4" t="str">
        <f t="shared" si="7"/>
        <v/>
      </c>
      <c r="AP41" s="74" t="str">
        <f t="shared" si="8"/>
        <v/>
      </c>
      <c r="AQ41" s="4" t="str">
        <f t="shared" si="18"/>
        <v/>
      </c>
      <c r="AR41" s="4" t="str">
        <f t="shared" si="19"/>
        <v/>
      </c>
      <c r="AS41" s="74" t="str">
        <f t="shared" si="9"/>
        <v/>
      </c>
      <c r="AT41" s="4" t="str">
        <f t="shared" si="10"/>
        <v/>
      </c>
      <c r="AU41" s="4" t="str">
        <f t="shared" si="11"/>
        <v/>
      </c>
      <c r="AV41" s="4" t="str">
        <f t="shared" si="12"/>
        <v/>
      </c>
      <c r="AW41" s="4" t="str">
        <f t="shared" si="13"/>
        <v/>
      </c>
      <c r="AX41" s="4" t="str">
        <f t="shared" si="14"/>
        <v/>
      </c>
      <c r="AY41" s="4" t="str">
        <f t="shared" si="15"/>
        <v/>
      </c>
      <c r="AZ41" s="4" t="str">
        <f t="shared" si="16"/>
        <v/>
      </c>
      <c r="BA41" s="77" t="str">
        <f>IF(AND(OR('Request Testing'!L41&gt;0,'Request Testing'!M41&gt;0),COUNTA('Request Testing'!V41:AB41)&gt;0),"Run Panel","")</f>
        <v/>
      </c>
      <c r="BC41" s="78" t="str">
        <f>IF(AG41="Blood Card",'Order Details'!$S$34,"")</f>
        <v/>
      </c>
      <c r="BD41" s="78" t="str">
        <f>IF(AH41="Hair Card",'Order Details'!$S$35,"")</f>
        <v/>
      </c>
      <c r="BF41" s="4" t="str">
        <f>IF(AJ41="GGP-HD",'Order Details'!$N$10,"")</f>
        <v/>
      </c>
      <c r="BG41" s="79" t="str">
        <f>IF(AK41="GGP-LD",'Order Details'!$N$15,IF(AK41="CHR",'Order Details'!$P$15,""))</f>
        <v/>
      </c>
      <c r="BH41" s="52" t="str">
        <f>IF(AL41="GGP-uLD",'Order Details'!$N$18,"")</f>
        <v/>
      </c>
      <c r="BI41" s="80" t="str">
        <f>IF(AM41="PV",'Order Details'!$N$24,"")</f>
        <v/>
      </c>
      <c r="BJ41" s="78" t="str">
        <f>IF(AN41="HPS",'Order Details'!$N$34,IF(AN41="HPS ADD ON",'Order Details'!$M$34,""))</f>
        <v/>
      </c>
      <c r="BK41" s="78" t="str">
        <f>IF(AO41="CC",'Order Details'!$N$33,IF(AO41="CC ADD ON",'Order Details'!$M$33,""))</f>
        <v/>
      </c>
      <c r="BL41" s="79" t="str">
        <f>IF(AP41="DL",'Order Details'!$N$35,"")</f>
        <v/>
      </c>
      <c r="BM41" s="79" t="str">
        <f>IF(AQ41="RC",'Order Details'!$N$36,"")</f>
        <v/>
      </c>
      <c r="BN41" s="79" t="str">
        <f>IF(AR41="OH",'Order Details'!$N$37,"")</f>
        <v/>
      </c>
      <c r="BO41" s="79" t="str">
        <f>IF(AS41="BVD",'Order Details'!$N$38,"")</f>
        <v/>
      </c>
      <c r="BP41" s="79" t="str">
        <f>IF(AT41="AM",'Order Details'!$N$40,"")</f>
        <v/>
      </c>
      <c r="BQ41" s="79" t="str">
        <f>IF(AU41="NH",'Order Details'!$N$41,"")</f>
        <v/>
      </c>
      <c r="BR41" s="79" t="str">
        <f>IF(AV41="CA",'Order Details'!$N$42,"")</f>
        <v/>
      </c>
      <c r="BS41" s="79" t="str">
        <f>IF(AW41="DD",'Order Details'!$N$43,"")</f>
        <v/>
      </c>
      <c r="BT41" s="79" t="str">
        <f>IF(AX41="TH",'Order Details'!$N$45,"")</f>
        <v/>
      </c>
      <c r="BU41" s="79" t="str">
        <f>IF(AY41="PHA",'Order Details'!$N$44,"")</f>
        <v/>
      </c>
      <c r="BV41" s="79" t="str">
        <f>IF(AZ41="OS",'Order Details'!$N$46,"")</f>
        <v/>
      </c>
      <c r="BW41" s="79" t="str">
        <f>IF(BA41="RUN PANEL",'Order Details'!$N$39,"")</f>
        <v/>
      </c>
      <c r="BX41" s="79" t="str">
        <f t="shared" si="17"/>
        <v/>
      </c>
    </row>
    <row r="42" spans="1:76" ht="15.75" customHeight="1">
      <c r="A42" s="22" t="str">
        <f>IF('Request Testing'!A42&gt;0,'Request Testing'!A42,"")</f>
        <v/>
      </c>
      <c r="B42" s="70" t="str">
        <f>IF('Request Testing'!B42="","",'Request Testing'!B42)</f>
        <v/>
      </c>
      <c r="C42" s="70" t="str">
        <f>IF('Request Testing'!C42="","",'Request Testing'!C42)</f>
        <v/>
      </c>
      <c r="D42" s="24" t="str">
        <f>IF('Request Testing'!D42="","",'Request Testing'!D42)</f>
        <v/>
      </c>
      <c r="E42" s="24" t="str">
        <f>IF('Request Testing'!E42="","",'Request Testing'!E42)</f>
        <v/>
      </c>
      <c r="F42" s="24" t="str">
        <f>IF('Request Testing'!F42="","",'Request Testing'!F42)</f>
        <v/>
      </c>
      <c r="G42" s="22" t="str">
        <f>IF('Request Testing'!G42="","",'Request Testing'!G42)</f>
        <v/>
      </c>
      <c r="H42" s="71" t="str">
        <f>IF('Request Testing'!H42="","",'Request Testing'!H42)</f>
        <v/>
      </c>
      <c r="I42" s="22" t="str">
        <f>IF('Request Testing'!I42="","",'Request Testing'!I42)</f>
        <v/>
      </c>
      <c r="J42" s="22" t="str">
        <f>IF('Request Testing'!J42="","",'Request Testing'!J42)</f>
        <v/>
      </c>
      <c r="K42" s="22" t="str">
        <f>IF('Request Testing'!K42="","",'Request Testing'!K42)</f>
        <v/>
      </c>
      <c r="L42" s="70" t="str">
        <f>IF('Request Testing'!L42="","",'Request Testing'!L42)</f>
        <v/>
      </c>
      <c r="M42" s="70" t="str">
        <f>IF('Request Testing'!M42="","",'Request Testing'!M42)</f>
        <v/>
      </c>
      <c r="N42" s="70" t="str">
        <f>IF('Request Testing'!N42="","",'Request Testing'!N42)</f>
        <v/>
      </c>
      <c r="O42" s="72" t="str">
        <f>IF('Request Testing'!O42&lt;1,"",IF(AND(OR('Request Testing'!L42&gt;0,'Request Testing'!M42&gt;0,'Request Testing'!N42&gt;0),COUNTA('Request Testing'!O42)&gt;0),"","PV"))</f>
        <v/>
      </c>
      <c r="P42" s="72" t="str">
        <f>IF('Request Testing'!P42&lt;1,"",IF(AND(OR('Request Testing'!L42&gt;0,'Request Testing'!M42&gt;0),COUNTA('Request Testing'!P42)&gt;0),"HPS ADD ON","HPS"))</f>
        <v/>
      </c>
      <c r="Q42" s="72" t="str">
        <f>IF('Request Testing'!Q42&lt;1,"",IF(AND(OR('Request Testing'!L42&gt;0,'Request Testing'!M42&gt;0),COUNTA('Request Testing'!Q42)&gt;0),"CC ADD ON","CC"))</f>
        <v/>
      </c>
      <c r="R42" s="72" t="str">
        <f>IF('Request Testing'!R42&lt;1,"",IF(AND(OR('Request Testing'!L42&gt;0,'Request Testing'!M42&gt;0),COUNTA('Request Testing'!R42)&gt;0),"RC ADD ON","RC"))</f>
        <v/>
      </c>
      <c r="S42" s="70" t="str">
        <f>IF('Request Testing'!S42&lt;1,"",IF(AND(OR('Request Testing'!L42&gt;0,'Request Testing'!M42&gt;0),COUNTA('Request Testing'!S42)&gt;0),"DL ADD ON","DL"))</f>
        <v/>
      </c>
      <c r="T42" s="70" t="str">
        <f>IF('Request Testing'!T42="","",'Request Testing'!T42)</f>
        <v/>
      </c>
      <c r="U42" s="70" t="str">
        <f>IF('Request Testing'!U42&lt;1,"",IF(AND(OR('Request Testing'!L42&gt;0,'Request Testing'!M42&gt;0),COUNTA('Request Testing'!U42)&gt;0),"OH ADD ON","OH"))</f>
        <v/>
      </c>
      <c r="V42" s="73" t="str">
        <f>IF('Request Testing'!V42&lt;1,"",IF(AND(OR('Request Testing'!L42&gt;0,'Request Testing'!M42&gt;0),COUNTA('Request Testing'!V42)&gt;0),"GCP","AM"))</f>
        <v/>
      </c>
      <c r="W42" s="73" t="str">
        <f>IF('Request Testing'!W42&lt;1,"",IF(AND(OR('Request Testing'!L42&gt;0,'Request Testing'!M42&gt;0),COUNTA('Request Testing'!W42)&gt;0),"GCP","NH"))</f>
        <v/>
      </c>
      <c r="X42" s="73" t="str">
        <f>IF('Request Testing'!X42&lt;1,"",IF(AND(OR('Request Testing'!L42&gt;0,'Request Testing'!M42&gt;0),COUNTA('Request Testing'!X42)&gt;0),"GCP","CA"))</f>
        <v/>
      </c>
      <c r="Y42" s="73" t="str">
        <f>IF('Request Testing'!Y42&lt;1,"",IF(AND(OR('Request Testing'!L42&gt;0,'Request Testing'!M42&gt;0),COUNTA('Request Testing'!Y42)&gt;0),"GCP","DD"))</f>
        <v/>
      </c>
      <c r="Z42" s="73" t="str">
        <f>IF('Request Testing'!Z42&lt;1,"",IF(AND(OR('Request Testing'!L42&gt;0,'Request Testing'!M42&gt;0),COUNTA('Request Testing'!Z42)&gt;0),"GCP","TH"))</f>
        <v/>
      </c>
      <c r="AA42" s="73" t="str">
        <f>IF('Request Testing'!AA42&lt;1,"",IF(AND(OR('Request Testing'!L42&gt;0,'Request Testing'!M42&gt;0),COUNTA('Request Testing'!AA42)&gt;0),"GCP","PHA"))</f>
        <v/>
      </c>
      <c r="AB42" s="73" t="str">
        <f>IF('Request Testing'!AB42&lt;1,"",IF(AND(OR('Request Testing'!L42&gt;0,'Request Testing'!M42&gt;0),COUNTA('Request Testing'!AB42)&gt;0),"GCP","OS"))</f>
        <v/>
      </c>
      <c r="AE42" s="74" t="str">
        <f>IF(OR('Request Testing'!L42&gt;0,'Request Testing'!M42&gt;0,'Request Testing'!N42&gt;0,'Request Testing'!O42&gt;0,'Request Testing'!P42&gt;0,'Request Testing'!Q42&gt;0,'Request Testing'!R42&gt;0,'Request Testing'!S42&gt;0,'Request Testing'!T42&gt;0,'Request Testing'!U42&gt;0,'Request Testing'!V42&gt;0,'Request Testing'!W42&gt;0,'Request Testing'!X42&gt;0,'Request Testing'!Y42&gt;0,'Request Testing'!Z42&gt;0,'Request Testing'!AA42&gt;0,'Request Testing'!AB42&gt;0),"X","")</f>
        <v/>
      </c>
      <c r="AF42" s="75" t="str">
        <f>IF(ISNUMBER(SEARCH({"S"},C42)),"S",IF(ISNUMBER(SEARCH({"M"},C42)),"B",IF(ISNUMBER(SEARCH({"B"},C42)),"B",IF(ISNUMBER(SEARCH({"C"},C42)),"C",IF(ISNUMBER(SEARCH({"H"},C42)),"C",IF(ISNUMBER(SEARCH({"F"},C42)),"C",""))))))</f>
        <v/>
      </c>
      <c r="AG42" s="74" t="str">
        <f t="shared" si="0"/>
        <v/>
      </c>
      <c r="AH42" s="74" t="str">
        <f t="shared" si="1"/>
        <v/>
      </c>
      <c r="AI42" s="74" t="str">
        <f t="shared" si="2"/>
        <v/>
      </c>
      <c r="AJ42" s="4" t="str">
        <f t="shared" si="3"/>
        <v/>
      </c>
      <c r="AK42" s="76" t="str">
        <f>IF('Request Testing'!M42&lt;1,"",IF(AND(OR('Request Testing'!$E$1&gt;0),COUNTA('Request Testing'!M42)&gt;0),"CHR","GGP-LD"))</f>
        <v/>
      </c>
      <c r="AL42" s="4" t="str">
        <f t="shared" si="4"/>
        <v/>
      </c>
      <c r="AM42" s="52" t="str">
        <f t="shared" si="5"/>
        <v/>
      </c>
      <c r="AN42" s="4" t="str">
        <f t="shared" si="6"/>
        <v/>
      </c>
      <c r="AO42" s="4" t="str">
        <f t="shared" si="7"/>
        <v/>
      </c>
      <c r="AP42" s="74" t="str">
        <f t="shared" si="8"/>
        <v/>
      </c>
      <c r="AQ42" s="4" t="str">
        <f t="shared" si="18"/>
        <v/>
      </c>
      <c r="AR42" s="4" t="str">
        <f t="shared" si="19"/>
        <v/>
      </c>
      <c r="AS42" s="74" t="str">
        <f t="shared" si="9"/>
        <v/>
      </c>
      <c r="AT42" s="4" t="str">
        <f t="shared" si="10"/>
        <v/>
      </c>
      <c r="AU42" s="4" t="str">
        <f t="shared" si="11"/>
        <v/>
      </c>
      <c r="AV42" s="4" t="str">
        <f t="shared" si="12"/>
        <v/>
      </c>
      <c r="AW42" s="4" t="str">
        <f t="shared" si="13"/>
        <v/>
      </c>
      <c r="AX42" s="4" t="str">
        <f t="shared" si="14"/>
        <v/>
      </c>
      <c r="AY42" s="4" t="str">
        <f t="shared" si="15"/>
        <v/>
      </c>
      <c r="AZ42" s="4" t="str">
        <f t="shared" si="16"/>
        <v/>
      </c>
      <c r="BA42" s="77" t="str">
        <f>IF(AND(OR('Request Testing'!L42&gt;0,'Request Testing'!M42&gt;0),COUNTA('Request Testing'!V42:AB42)&gt;0),"Run Panel","")</f>
        <v/>
      </c>
      <c r="BC42" s="78" t="str">
        <f>IF(AG42="Blood Card",'Order Details'!$S$34,"")</f>
        <v/>
      </c>
      <c r="BD42" s="78" t="str">
        <f>IF(AH42="Hair Card",'Order Details'!$S$35,"")</f>
        <v/>
      </c>
      <c r="BF42" s="4" t="str">
        <f>IF(AJ42="GGP-HD",'Order Details'!$N$10,"")</f>
        <v/>
      </c>
      <c r="BG42" s="79" t="str">
        <f>IF(AK42="GGP-LD",'Order Details'!$N$15,IF(AK42="CHR",'Order Details'!$P$15,""))</f>
        <v/>
      </c>
      <c r="BH42" s="52" t="str">
        <f>IF(AL42="GGP-uLD",'Order Details'!$N$18,"")</f>
        <v/>
      </c>
      <c r="BI42" s="80" t="str">
        <f>IF(AM42="PV",'Order Details'!$N$24,"")</f>
        <v/>
      </c>
      <c r="BJ42" s="78" t="str">
        <f>IF(AN42="HPS",'Order Details'!$N$34,IF(AN42="HPS ADD ON",'Order Details'!$M$34,""))</f>
        <v/>
      </c>
      <c r="BK42" s="78" t="str">
        <f>IF(AO42="CC",'Order Details'!$N$33,IF(AO42="CC ADD ON",'Order Details'!$M$33,""))</f>
        <v/>
      </c>
      <c r="BL42" s="79" t="str">
        <f>IF(AP42="DL",'Order Details'!$N$35,"")</f>
        <v/>
      </c>
      <c r="BM42" s="79" t="str">
        <f>IF(AQ42="RC",'Order Details'!$N$36,"")</f>
        <v/>
      </c>
      <c r="BN42" s="79" t="str">
        <f>IF(AR42="OH",'Order Details'!$N$37,"")</f>
        <v/>
      </c>
      <c r="BO42" s="79" t="str">
        <f>IF(AS42="BVD",'Order Details'!$N$38,"")</f>
        <v/>
      </c>
      <c r="BP42" s="79" t="str">
        <f>IF(AT42="AM",'Order Details'!$N$40,"")</f>
        <v/>
      </c>
      <c r="BQ42" s="79" t="str">
        <f>IF(AU42="NH",'Order Details'!$N$41,"")</f>
        <v/>
      </c>
      <c r="BR42" s="79" t="str">
        <f>IF(AV42="CA",'Order Details'!$N$42,"")</f>
        <v/>
      </c>
      <c r="BS42" s="79" t="str">
        <f>IF(AW42="DD",'Order Details'!$N$43,"")</f>
        <v/>
      </c>
      <c r="BT42" s="79" t="str">
        <f>IF(AX42="TH",'Order Details'!$N$45,"")</f>
        <v/>
      </c>
      <c r="BU42" s="79" t="str">
        <f>IF(AY42="PHA",'Order Details'!$N$44,"")</f>
        <v/>
      </c>
      <c r="BV42" s="79" t="str">
        <f>IF(AZ42="OS",'Order Details'!$N$46,"")</f>
        <v/>
      </c>
      <c r="BW42" s="79" t="str">
        <f>IF(BA42="RUN PANEL",'Order Details'!$N$39,"")</f>
        <v/>
      </c>
      <c r="BX42" s="79" t="str">
        <f t="shared" si="17"/>
        <v/>
      </c>
    </row>
    <row r="43" spans="1:76" ht="15.75" customHeight="1">
      <c r="A43" s="22" t="str">
        <f>IF('Request Testing'!A43&gt;0,'Request Testing'!A43,"")</f>
        <v/>
      </c>
      <c r="B43" s="70" t="str">
        <f>IF('Request Testing'!B43="","",'Request Testing'!B43)</f>
        <v/>
      </c>
      <c r="C43" s="70" t="str">
        <f>IF('Request Testing'!C43="","",'Request Testing'!C43)</f>
        <v/>
      </c>
      <c r="D43" s="24" t="str">
        <f>IF('Request Testing'!D43="","",'Request Testing'!D43)</f>
        <v/>
      </c>
      <c r="E43" s="24" t="str">
        <f>IF('Request Testing'!E43="","",'Request Testing'!E43)</f>
        <v/>
      </c>
      <c r="F43" s="24" t="str">
        <f>IF('Request Testing'!F43="","",'Request Testing'!F43)</f>
        <v/>
      </c>
      <c r="G43" s="22" t="str">
        <f>IF('Request Testing'!G43="","",'Request Testing'!G43)</f>
        <v/>
      </c>
      <c r="H43" s="71" t="str">
        <f>IF('Request Testing'!H43="","",'Request Testing'!H43)</f>
        <v/>
      </c>
      <c r="I43" s="22" t="str">
        <f>IF('Request Testing'!I43="","",'Request Testing'!I43)</f>
        <v/>
      </c>
      <c r="J43" s="22" t="str">
        <f>IF('Request Testing'!J43="","",'Request Testing'!J43)</f>
        <v/>
      </c>
      <c r="K43" s="22" t="str">
        <f>IF('Request Testing'!K43="","",'Request Testing'!K43)</f>
        <v/>
      </c>
      <c r="L43" s="70" t="str">
        <f>IF('Request Testing'!L43="","",'Request Testing'!L43)</f>
        <v/>
      </c>
      <c r="M43" s="70" t="str">
        <f>IF('Request Testing'!M43="","",'Request Testing'!M43)</f>
        <v/>
      </c>
      <c r="N43" s="70" t="str">
        <f>IF('Request Testing'!N43="","",'Request Testing'!N43)</f>
        <v/>
      </c>
      <c r="O43" s="72" t="str">
        <f>IF('Request Testing'!O43&lt;1,"",IF(AND(OR('Request Testing'!L43&gt;0,'Request Testing'!M43&gt;0,'Request Testing'!N43&gt;0),COUNTA('Request Testing'!O43)&gt;0),"","PV"))</f>
        <v/>
      </c>
      <c r="P43" s="72" t="str">
        <f>IF('Request Testing'!P43&lt;1,"",IF(AND(OR('Request Testing'!L43&gt;0,'Request Testing'!M43&gt;0),COUNTA('Request Testing'!P43)&gt;0),"HPS ADD ON","HPS"))</f>
        <v/>
      </c>
      <c r="Q43" s="72" t="str">
        <f>IF('Request Testing'!Q43&lt;1,"",IF(AND(OR('Request Testing'!L43&gt;0,'Request Testing'!M43&gt;0),COUNTA('Request Testing'!Q43)&gt;0),"CC ADD ON","CC"))</f>
        <v/>
      </c>
      <c r="R43" s="72" t="str">
        <f>IF('Request Testing'!R43&lt;1,"",IF(AND(OR('Request Testing'!L43&gt;0,'Request Testing'!M43&gt;0),COUNTA('Request Testing'!R43)&gt;0),"RC ADD ON","RC"))</f>
        <v/>
      </c>
      <c r="S43" s="70" t="str">
        <f>IF('Request Testing'!S43&lt;1,"",IF(AND(OR('Request Testing'!L43&gt;0,'Request Testing'!M43&gt;0),COUNTA('Request Testing'!S43)&gt;0),"DL ADD ON","DL"))</f>
        <v/>
      </c>
      <c r="T43" s="70" t="str">
        <f>IF('Request Testing'!T43="","",'Request Testing'!T43)</f>
        <v/>
      </c>
      <c r="U43" s="70" t="str">
        <f>IF('Request Testing'!U43&lt;1,"",IF(AND(OR('Request Testing'!L43&gt;0,'Request Testing'!M43&gt;0),COUNTA('Request Testing'!U43)&gt;0),"OH ADD ON","OH"))</f>
        <v/>
      </c>
      <c r="V43" s="73" t="str">
        <f>IF('Request Testing'!V43&lt;1,"",IF(AND(OR('Request Testing'!L43&gt;0,'Request Testing'!M43&gt;0),COUNTA('Request Testing'!V43)&gt;0),"GCP","AM"))</f>
        <v/>
      </c>
      <c r="W43" s="73" t="str">
        <f>IF('Request Testing'!W43&lt;1,"",IF(AND(OR('Request Testing'!L43&gt;0,'Request Testing'!M43&gt;0),COUNTA('Request Testing'!W43)&gt;0),"GCP","NH"))</f>
        <v/>
      </c>
      <c r="X43" s="73" t="str">
        <f>IF('Request Testing'!X43&lt;1,"",IF(AND(OR('Request Testing'!L43&gt;0,'Request Testing'!M43&gt;0),COUNTA('Request Testing'!X43)&gt;0),"GCP","CA"))</f>
        <v/>
      </c>
      <c r="Y43" s="73" t="str">
        <f>IF('Request Testing'!Y43&lt;1,"",IF(AND(OR('Request Testing'!L43&gt;0,'Request Testing'!M43&gt;0),COUNTA('Request Testing'!Y43)&gt;0),"GCP","DD"))</f>
        <v/>
      </c>
      <c r="Z43" s="73" t="str">
        <f>IF('Request Testing'!Z43&lt;1,"",IF(AND(OR('Request Testing'!L43&gt;0,'Request Testing'!M43&gt;0),COUNTA('Request Testing'!Z43)&gt;0),"GCP","TH"))</f>
        <v/>
      </c>
      <c r="AA43" s="73" t="str">
        <f>IF('Request Testing'!AA43&lt;1,"",IF(AND(OR('Request Testing'!L43&gt;0,'Request Testing'!M43&gt;0),COUNTA('Request Testing'!AA43)&gt;0),"GCP","PHA"))</f>
        <v/>
      </c>
      <c r="AB43" s="73" t="str">
        <f>IF('Request Testing'!AB43&lt;1,"",IF(AND(OR('Request Testing'!L43&gt;0,'Request Testing'!M43&gt;0),COUNTA('Request Testing'!AB43)&gt;0),"GCP","OS"))</f>
        <v/>
      </c>
      <c r="AE43" s="74" t="str">
        <f>IF(OR('Request Testing'!L43&gt;0,'Request Testing'!M43&gt;0,'Request Testing'!N43&gt;0,'Request Testing'!O43&gt;0,'Request Testing'!P43&gt;0,'Request Testing'!Q43&gt;0,'Request Testing'!R43&gt;0,'Request Testing'!S43&gt;0,'Request Testing'!T43&gt;0,'Request Testing'!U43&gt;0,'Request Testing'!V43&gt;0,'Request Testing'!W43&gt;0,'Request Testing'!X43&gt;0,'Request Testing'!Y43&gt;0,'Request Testing'!Z43&gt;0,'Request Testing'!AA43&gt;0,'Request Testing'!AB43&gt;0),"X","")</f>
        <v/>
      </c>
      <c r="AF43" s="75" t="str">
        <f>IF(ISNUMBER(SEARCH({"S"},C43)),"S",IF(ISNUMBER(SEARCH({"M"},C43)),"B",IF(ISNUMBER(SEARCH({"B"},C43)),"B",IF(ISNUMBER(SEARCH({"C"},C43)),"C",IF(ISNUMBER(SEARCH({"H"},C43)),"C",IF(ISNUMBER(SEARCH({"F"},C43)),"C",""))))))</f>
        <v/>
      </c>
      <c r="AG43" s="74" t="str">
        <f t="shared" si="0"/>
        <v/>
      </c>
      <c r="AH43" s="74" t="str">
        <f t="shared" si="1"/>
        <v/>
      </c>
      <c r="AI43" s="74" t="str">
        <f t="shared" si="2"/>
        <v/>
      </c>
      <c r="AJ43" s="4" t="str">
        <f t="shared" si="3"/>
        <v/>
      </c>
      <c r="AK43" s="76" t="str">
        <f>IF('Request Testing'!M43&lt;1,"",IF(AND(OR('Request Testing'!$E$1&gt;0),COUNTA('Request Testing'!M43)&gt;0),"CHR","GGP-LD"))</f>
        <v/>
      </c>
      <c r="AL43" s="4" t="str">
        <f t="shared" si="4"/>
        <v/>
      </c>
      <c r="AM43" s="52" t="str">
        <f t="shared" si="5"/>
        <v/>
      </c>
      <c r="AN43" s="4" t="str">
        <f t="shared" si="6"/>
        <v/>
      </c>
      <c r="AO43" s="4" t="str">
        <f t="shared" si="7"/>
        <v/>
      </c>
      <c r="AP43" s="74" t="str">
        <f t="shared" si="8"/>
        <v/>
      </c>
      <c r="AQ43" s="4" t="str">
        <f t="shared" si="18"/>
        <v/>
      </c>
      <c r="AR43" s="4" t="str">
        <f t="shared" si="19"/>
        <v/>
      </c>
      <c r="AS43" s="74" t="str">
        <f t="shared" si="9"/>
        <v/>
      </c>
      <c r="AT43" s="4" t="str">
        <f t="shared" si="10"/>
        <v/>
      </c>
      <c r="AU43" s="4" t="str">
        <f t="shared" si="11"/>
        <v/>
      </c>
      <c r="AV43" s="4" t="str">
        <f t="shared" si="12"/>
        <v/>
      </c>
      <c r="AW43" s="4" t="str">
        <f t="shared" si="13"/>
        <v/>
      </c>
      <c r="AX43" s="4" t="str">
        <f t="shared" si="14"/>
        <v/>
      </c>
      <c r="AY43" s="4" t="str">
        <f t="shared" si="15"/>
        <v/>
      </c>
      <c r="AZ43" s="4" t="str">
        <f t="shared" si="16"/>
        <v/>
      </c>
      <c r="BA43" s="77" t="str">
        <f>IF(AND(OR('Request Testing'!L43&gt;0,'Request Testing'!M43&gt;0),COUNTA('Request Testing'!V43:AB43)&gt;0),"Run Panel","")</f>
        <v/>
      </c>
      <c r="BC43" s="78" t="str">
        <f>IF(AG43="Blood Card",'Order Details'!$S$34,"")</f>
        <v/>
      </c>
      <c r="BD43" s="78" t="str">
        <f>IF(AH43="Hair Card",'Order Details'!$S$35,"")</f>
        <v/>
      </c>
      <c r="BF43" s="4" t="str">
        <f>IF(AJ43="GGP-HD",'Order Details'!$N$10,"")</f>
        <v/>
      </c>
      <c r="BG43" s="79" t="str">
        <f>IF(AK43="GGP-LD",'Order Details'!$N$15,IF(AK43="CHR",'Order Details'!$P$15,""))</f>
        <v/>
      </c>
      <c r="BH43" s="52" t="str">
        <f>IF(AL43="GGP-uLD",'Order Details'!$N$18,"")</f>
        <v/>
      </c>
      <c r="BI43" s="80" t="str">
        <f>IF(AM43="PV",'Order Details'!$N$24,"")</f>
        <v/>
      </c>
      <c r="BJ43" s="78" t="str">
        <f>IF(AN43="HPS",'Order Details'!$N$34,IF(AN43="HPS ADD ON",'Order Details'!$M$34,""))</f>
        <v/>
      </c>
      <c r="BK43" s="78" t="str">
        <f>IF(AO43="CC",'Order Details'!$N$33,IF(AO43="CC ADD ON",'Order Details'!$M$33,""))</f>
        <v/>
      </c>
      <c r="BL43" s="79" t="str">
        <f>IF(AP43="DL",'Order Details'!$N$35,"")</f>
        <v/>
      </c>
      <c r="BM43" s="79" t="str">
        <f>IF(AQ43="RC",'Order Details'!$N$36,"")</f>
        <v/>
      </c>
      <c r="BN43" s="79" t="str">
        <f>IF(AR43="OH",'Order Details'!$N$37,"")</f>
        <v/>
      </c>
      <c r="BO43" s="79" t="str">
        <f>IF(AS43="BVD",'Order Details'!$N$38,"")</f>
        <v/>
      </c>
      <c r="BP43" s="79" t="str">
        <f>IF(AT43="AM",'Order Details'!$N$40,"")</f>
        <v/>
      </c>
      <c r="BQ43" s="79" t="str">
        <f>IF(AU43="NH",'Order Details'!$N$41,"")</f>
        <v/>
      </c>
      <c r="BR43" s="79" t="str">
        <f>IF(AV43="CA",'Order Details'!$N$42,"")</f>
        <v/>
      </c>
      <c r="BS43" s="79" t="str">
        <f>IF(AW43="DD",'Order Details'!$N$43,"")</f>
        <v/>
      </c>
      <c r="BT43" s="79" t="str">
        <f>IF(AX43="TH",'Order Details'!$N$45,"")</f>
        <v/>
      </c>
      <c r="BU43" s="79" t="str">
        <f>IF(AY43="PHA",'Order Details'!$N$44,"")</f>
        <v/>
      </c>
      <c r="BV43" s="79" t="str">
        <f>IF(AZ43="OS",'Order Details'!$N$46,"")</f>
        <v/>
      </c>
      <c r="BW43" s="79" t="str">
        <f>IF(BA43="RUN PANEL",'Order Details'!$N$39,"")</f>
        <v/>
      </c>
      <c r="BX43" s="79" t="str">
        <f t="shared" si="17"/>
        <v/>
      </c>
    </row>
    <row r="44" spans="1:76" ht="15.75" customHeight="1">
      <c r="A44" s="22" t="str">
        <f>IF('Request Testing'!A44&gt;0,'Request Testing'!A44,"")</f>
        <v/>
      </c>
      <c r="B44" s="70" t="str">
        <f>IF('Request Testing'!B44="","",'Request Testing'!B44)</f>
        <v/>
      </c>
      <c r="C44" s="70" t="str">
        <f>IF('Request Testing'!C44="","",'Request Testing'!C44)</f>
        <v/>
      </c>
      <c r="D44" s="24" t="str">
        <f>IF('Request Testing'!D44="","",'Request Testing'!D44)</f>
        <v/>
      </c>
      <c r="E44" s="24" t="str">
        <f>IF('Request Testing'!E44="","",'Request Testing'!E44)</f>
        <v/>
      </c>
      <c r="F44" s="24" t="str">
        <f>IF('Request Testing'!F44="","",'Request Testing'!F44)</f>
        <v/>
      </c>
      <c r="G44" s="22" t="str">
        <f>IF('Request Testing'!G44="","",'Request Testing'!G44)</f>
        <v/>
      </c>
      <c r="H44" s="71" t="str">
        <f>IF('Request Testing'!H44="","",'Request Testing'!H44)</f>
        <v/>
      </c>
      <c r="I44" s="22" t="str">
        <f>IF('Request Testing'!I44="","",'Request Testing'!I44)</f>
        <v/>
      </c>
      <c r="J44" s="22" t="str">
        <f>IF('Request Testing'!J44="","",'Request Testing'!J44)</f>
        <v/>
      </c>
      <c r="K44" s="22" t="str">
        <f>IF('Request Testing'!K44="","",'Request Testing'!K44)</f>
        <v/>
      </c>
      <c r="L44" s="70" t="str">
        <f>IF('Request Testing'!L44="","",'Request Testing'!L44)</f>
        <v/>
      </c>
      <c r="M44" s="70" t="str">
        <f>IF('Request Testing'!M44="","",'Request Testing'!M44)</f>
        <v/>
      </c>
      <c r="N44" s="70" t="str">
        <f>IF('Request Testing'!N44="","",'Request Testing'!N44)</f>
        <v/>
      </c>
      <c r="O44" s="72" t="str">
        <f>IF('Request Testing'!O44&lt;1,"",IF(AND(OR('Request Testing'!L44&gt;0,'Request Testing'!M44&gt;0,'Request Testing'!N44&gt;0),COUNTA('Request Testing'!O44)&gt;0),"","PV"))</f>
        <v/>
      </c>
      <c r="P44" s="72" t="str">
        <f>IF('Request Testing'!P44&lt;1,"",IF(AND(OR('Request Testing'!L44&gt;0,'Request Testing'!M44&gt;0),COUNTA('Request Testing'!P44)&gt;0),"HPS ADD ON","HPS"))</f>
        <v/>
      </c>
      <c r="Q44" s="72" t="str">
        <f>IF('Request Testing'!Q44&lt;1,"",IF(AND(OR('Request Testing'!L44&gt;0,'Request Testing'!M44&gt;0),COUNTA('Request Testing'!Q44)&gt;0),"CC ADD ON","CC"))</f>
        <v/>
      </c>
      <c r="R44" s="72" t="str">
        <f>IF('Request Testing'!R44&lt;1,"",IF(AND(OR('Request Testing'!L44&gt;0,'Request Testing'!M44&gt;0),COUNTA('Request Testing'!R44)&gt;0),"RC ADD ON","RC"))</f>
        <v/>
      </c>
      <c r="S44" s="70" t="str">
        <f>IF('Request Testing'!S44&lt;1,"",IF(AND(OR('Request Testing'!L44&gt;0,'Request Testing'!M44&gt;0),COUNTA('Request Testing'!S44)&gt;0),"DL ADD ON","DL"))</f>
        <v/>
      </c>
      <c r="T44" s="70" t="str">
        <f>IF('Request Testing'!T44="","",'Request Testing'!T44)</f>
        <v/>
      </c>
      <c r="U44" s="70" t="str">
        <f>IF('Request Testing'!U44&lt;1,"",IF(AND(OR('Request Testing'!L44&gt;0,'Request Testing'!M44&gt;0),COUNTA('Request Testing'!U44)&gt;0),"OH ADD ON","OH"))</f>
        <v/>
      </c>
      <c r="V44" s="73" t="str">
        <f>IF('Request Testing'!V44&lt;1,"",IF(AND(OR('Request Testing'!L44&gt;0,'Request Testing'!M44&gt;0),COUNTA('Request Testing'!V44)&gt;0),"GCP","AM"))</f>
        <v/>
      </c>
      <c r="W44" s="73" t="str">
        <f>IF('Request Testing'!W44&lt;1,"",IF(AND(OR('Request Testing'!L44&gt;0,'Request Testing'!M44&gt;0),COUNTA('Request Testing'!W44)&gt;0),"GCP","NH"))</f>
        <v/>
      </c>
      <c r="X44" s="73" t="str">
        <f>IF('Request Testing'!X44&lt;1,"",IF(AND(OR('Request Testing'!L44&gt;0,'Request Testing'!M44&gt;0),COUNTA('Request Testing'!X44)&gt;0),"GCP","CA"))</f>
        <v/>
      </c>
      <c r="Y44" s="73" t="str">
        <f>IF('Request Testing'!Y44&lt;1,"",IF(AND(OR('Request Testing'!L44&gt;0,'Request Testing'!M44&gt;0),COUNTA('Request Testing'!Y44)&gt;0),"GCP","DD"))</f>
        <v/>
      </c>
      <c r="Z44" s="73" t="str">
        <f>IF('Request Testing'!Z44&lt;1,"",IF(AND(OR('Request Testing'!L44&gt;0,'Request Testing'!M44&gt;0),COUNTA('Request Testing'!Z44)&gt;0),"GCP","TH"))</f>
        <v/>
      </c>
      <c r="AA44" s="73" t="str">
        <f>IF('Request Testing'!AA44&lt;1,"",IF(AND(OR('Request Testing'!L44&gt;0,'Request Testing'!M44&gt;0),COUNTA('Request Testing'!AA44)&gt;0),"GCP","PHA"))</f>
        <v/>
      </c>
      <c r="AB44" s="73" t="str">
        <f>IF('Request Testing'!AB44&lt;1,"",IF(AND(OR('Request Testing'!L44&gt;0,'Request Testing'!M44&gt;0),COUNTA('Request Testing'!AB44)&gt;0),"GCP","OS"))</f>
        <v/>
      </c>
      <c r="AE44" s="74" t="str">
        <f>IF(OR('Request Testing'!L44&gt;0,'Request Testing'!M44&gt;0,'Request Testing'!N44&gt;0,'Request Testing'!O44&gt;0,'Request Testing'!P44&gt;0,'Request Testing'!Q44&gt;0,'Request Testing'!R44&gt;0,'Request Testing'!S44&gt;0,'Request Testing'!T44&gt;0,'Request Testing'!U44&gt;0,'Request Testing'!V44&gt;0,'Request Testing'!W44&gt;0,'Request Testing'!X44&gt;0,'Request Testing'!Y44&gt;0,'Request Testing'!Z44&gt;0,'Request Testing'!AA44&gt;0,'Request Testing'!AB44&gt;0),"X","")</f>
        <v/>
      </c>
      <c r="AF44" s="75" t="str">
        <f>IF(ISNUMBER(SEARCH({"S"},C44)),"S",IF(ISNUMBER(SEARCH({"M"},C44)),"B",IF(ISNUMBER(SEARCH({"B"},C44)),"B",IF(ISNUMBER(SEARCH({"C"},C44)),"C",IF(ISNUMBER(SEARCH({"H"},C44)),"C",IF(ISNUMBER(SEARCH({"F"},C44)),"C",""))))))</f>
        <v/>
      </c>
      <c r="AG44" s="74" t="str">
        <f t="shared" si="0"/>
        <v/>
      </c>
      <c r="AH44" s="74" t="str">
        <f t="shared" si="1"/>
        <v/>
      </c>
      <c r="AI44" s="74" t="str">
        <f t="shared" si="2"/>
        <v/>
      </c>
      <c r="AJ44" s="4" t="str">
        <f t="shared" si="3"/>
        <v/>
      </c>
      <c r="AK44" s="76" t="str">
        <f>IF('Request Testing'!M44&lt;1,"",IF(AND(OR('Request Testing'!$E$1&gt;0),COUNTA('Request Testing'!M44)&gt;0),"CHR","GGP-LD"))</f>
        <v/>
      </c>
      <c r="AL44" s="4" t="str">
        <f t="shared" si="4"/>
        <v/>
      </c>
      <c r="AM44" s="52" t="str">
        <f t="shared" si="5"/>
        <v/>
      </c>
      <c r="AN44" s="4" t="str">
        <f t="shared" si="6"/>
        <v/>
      </c>
      <c r="AO44" s="4" t="str">
        <f t="shared" si="7"/>
        <v/>
      </c>
      <c r="AP44" s="74" t="str">
        <f t="shared" si="8"/>
        <v/>
      </c>
      <c r="AQ44" s="4" t="str">
        <f t="shared" si="18"/>
        <v/>
      </c>
      <c r="AR44" s="4" t="str">
        <f t="shared" si="19"/>
        <v/>
      </c>
      <c r="AS44" s="74" t="str">
        <f t="shared" si="9"/>
        <v/>
      </c>
      <c r="AT44" s="4" t="str">
        <f t="shared" si="10"/>
        <v/>
      </c>
      <c r="AU44" s="4" t="str">
        <f t="shared" si="11"/>
        <v/>
      </c>
      <c r="AV44" s="4" t="str">
        <f t="shared" si="12"/>
        <v/>
      </c>
      <c r="AW44" s="4" t="str">
        <f t="shared" si="13"/>
        <v/>
      </c>
      <c r="AX44" s="4" t="str">
        <f t="shared" si="14"/>
        <v/>
      </c>
      <c r="AY44" s="4" t="str">
        <f t="shared" si="15"/>
        <v/>
      </c>
      <c r="AZ44" s="4" t="str">
        <f t="shared" si="16"/>
        <v/>
      </c>
      <c r="BA44" s="77" t="str">
        <f>IF(AND(OR('Request Testing'!L44&gt;0,'Request Testing'!M44&gt;0),COUNTA('Request Testing'!V44:AB44)&gt;0),"Run Panel","")</f>
        <v/>
      </c>
      <c r="BC44" s="78" t="str">
        <f>IF(AG44="Blood Card",'Order Details'!$S$34,"")</f>
        <v/>
      </c>
      <c r="BD44" s="78" t="str">
        <f>IF(AH44="Hair Card",'Order Details'!$S$35,"")</f>
        <v/>
      </c>
      <c r="BF44" s="4" t="str">
        <f>IF(AJ44="GGP-HD",'Order Details'!$N$10,"")</f>
        <v/>
      </c>
      <c r="BG44" s="79" t="str">
        <f>IF(AK44="GGP-LD",'Order Details'!$N$15,IF(AK44="CHR",'Order Details'!$P$15,""))</f>
        <v/>
      </c>
      <c r="BH44" s="52" t="str">
        <f>IF(AL44="GGP-uLD",'Order Details'!$N$18,"")</f>
        <v/>
      </c>
      <c r="BI44" s="80" t="str">
        <f>IF(AM44="PV",'Order Details'!$N$24,"")</f>
        <v/>
      </c>
      <c r="BJ44" s="78" t="str">
        <f>IF(AN44="HPS",'Order Details'!$N$34,IF(AN44="HPS ADD ON",'Order Details'!$M$34,""))</f>
        <v/>
      </c>
      <c r="BK44" s="78" t="str">
        <f>IF(AO44="CC",'Order Details'!$N$33,IF(AO44="CC ADD ON",'Order Details'!$M$33,""))</f>
        <v/>
      </c>
      <c r="BL44" s="79" t="str">
        <f>IF(AP44="DL",'Order Details'!$N$35,"")</f>
        <v/>
      </c>
      <c r="BM44" s="79" t="str">
        <f>IF(AQ44="RC",'Order Details'!$N$36,"")</f>
        <v/>
      </c>
      <c r="BN44" s="79" t="str">
        <f>IF(AR44="OH",'Order Details'!$N$37,"")</f>
        <v/>
      </c>
      <c r="BO44" s="79" t="str">
        <f>IF(AS44="BVD",'Order Details'!$N$38,"")</f>
        <v/>
      </c>
      <c r="BP44" s="79" t="str">
        <f>IF(AT44="AM",'Order Details'!$N$40,"")</f>
        <v/>
      </c>
      <c r="BQ44" s="79" t="str">
        <f>IF(AU44="NH",'Order Details'!$N$41,"")</f>
        <v/>
      </c>
      <c r="BR44" s="79" t="str">
        <f>IF(AV44="CA",'Order Details'!$N$42,"")</f>
        <v/>
      </c>
      <c r="BS44" s="79" t="str">
        <f>IF(AW44="DD",'Order Details'!$N$43,"")</f>
        <v/>
      </c>
      <c r="BT44" s="79" t="str">
        <f>IF(AX44="TH",'Order Details'!$N$45,"")</f>
        <v/>
      </c>
      <c r="BU44" s="79" t="str">
        <f>IF(AY44="PHA",'Order Details'!$N$44,"")</f>
        <v/>
      </c>
      <c r="BV44" s="79" t="str">
        <f>IF(AZ44="OS",'Order Details'!$N$46,"")</f>
        <v/>
      </c>
      <c r="BW44" s="79" t="str">
        <f>IF(BA44="RUN PANEL",'Order Details'!$N$39,"")</f>
        <v/>
      </c>
      <c r="BX44" s="79" t="str">
        <f t="shared" si="17"/>
        <v/>
      </c>
    </row>
    <row r="45" spans="1:76" ht="15.75" customHeight="1">
      <c r="A45" s="22" t="str">
        <f>IF('Request Testing'!A45&gt;0,'Request Testing'!A45,"")</f>
        <v/>
      </c>
      <c r="B45" s="70" t="str">
        <f>IF('Request Testing'!B45="","",'Request Testing'!B45)</f>
        <v/>
      </c>
      <c r="C45" s="70" t="str">
        <f>IF('Request Testing'!C45="","",'Request Testing'!C45)</f>
        <v/>
      </c>
      <c r="D45" s="24" t="str">
        <f>IF('Request Testing'!D45="","",'Request Testing'!D45)</f>
        <v/>
      </c>
      <c r="E45" s="24" t="str">
        <f>IF('Request Testing'!E45="","",'Request Testing'!E45)</f>
        <v/>
      </c>
      <c r="F45" s="24" t="str">
        <f>IF('Request Testing'!F45="","",'Request Testing'!F45)</f>
        <v/>
      </c>
      <c r="G45" s="22" t="str">
        <f>IF('Request Testing'!G45="","",'Request Testing'!G45)</f>
        <v/>
      </c>
      <c r="H45" s="71" t="str">
        <f>IF('Request Testing'!H45="","",'Request Testing'!H45)</f>
        <v/>
      </c>
      <c r="I45" s="22" t="str">
        <f>IF('Request Testing'!I45="","",'Request Testing'!I45)</f>
        <v/>
      </c>
      <c r="J45" s="22" t="str">
        <f>IF('Request Testing'!J45="","",'Request Testing'!J45)</f>
        <v/>
      </c>
      <c r="K45" s="22" t="str">
        <f>IF('Request Testing'!K45="","",'Request Testing'!K45)</f>
        <v/>
      </c>
      <c r="L45" s="70" t="str">
        <f>IF('Request Testing'!L45="","",'Request Testing'!L45)</f>
        <v/>
      </c>
      <c r="M45" s="70" t="str">
        <f>IF('Request Testing'!M45="","",'Request Testing'!M45)</f>
        <v/>
      </c>
      <c r="N45" s="70" t="str">
        <f>IF('Request Testing'!N45="","",'Request Testing'!N45)</f>
        <v/>
      </c>
      <c r="O45" s="72" t="str">
        <f>IF('Request Testing'!O45&lt;1,"",IF(AND(OR('Request Testing'!L45&gt;0,'Request Testing'!M45&gt;0,'Request Testing'!N45&gt;0),COUNTA('Request Testing'!O45)&gt;0),"","PV"))</f>
        <v/>
      </c>
      <c r="P45" s="72" t="str">
        <f>IF('Request Testing'!P45&lt;1,"",IF(AND(OR('Request Testing'!L45&gt;0,'Request Testing'!M45&gt;0),COUNTA('Request Testing'!P45)&gt;0),"HPS ADD ON","HPS"))</f>
        <v/>
      </c>
      <c r="Q45" s="72" t="str">
        <f>IF('Request Testing'!Q45&lt;1,"",IF(AND(OR('Request Testing'!L45&gt;0,'Request Testing'!M45&gt;0),COUNTA('Request Testing'!Q45)&gt;0),"CC ADD ON","CC"))</f>
        <v/>
      </c>
      <c r="R45" s="72" t="str">
        <f>IF('Request Testing'!R45&lt;1,"",IF(AND(OR('Request Testing'!L45&gt;0,'Request Testing'!M45&gt;0),COUNTA('Request Testing'!R45)&gt;0),"RC ADD ON","RC"))</f>
        <v/>
      </c>
      <c r="S45" s="70" t="str">
        <f>IF('Request Testing'!S45&lt;1,"",IF(AND(OR('Request Testing'!L45&gt;0,'Request Testing'!M45&gt;0),COUNTA('Request Testing'!S45)&gt;0),"DL ADD ON","DL"))</f>
        <v/>
      </c>
      <c r="T45" s="70" t="str">
        <f>IF('Request Testing'!T45="","",'Request Testing'!T45)</f>
        <v/>
      </c>
      <c r="U45" s="70" t="str">
        <f>IF('Request Testing'!U45&lt;1,"",IF(AND(OR('Request Testing'!L45&gt;0,'Request Testing'!M45&gt;0),COUNTA('Request Testing'!U45)&gt;0),"OH ADD ON","OH"))</f>
        <v/>
      </c>
      <c r="V45" s="73" t="str">
        <f>IF('Request Testing'!V45&lt;1,"",IF(AND(OR('Request Testing'!L45&gt;0,'Request Testing'!M45&gt;0),COUNTA('Request Testing'!V45)&gt;0),"GCP","AM"))</f>
        <v/>
      </c>
      <c r="W45" s="73" t="str">
        <f>IF('Request Testing'!W45&lt;1,"",IF(AND(OR('Request Testing'!L45&gt;0,'Request Testing'!M45&gt;0),COUNTA('Request Testing'!W45)&gt;0),"GCP","NH"))</f>
        <v/>
      </c>
      <c r="X45" s="73" t="str">
        <f>IF('Request Testing'!X45&lt;1,"",IF(AND(OR('Request Testing'!L45&gt;0,'Request Testing'!M45&gt;0),COUNTA('Request Testing'!X45)&gt;0),"GCP","CA"))</f>
        <v/>
      </c>
      <c r="Y45" s="73" t="str">
        <f>IF('Request Testing'!Y45&lt;1,"",IF(AND(OR('Request Testing'!L45&gt;0,'Request Testing'!M45&gt;0),COUNTA('Request Testing'!Y45)&gt;0),"GCP","DD"))</f>
        <v/>
      </c>
      <c r="Z45" s="73" t="str">
        <f>IF('Request Testing'!Z45&lt;1,"",IF(AND(OR('Request Testing'!L45&gt;0,'Request Testing'!M45&gt;0),COUNTA('Request Testing'!Z45)&gt;0),"GCP","TH"))</f>
        <v/>
      </c>
      <c r="AA45" s="73" t="str">
        <f>IF('Request Testing'!AA45&lt;1,"",IF(AND(OR('Request Testing'!L45&gt;0,'Request Testing'!M45&gt;0),COUNTA('Request Testing'!AA45)&gt;0),"GCP","PHA"))</f>
        <v/>
      </c>
      <c r="AB45" s="73" t="str">
        <f>IF('Request Testing'!AB45&lt;1,"",IF(AND(OR('Request Testing'!L45&gt;0,'Request Testing'!M45&gt;0),COUNTA('Request Testing'!AB45)&gt;0),"GCP","OS"))</f>
        <v/>
      </c>
      <c r="AE45" s="74" t="str">
        <f>IF(OR('Request Testing'!L45&gt;0,'Request Testing'!M45&gt;0,'Request Testing'!N45&gt;0,'Request Testing'!O45&gt;0,'Request Testing'!P45&gt;0,'Request Testing'!Q45&gt;0,'Request Testing'!R45&gt;0,'Request Testing'!S45&gt;0,'Request Testing'!T45&gt;0,'Request Testing'!U45&gt;0,'Request Testing'!V45&gt;0,'Request Testing'!W45&gt;0,'Request Testing'!X45&gt;0,'Request Testing'!Y45&gt;0,'Request Testing'!Z45&gt;0,'Request Testing'!AA45&gt;0,'Request Testing'!AB45&gt;0),"X","")</f>
        <v/>
      </c>
      <c r="AF45" s="75" t="str">
        <f>IF(ISNUMBER(SEARCH({"S"},C45)),"S",IF(ISNUMBER(SEARCH({"M"},C45)),"B",IF(ISNUMBER(SEARCH({"B"},C45)),"B",IF(ISNUMBER(SEARCH({"C"},C45)),"C",IF(ISNUMBER(SEARCH({"H"},C45)),"C",IF(ISNUMBER(SEARCH({"F"},C45)),"C",""))))))</f>
        <v/>
      </c>
      <c r="AG45" s="74" t="str">
        <f t="shared" si="0"/>
        <v/>
      </c>
      <c r="AH45" s="74" t="str">
        <f t="shared" si="1"/>
        <v/>
      </c>
      <c r="AI45" s="74" t="str">
        <f t="shared" si="2"/>
        <v/>
      </c>
      <c r="AJ45" s="4" t="str">
        <f t="shared" si="3"/>
        <v/>
      </c>
      <c r="AK45" s="76" t="str">
        <f>IF('Request Testing'!M45&lt;1,"",IF(AND(OR('Request Testing'!$E$1&gt;0),COUNTA('Request Testing'!M45)&gt;0),"CHR","GGP-LD"))</f>
        <v/>
      </c>
      <c r="AL45" s="4" t="str">
        <f t="shared" si="4"/>
        <v/>
      </c>
      <c r="AM45" s="52" t="str">
        <f t="shared" si="5"/>
        <v/>
      </c>
      <c r="AN45" s="4" t="str">
        <f t="shared" si="6"/>
        <v/>
      </c>
      <c r="AO45" s="4" t="str">
        <f t="shared" si="7"/>
        <v/>
      </c>
      <c r="AP45" s="74" t="str">
        <f t="shared" si="8"/>
        <v/>
      </c>
      <c r="AQ45" s="4" t="str">
        <f t="shared" si="18"/>
        <v/>
      </c>
      <c r="AR45" s="4" t="str">
        <f t="shared" si="19"/>
        <v/>
      </c>
      <c r="AS45" s="74" t="str">
        <f t="shared" si="9"/>
        <v/>
      </c>
      <c r="AT45" s="4" t="str">
        <f t="shared" si="10"/>
        <v/>
      </c>
      <c r="AU45" s="4" t="str">
        <f t="shared" si="11"/>
        <v/>
      </c>
      <c r="AV45" s="4" t="str">
        <f t="shared" si="12"/>
        <v/>
      </c>
      <c r="AW45" s="4" t="str">
        <f t="shared" si="13"/>
        <v/>
      </c>
      <c r="AX45" s="4" t="str">
        <f t="shared" si="14"/>
        <v/>
      </c>
      <c r="AY45" s="4" t="str">
        <f t="shared" si="15"/>
        <v/>
      </c>
      <c r="AZ45" s="4" t="str">
        <f t="shared" si="16"/>
        <v/>
      </c>
      <c r="BA45" s="77" t="str">
        <f>IF(AND(OR('Request Testing'!L45&gt;0,'Request Testing'!M45&gt;0),COUNTA('Request Testing'!V45:AB45)&gt;0),"Run Panel","")</f>
        <v/>
      </c>
      <c r="BC45" s="78" t="str">
        <f>IF(AG45="Blood Card",'Order Details'!$S$34,"")</f>
        <v/>
      </c>
      <c r="BD45" s="78" t="str">
        <f>IF(AH45="Hair Card",'Order Details'!$S$35,"")</f>
        <v/>
      </c>
      <c r="BF45" s="4" t="str">
        <f>IF(AJ45="GGP-HD",'Order Details'!$N$10,"")</f>
        <v/>
      </c>
      <c r="BG45" s="79" t="str">
        <f>IF(AK45="GGP-LD",'Order Details'!$N$15,IF(AK45="CHR",'Order Details'!$P$15,""))</f>
        <v/>
      </c>
      <c r="BH45" s="52" t="str">
        <f>IF(AL45="GGP-uLD",'Order Details'!$N$18,"")</f>
        <v/>
      </c>
      <c r="BI45" s="80" t="str">
        <f>IF(AM45="PV",'Order Details'!$N$24,"")</f>
        <v/>
      </c>
      <c r="BJ45" s="78" t="str">
        <f>IF(AN45="HPS",'Order Details'!$N$34,IF(AN45="HPS ADD ON",'Order Details'!$M$34,""))</f>
        <v/>
      </c>
      <c r="BK45" s="78" t="str">
        <f>IF(AO45="CC",'Order Details'!$N$33,IF(AO45="CC ADD ON",'Order Details'!$M$33,""))</f>
        <v/>
      </c>
      <c r="BL45" s="79" t="str">
        <f>IF(AP45="DL",'Order Details'!$N$35,"")</f>
        <v/>
      </c>
      <c r="BM45" s="79" t="str">
        <f>IF(AQ45="RC",'Order Details'!$N$36,"")</f>
        <v/>
      </c>
      <c r="BN45" s="79" t="str">
        <f>IF(AR45="OH",'Order Details'!$N$37,"")</f>
        <v/>
      </c>
      <c r="BO45" s="79" t="str">
        <f>IF(AS45="BVD",'Order Details'!$N$38,"")</f>
        <v/>
      </c>
      <c r="BP45" s="79" t="str">
        <f>IF(AT45="AM",'Order Details'!$N$40,"")</f>
        <v/>
      </c>
      <c r="BQ45" s="79" t="str">
        <f>IF(AU45="NH",'Order Details'!$N$41,"")</f>
        <v/>
      </c>
      <c r="BR45" s="79" t="str">
        <f>IF(AV45="CA",'Order Details'!$N$42,"")</f>
        <v/>
      </c>
      <c r="BS45" s="79" t="str">
        <f>IF(AW45="DD",'Order Details'!$N$43,"")</f>
        <v/>
      </c>
      <c r="BT45" s="79" t="str">
        <f>IF(AX45="TH",'Order Details'!$N$45,"")</f>
        <v/>
      </c>
      <c r="BU45" s="79" t="str">
        <f>IF(AY45="PHA",'Order Details'!$N$44,"")</f>
        <v/>
      </c>
      <c r="BV45" s="79" t="str">
        <f>IF(AZ45="OS",'Order Details'!$N$46,"")</f>
        <v/>
      </c>
      <c r="BW45" s="79" t="str">
        <f>IF(BA45="RUN PANEL",'Order Details'!$N$39,"")</f>
        <v/>
      </c>
      <c r="BX45" s="79" t="str">
        <f t="shared" si="17"/>
        <v/>
      </c>
    </row>
    <row r="46" spans="1:76" ht="15.75" customHeight="1">
      <c r="A46" s="22" t="str">
        <f>IF('Request Testing'!A46&gt;0,'Request Testing'!A46,"")</f>
        <v/>
      </c>
      <c r="B46" s="70" t="str">
        <f>IF('Request Testing'!B46="","",'Request Testing'!B46)</f>
        <v/>
      </c>
      <c r="C46" s="70" t="str">
        <f>IF('Request Testing'!C46="","",'Request Testing'!C46)</f>
        <v/>
      </c>
      <c r="D46" s="24" t="str">
        <f>IF('Request Testing'!D46="","",'Request Testing'!D46)</f>
        <v/>
      </c>
      <c r="E46" s="24" t="str">
        <f>IF('Request Testing'!E46="","",'Request Testing'!E46)</f>
        <v/>
      </c>
      <c r="F46" s="24" t="str">
        <f>IF('Request Testing'!F46="","",'Request Testing'!F46)</f>
        <v/>
      </c>
      <c r="G46" s="22" t="str">
        <f>IF('Request Testing'!G46="","",'Request Testing'!G46)</f>
        <v/>
      </c>
      <c r="H46" s="71" t="str">
        <f>IF('Request Testing'!H46="","",'Request Testing'!H46)</f>
        <v/>
      </c>
      <c r="I46" s="22" t="str">
        <f>IF('Request Testing'!I46="","",'Request Testing'!I46)</f>
        <v/>
      </c>
      <c r="J46" s="22" t="str">
        <f>IF('Request Testing'!J46="","",'Request Testing'!J46)</f>
        <v/>
      </c>
      <c r="K46" s="22" t="str">
        <f>IF('Request Testing'!K46="","",'Request Testing'!K46)</f>
        <v/>
      </c>
      <c r="L46" s="70" t="str">
        <f>IF('Request Testing'!L46="","",'Request Testing'!L46)</f>
        <v/>
      </c>
      <c r="M46" s="70" t="str">
        <f>IF('Request Testing'!M46="","",'Request Testing'!M46)</f>
        <v/>
      </c>
      <c r="N46" s="70" t="str">
        <f>IF('Request Testing'!N46="","",'Request Testing'!N46)</f>
        <v/>
      </c>
      <c r="O46" s="72" t="str">
        <f>IF('Request Testing'!O46&lt;1,"",IF(AND(OR('Request Testing'!L46&gt;0,'Request Testing'!M46&gt;0,'Request Testing'!N46&gt;0),COUNTA('Request Testing'!O46)&gt;0),"","PV"))</f>
        <v/>
      </c>
      <c r="P46" s="72" t="str">
        <f>IF('Request Testing'!P46&lt;1,"",IF(AND(OR('Request Testing'!L46&gt;0,'Request Testing'!M46&gt;0),COUNTA('Request Testing'!P46)&gt;0),"HPS ADD ON","HPS"))</f>
        <v/>
      </c>
      <c r="Q46" s="72" t="str">
        <f>IF('Request Testing'!Q46&lt;1,"",IF(AND(OR('Request Testing'!L46&gt;0,'Request Testing'!M46&gt;0),COUNTA('Request Testing'!Q46)&gt;0),"CC ADD ON","CC"))</f>
        <v/>
      </c>
      <c r="R46" s="72" t="str">
        <f>IF('Request Testing'!R46&lt;1,"",IF(AND(OR('Request Testing'!L46&gt;0,'Request Testing'!M46&gt;0),COUNTA('Request Testing'!R46)&gt;0),"RC ADD ON","RC"))</f>
        <v/>
      </c>
      <c r="S46" s="70" t="str">
        <f>IF('Request Testing'!S46&lt;1,"",IF(AND(OR('Request Testing'!L46&gt;0,'Request Testing'!M46&gt;0),COUNTA('Request Testing'!S46)&gt;0),"DL ADD ON","DL"))</f>
        <v/>
      </c>
      <c r="T46" s="70" t="str">
        <f>IF('Request Testing'!T46="","",'Request Testing'!T46)</f>
        <v/>
      </c>
      <c r="U46" s="70" t="str">
        <f>IF('Request Testing'!U46&lt;1,"",IF(AND(OR('Request Testing'!L46&gt;0,'Request Testing'!M46&gt;0),COUNTA('Request Testing'!U46)&gt;0),"OH ADD ON","OH"))</f>
        <v/>
      </c>
      <c r="V46" s="73" t="str">
        <f>IF('Request Testing'!V46&lt;1,"",IF(AND(OR('Request Testing'!L46&gt;0,'Request Testing'!M46&gt;0),COUNTA('Request Testing'!V46)&gt;0),"GCP","AM"))</f>
        <v/>
      </c>
      <c r="W46" s="73" t="str">
        <f>IF('Request Testing'!W46&lt;1,"",IF(AND(OR('Request Testing'!L46&gt;0,'Request Testing'!M46&gt;0),COUNTA('Request Testing'!W46)&gt;0),"GCP","NH"))</f>
        <v/>
      </c>
      <c r="X46" s="73" t="str">
        <f>IF('Request Testing'!X46&lt;1,"",IF(AND(OR('Request Testing'!L46&gt;0,'Request Testing'!M46&gt;0),COUNTA('Request Testing'!X46)&gt;0),"GCP","CA"))</f>
        <v/>
      </c>
      <c r="Y46" s="73" t="str">
        <f>IF('Request Testing'!Y46&lt;1,"",IF(AND(OR('Request Testing'!L46&gt;0,'Request Testing'!M46&gt;0),COUNTA('Request Testing'!Y46)&gt;0),"GCP","DD"))</f>
        <v/>
      </c>
      <c r="Z46" s="73" t="str">
        <f>IF('Request Testing'!Z46&lt;1,"",IF(AND(OR('Request Testing'!L46&gt;0,'Request Testing'!M46&gt;0),COUNTA('Request Testing'!Z46)&gt;0),"GCP","TH"))</f>
        <v/>
      </c>
      <c r="AA46" s="73" t="str">
        <f>IF('Request Testing'!AA46&lt;1,"",IF(AND(OR('Request Testing'!L46&gt;0,'Request Testing'!M46&gt;0),COUNTA('Request Testing'!AA46)&gt;0),"GCP","PHA"))</f>
        <v/>
      </c>
      <c r="AB46" s="73" t="str">
        <f>IF('Request Testing'!AB46&lt;1,"",IF(AND(OR('Request Testing'!L46&gt;0,'Request Testing'!M46&gt;0),COUNTA('Request Testing'!AB46)&gt;0),"GCP","OS"))</f>
        <v/>
      </c>
      <c r="AE46" s="74" t="str">
        <f>IF(OR('Request Testing'!L46&gt;0,'Request Testing'!M46&gt;0,'Request Testing'!N46&gt;0,'Request Testing'!O46&gt;0,'Request Testing'!P46&gt;0,'Request Testing'!Q46&gt;0,'Request Testing'!R46&gt;0,'Request Testing'!S46&gt;0,'Request Testing'!T46&gt;0,'Request Testing'!U46&gt;0,'Request Testing'!V46&gt;0,'Request Testing'!W46&gt;0,'Request Testing'!X46&gt;0,'Request Testing'!Y46&gt;0,'Request Testing'!Z46&gt;0,'Request Testing'!AA46&gt;0,'Request Testing'!AB46&gt;0),"X","")</f>
        <v/>
      </c>
      <c r="AF46" s="75" t="str">
        <f>IF(ISNUMBER(SEARCH({"S"},C46)),"S",IF(ISNUMBER(SEARCH({"M"},C46)),"B",IF(ISNUMBER(SEARCH({"B"},C46)),"B",IF(ISNUMBER(SEARCH({"C"},C46)),"C",IF(ISNUMBER(SEARCH({"H"},C46)),"C",IF(ISNUMBER(SEARCH({"F"},C46)),"C",""))))))</f>
        <v/>
      </c>
      <c r="AG46" s="74" t="str">
        <f t="shared" si="0"/>
        <v/>
      </c>
      <c r="AH46" s="74" t="str">
        <f t="shared" si="1"/>
        <v/>
      </c>
      <c r="AI46" s="74" t="str">
        <f t="shared" si="2"/>
        <v/>
      </c>
      <c r="AJ46" s="4" t="str">
        <f t="shared" si="3"/>
        <v/>
      </c>
      <c r="AK46" s="76" t="str">
        <f>IF('Request Testing'!M46&lt;1,"",IF(AND(OR('Request Testing'!$E$1&gt;0),COUNTA('Request Testing'!M46)&gt;0),"CHR","GGP-LD"))</f>
        <v/>
      </c>
      <c r="AL46" s="4" t="str">
        <f t="shared" si="4"/>
        <v/>
      </c>
      <c r="AM46" s="52" t="str">
        <f t="shared" si="5"/>
        <v/>
      </c>
      <c r="AN46" s="4" t="str">
        <f t="shared" si="6"/>
        <v/>
      </c>
      <c r="AO46" s="4" t="str">
        <f t="shared" si="7"/>
        <v/>
      </c>
      <c r="AP46" s="74" t="str">
        <f t="shared" si="8"/>
        <v/>
      </c>
      <c r="AQ46" s="4" t="str">
        <f t="shared" si="18"/>
        <v/>
      </c>
      <c r="AR46" s="4" t="str">
        <f t="shared" si="19"/>
        <v/>
      </c>
      <c r="AS46" s="74" t="str">
        <f t="shared" si="9"/>
        <v/>
      </c>
      <c r="AT46" s="4" t="str">
        <f t="shared" si="10"/>
        <v/>
      </c>
      <c r="AU46" s="4" t="str">
        <f t="shared" si="11"/>
        <v/>
      </c>
      <c r="AV46" s="4" t="str">
        <f t="shared" si="12"/>
        <v/>
      </c>
      <c r="AW46" s="4" t="str">
        <f t="shared" si="13"/>
        <v/>
      </c>
      <c r="AX46" s="4" t="str">
        <f t="shared" si="14"/>
        <v/>
      </c>
      <c r="AY46" s="4" t="str">
        <f t="shared" si="15"/>
        <v/>
      </c>
      <c r="AZ46" s="4" t="str">
        <f t="shared" si="16"/>
        <v/>
      </c>
      <c r="BA46" s="77" t="str">
        <f>IF(AND(OR('Request Testing'!L46&gt;0,'Request Testing'!M46&gt;0),COUNTA('Request Testing'!V46:AB46)&gt;0),"Run Panel","")</f>
        <v/>
      </c>
      <c r="BC46" s="78" t="str">
        <f>IF(AG46="Blood Card",'Order Details'!$S$34,"")</f>
        <v/>
      </c>
      <c r="BD46" s="78" t="str">
        <f>IF(AH46="Hair Card",'Order Details'!$S$35,"")</f>
        <v/>
      </c>
      <c r="BF46" s="4" t="str">
        <f>IF(AJ46="GGP-HD",'Order Details'!$N$10,"")</f>
        <v/>
      </c>
      <c r="BG46" s="79" t="str">
        <f>IF(AK46="GGP-LD",'Order Details'!$N$15,IF(AK46="CHR",'Order Details'!$P$15,""))</f>
        <v/>
      </c>
      <c r="BH46" s="52" t="str">
        <f>IF(AL46="GGP-uLD",'Order Details'!$N$18,"")</f>
        <v/>
      </c>
      <c r="BI46" s="80" t="str">
        <f>IF(AM46="PV",'Order Details'!$N$24,"")</f>
        <v/>
      </c>
      <c r="BJ46" s="78" t="str">
        <f>IF(AN46="HPS",'Order Details'!$N$34,IF(AN46="HPS ADD ON",'Order Details'!$M$34,""))</f>
        <v/>
      </c>
      <c r="BK46" s="78" t="str">
        <f>IF(AO46="CC",'Order Details'!$N$33,IF(AO46="CC ADD ON",'Order Details'!$M$33,""))</f>
        <v/>
      </c>
      <c r="BL46" s="79" t="str">
        <f>IF(AP46="DL",'Order Details'!$N$35,"")</f>
        <v/>
      </c>
      <c r="BM46" s="79" t="str">
        <f>IF(AQ46="RC",'Order Details'!$N$36,"")</f>
        <v/>
      </c>
      <c r="BN46" s="79" t="str">
        <f>IF(AR46="OH",'Order Details'!$N$37,"")</f>
        <v/>
      </c>
      <c r="BO46" s="79" t="str">
        <f>IF(AS46="BVD",'Order Details'!$N$38,"")</f>
        <v/>
      </c>
      <c r="BP46" s="79" t="str">
        <f>IF(AT46="AM",'Order Details'!$N$40,"")</f>
        <v/>
      </c>
      <c r="BQ46" s="79" t="str">
        <f>IF(AU46="NH",'Order Details'!$N$41,"")</f>
        <v/>
      </c>
      <c r="BR46" s="79" t="str">
        <f>IF(AV46="CA",'Order Details'!$N$42,"")</f>
        <v/>
      </c>
      <c r="BS46" s="79" t="str">
        <f>IF(AW46="DD",'Order Details'!$N$43,"")</f>
        <v/>
      </c>
      <c r="BT46" s="79" t="str">
        <f>IF(AX46="TH",'Order Details'!$N$45,"")</f>
        <v/>
      </c>
      <c r="BU46" s="79" t="str">
        <f>IF(AY46="PHA",'Order Details'!$N$44,"")</f>
        <v/>
      </c>
      <c r="BV46" s="79" t="str">
        <f>IF(AZ46="OS",'Order Details'!$N$46,"")</f>
        <v/>
      </c>
      <c r="BW46" s="79" t="str">
        <f>IF(BA46="RUN PANEL",'Order Details'!$N$39,"")</f>
        <v/>
      </c>
      <c r="BX46" s="79" t="str">
        <f t="shared" si="17"/>
        <v/>
      </c>
    </row>
    <row r="47" spans="1:76" ht="15.75" customHeight="1">
      <c r="A47" s="22" t="str">
        <f>IF('Request Testing'!A47&gt;0,'Request Testing'!A47,"")</f>
        <v/>
      </c>
      <c r="B47" s="70" t="str">
        <f>IF('Request Testing'!B47="","",'Request Testing'!B47)</f>
        <v/>
      </c>
      <c r="C47" s="70" t="str">
        <f>IF('Request Testing'!C47="","",'Request Testing'!C47)</f>
        <v/>
      </c>
      <c r="D47" s="24" t="str">
        <f>IF('Request Testing'!D47="","",'Request Testing'!D47)</f>
        <v/>
      </c>
      <c r="E47" s="24" t="str">
        <f>IF('Request Testing'!E47="","",'Request Testing'!E47)</f>
        <v/>
      </c>
      <c r="F47" s="24" t="str">
        <f>IF('Request Testing'!F47="","",'Request Testing'!F47)</f>
        <v/>
      </c>
      <c r="G47" s="22" t="str">
        <f>IF('Request Testing'!G47="","",'Request Testing'!G47)</f>
        <v/>
      </c>
      <c r="H47" s="71" t="str">
        <f>IF('Request Testing'!H47="","",'Request Testing'!H47)</f>
        <v/>
      </c>
      <c r="I47" s="22" t="str">
        <f>IF('Request Testing'!I47="","",'Request Testing'!I47)</f>
        <v/>
      </c>
      <c r="J47" s="22" t="str">
        <f>IF('Request Testing'!J47="","",'Request Testing'!J47)</f>
        <v/>
      </c>
      <c r="K47" s="22" t="str">
        <f>IF('Request Testing'!K47="","",'Request Testing'!K47)</f>
        <v/>
      </c>
      <c r="L47" s="70" t="str">
        <f>IF('Request Testing'!L47="","",'Request Testing'!L47)</f>
        <v/>
      </c>
      <c r="M47" s="70" t="str">
        <f>IF('Request Testing'!M47="","",'Request Testing'!M47)</f>
        <v/>
      </c>
      <c r="N47" s="70" t="str">
        <f>IF('Request Testing'!N47="","",'Request Testing'!N47)</f>
        <v/>
      </c>
      <c r="O47" s="72" t="str">
        <f>IF('Request Testing'!O47&lt;1,"",IF(AND(OR('Request Testing'!L47&gt;0,'Request Testing'!M47&gt;0,'Request Testing'!N47&gt;0),COUNTA('Request Testing'!O47)&gt;0),"","PV"))</f>
        <v/>
      </c>
      <c r="P47" s="72" t="str">
        <f>IF('Request Testing'!P47&lt;1,"",IF(AND(OR('Request Testing'!L47&gt;0,'Request Testing'!M47&gt;0),COUNTA('Request Testing'!P47)&gt;0),"HPS ADD ON","HPS"))</f>
        <v/>
      </c>
      <c r="Q47" s="72" t="str">
        <f>IF('Request Testing'!Q47&lt;1,"",IF(AND(OR('Request Testing'!L47&gt;0,'Request Testing'!M47&gt;0),COUNTA('Request Testing'!Q47)&gt;0),"CC ADD ON","CC"))</f>
        <v/>
      </c>
      <c r="R47" s="72" t="str">
        <f>IF('Request Testing'!R47&lt;1,"",IF(AND(OR('Request Testing'!L47&gt;0,'Request Testing'!M47&gt;0),COUNTA('Request Testing'!R47)&gt;0),"RC ADD ON","RC"))</f>
        <v/>
      </c>
      <c r="S47" s="70" t="str">
        <f>IF('Request Testing'!S47&lt;1,"",IF(AND(OR('Request Testing'!L47&gt;0,'Request Testing'!M47&gt;0),COUNTA('Request Testing'!S47)&gt;0),"DL ADD ON","DL"))</f>
        <v/>
      </c>
      <c r="T47" s="70" t="str">
        <f>IF('Request Testing'!T47="","",'Request Testing'!T47)</f>
        <v/>
      </c>
      <c r="U47" s="70" t="str">
        <f>IF('Request Testing'!U47&lt;1,"",IF(AND(OR('Request Testing'!L47&gt;0,'Request Testing'!M47&gt;0),COUNTA('Request Testing'!U47)&gt;0),"OH ADD ON","OH"))</f>
        <v/>
      </c>
      <c r="V47" s="73" t="str">
        <f>IF('Request Testing'!V47&lt;1,"",IF(AND(OR('Request Testing'!L47&gt;0,'Request Testing'!M47&gt;0),COUNTA('Request Testing'!V47)&gt;0),"GCP","AM"))</f>
        <v/>
      </c>
      <c r="W47" s="73" t="str">
        <f>IF('Request Testing'!W47&lt;1,"",IF(AND(OR('Request Testing'!L47&gt;0,'Request Testing'!M47&gt;0),COUNTA('Request Testing'!W47)&gt;0),"GCP","NH"))</f>
        <v/>
      </c>
      <c r="X47" s="73" t="str">
        <f>IF('Request Testing'!X47&lt;1,"",IF(AND(OR('Request Testing'!L47&gt;0,'Request Testing'!M47&gt;0),COUNTA('Request Testing'!X47)&gt;0),"GCP","CA"))</f>
        <v/>
      </c>
      <c r="Y47" s="73" t="str">
        <f>IF('Request Testing'!Y47&lt;1,"",IF(AND(OR('Request Testing'!L47&gt;0,'Request Testing'!M47&gt;0),COUNTA('Request Testing'!Y47)&gt;0),"GCP","DD"))</f>
        <v/>
      </c>
      <c r="Z47" s="73" t="str">
        <f>IF('Request Testing'!Z47&lt;1,"",IF(AND(OR('Request Testing'!L47&gt;0,'Request Testing'!M47&gt;0),COUNTA('Request Testing'!Z47)&gt;0),"GCP","TH"))</f>
        <v/>
      </c>
      <c r="AA47" s="73" t="str">
        <f>IF('Request Testing'!AA47&lt;1,"",IF(AND(OR('Request Testing'!L47&gt;0,'Request Testing'!M47&gt;0),COUNTA('Request Testing'!AA47)&gt;0),"GCP","PHA"))</f>
        <v/>
      </c>
      <c r="AB47" s="73" t="str">
        <f>IF('Request Testing'!AB47&lt;1,"",IF(AND(OR('Request Testing'!L47&gt;0,'Request Testing'!M47&gt;0),COUNTA('Request Testing'!AB47)&gt;0),"GCP","OS"))</f>
        <v/>
      </c>
      <c r="AE47" s="74" t="str">
        <f>IF(OR('Request Testing'!L47&gt;0,'Request Testing'!M47&gt;0,'Request Testing'!N47&gt;0,'Request Testing'!O47&gt;0,'Request Testing'!P47&gt;0,'Request Testing'!Q47&gt;0,'Request Testing'!R47&gt;0,'Request Testing'!S47&gt;0,'Request Testing'!T47&gt;0,'Request Testing'!U47&gt;0,'Request Testing'!V47&gt;0,'Request Testing'!W47&gt;0,'Request Testing'!X47&gt;0,'Request Testing'!Y47&gt;0,'Request Testing'!Z47&gt;0,'Request Testing'!AA47&gt;0,'Request Testing'!AB47&gt;0),"X","")</f>
        <v/>
      </c>
      <c r="AF47" s="75" t="str">
        <f>IF(ISNUMBER(SEARCH({"S"},C47)),"S",IF(ISNUMBER(SEARCH({"M"},C47)),"B",IF(ISNUMBER(SEARCH({"B"},C47)),"B",IF(ISNUMBER(SEARCH({"C"},C47)),"C",IF(ISNUMBER(SEARCH({"H"},C47)),"C",IF(ISNUMBER(SEARCH({"F"},C47)),"C",""))))))</f>
        <v/>
      </c>
      <c r="AG47" s="74" t="str">
        <f t="shared" si="0"/>
        <v/>
      </c>
      <c r="AH47" s="74" t="str">
        <f t="shared" si="1"/>
        <v/>
      </c>
      <c r="AI47" s="74" t="str">
        <f t="shared" si="2"/>
        <v/>
      </c>
      <c r="AJ47" s="4" t="str">
        <f t="shared" si="3"/>
        <v/>
      </c>
      <c r="AK47" s="76" t="str">
        <f>IF('Request Testing'!M47&lt;1,"",IF(AND(OR('Request Testing'!$E$1&gt;0),COUNTA('Request Testing'!M47)&gt;0),"CHR","GGP-LD"))</f>
        <v/>
      </c>
      <c r="AL47" s="4" t="str">
        <f t="shared" si="4"/>
        <v/>
      </c>
      <c r="AM47" s="52" t="str">
        <f t="shared" si="5"/>
        <v/>
      </c>
      <c r="AN47" s="4" t="str">
        <f t="shared" si="6"/>
        <v/>
      </c>
      <c r="AO47" s="4" t="str">
        <f t="shared" si="7"/>
        <v/>
      </c>
      <c r="AP47" s="74" t="str">
        <f t="shared" si="8"/>
        <v/>
      </c>
      <c r="AQ47" s="4" t="str">
        <f t="shared" si="18"/>
        <v/>
      </c>
      <c r="AR47" s="4" t="str">
        <f t="shared" si="19"/>
        <v/>
      </c>
      <c r="AS47" s="74" t="str">
        <f t="shared" si="9"/>
        <v/>
      </c>
      <c r="AT47" s="4" t="str">
        <f t="shared" si="10"/>
        <v/>
      </c>
      <c r="AU47" s="4" t="str">
        <f t="shared" si="11"/>
        <v/>
      </c>
      <c r="AV47" s="4" t="str">
        <f t="shared" si="12"/>
        <v/>
      </c>
      <c r="AW47" s="4" t="str">
        <f t="shared" si="13"/>
        <v/>
      </c>
      <c r="AX47" s="4" t="str">
        <f t="shared" si="14"/>
        <v/>
      </c>
      <c r="AY47" s="4" t="str">
        <f t="shared" si="15"/>
        <v/>
      </c>
      <c r="AZ47" s="4" t="str">
        <f t="shared" si="16"/>
        <v/>
      </c>
      <c r="BA47" s="77" t="str">
        <f>IF(AND(OR('Request Testing'!L47&gt;0,'Request Testing'!M47&gt;0),COUNTA('Request Testing'!V47:AB47)&gt;0),"Run Panel","")</f>
        <v/>
      </c>
      <c r="BC47" s="78" t="str">
        <f>IF(AG47="Blood Card",'Order Details'!$S$34,"")</f>
        <v/>
      </c>
      <c r="BD47" s="78" t="str">
        <f>IF(AH47="Hair Card",'Order Details'!$S$35,"")</f>
        <v/>
      </c>
      <c r="BF47" s="4" t="str">
        <f>IF(AJ47="GGP-HD",'Order Details'!$N$10,"")</f>
        <v/>
      </c>
      <c r="BG47" s="79" t="str">
        <f>IF(AK47="GGP-LD",'Order Details'!$N$15,IF(AK47="CHR",'Order Details'!$P$15,""))</f>
        <v/>
      </c>
      <c r="BH47" s="52" t="str">
        <f>IF(AL47="GGP-uLD",'Order Details'!$N$18,"")</f>
        <v/>
      </c>
      <c r="BI47" s="80" t="str">
        <f>IF(AM47="PV",'Order Details'!$N$24,"")</f>
        <v/>
      </c>
      <c r="BJ47" s="78" t="str">
        <f>IF(AN47="HPS",'Order Details'!$N$34,IF(AN47="HPS ADD ON",'Order Details'!$M$34,""))</f>
        <v/>
      </c>
      <c r="BK47" s="78" t="str">
        <f>IF(AO47="CC",'Order Details'!$N$33,IF(AO47="CC ADD ON",'Order Details'!$M$33,""))</f>
        <v/>
      </c>
      <c r="BL47" s="79" t="str">
        <f>IF(AP47="DL",'Order Details'!$N$35,"")</f>
        <v/>
      </c>
      <c r="BM47" s="79" t="str">
        <f>IF(AQ47="RC",'Order Details'!$N$36,"")</f>
        <v/>
      </c>
      <c r="BN47" s="79" t="str">
        <f>IF(AR47="OH",'Order Details'!$N$37,"")</f>
        <v/>
      </c>
      <c r="BO47" s="79" t="str">
        <f>IF(AS47="BVD",'Order Details'!$N$38,"")</f>
        <v/>
      </c>
      <c r="BP47" s="79" t="str">
        <f>IF(AT47="AM",'Order Details'!$N$40,"")</f>
        <v/>
      </c>
      <c r="BQ47" s="79" t="str">
        <f>IF(AU47="NH",'Order Details'!$N$41,"")</f>
        <v/>
      </c>
      <c r="BR47" s="79" t="str">
        <f>IF(AV47="CA",'Order Details'!$N$42,"")</f>
        <v/>
      </c>
      <c r="BS47" s="79" t="str">
        <f>IF(AW47="DD",'Order Details'!$N$43,"")</f>
        <v/>
      </c>
      <c r="BT47" s="79" t="str">
        <f>IF(AX47="TH",'Order Details'!$N$45,"")</f>
        <v/>
      </c>
      <c r="BU47" s="79" t="str">
        <f>IF(AY47="PHA",'Order Details'!$N$44,"")</f>
        <v/>
      </c>
      <c r="BV47" s="79" t="str">
        <f>IF(AZ47="OS",'Order Details'!$N$46,"")</f>
        <v/>
      </c>
      <c r="BW47" s="79" t="str">
        <f>IF(BA47="RUN PANEL",'Order Details'!$N$39,"")</f>
        <v/>
      </c>
      <c r="BX47" s="79" t="str">
        <f t="shared" si="17"/>
        <v/>
      </c>
    </row>
    <row r="48" spans="1:76" ht="15.75" customHeight="1">
      <c r="A48" s="22" t="str">
        <f>IF('Request Testing'!A48&gt;0,'Request Testing'!A48,"")</f>
        <v/>
      </c>
      <c r="B48" s="70" t="str">
        <f>IF('Request Testing'!B48="","",'Request Testing'!B48)</f>
        <v/>
      </c>
      <c r="C48" s="70" t="str">
        <f>IF('Request Testing'!C48="","",'Request Testing'!C48)</f>
        <v/>
      </c>
      <c r="D48" s="24" t="str">
        <f>IF('Request Testing'!D48="","",'Request Testing'!D48)</f>
        <v/>
      </c>
      <c r="E48" s="24" t="str">
        <f>IF('Request Testing'!E48="","",'Request Testing'!E48)</f>
        <v/>
      </c>
      <c r="F48" s="24" t="str">
        <f>IF('Request Testing'!F48="","",'Request Testing'!F48)</f>
        <v/>
      </c>
      <c r="G48" s="22" t="str">
        <f>IF('Request Testing'!G48="","",'Request Testing'!G48)</f>
        <v/>
      </c>
      <c r="H48" s="71" t="str">
        <f>IF('Request Testing'!H48="","",'Request Testing'!H48)</f>
        <v/>
      </c>
      <c r="I48" s="22" t="str">
        <f>IF('Request Testing'!I48="","",'Request Testing'!I48)</f>
        <v/>
      </c>
      <c r="J48" s="22" t="str">
        <f>IF('Request Testing'!J48="","",'Request Testing'!J48)</f>
        <v/>
      </c>
      <c r="K48" s="22" t="str">
        <f>IF('Request Testing'!K48="","",'Request Testing'!K48)</f>
        <v/>
      </c>
      <c r="L48" s="70" t="str">
        <f>IF('Request Testing'!L48="","",'Request Testing'!L48)</f>
        <v/>
      </c>
      <c r="M48" s="70" t="str">
        <f>IF('Request Testing'!M48="","",'Request Testing'!M48)</f>
        <v/>
      </c>
      <c r="N48" s="70" t="str">
        <f>IF('Request Testing'!N48="","",'Request Testing'!N48)</f>
        <v/>
      </c>
      <c r="O48" s="72" t="str">
        <f>IF('Request Testing'!O48&lt;1,"",IF(AND(OR('Request Testing'!L48&gt;0,'Request Testing'!M48&gt;0,'Request Testing'!N48&gt;0),COUNTA('Request Testing'!O48)&gt;0),"","PV"))</f>
        <v/>
      </c>
      <c r="P48" s="72" t="str">
        <f>IF('Request Testing'!P48&lt;1,"",IF(AND(OR('Request Testing'!L48&gt;0,'Request Testing'!M48&gt;0),COUNTA('Request Testing'!P48)&gt;0),"HPS ADD ON","HPS"))</f>
        <v/>
      </c>
      <c r="Q48" s="72" t="str">
        <f>IF('Request Testing'!Q48&lt;1,"",IF(AND(OR('Request Testing'!L48&gt;0,'Request Testing'!M48&gt;0),COUNTA('Request Testing'!Q48)&gt;0),"CC ADD ON","CC"))</f>
        <v/>
      </c>
      <c r="R48" s="72" t="str">
        <f>IF('Request Testing'!R48&lt;1,"",IF(AND(OR('Request Testing'!L48&gt;0,'Request Testing'!M48&gt;0),COUNTA('Request Testing'!R48)&gt;0),"RC ADD ON","RC"))</f>
        <v/>
      </c>
      <c r="S48" s="70" t="str">
        <f>IF('Request Testing'!S48&lt;1,"",IF(AND(OR('Request Testing'!L48&gt;0,'Request Testing'!M48&gt;0),COUNTA('Request Testing'!S48)&gt;0),"DL ADD ON","DL"))</f>
        <v/>
      </c>
      <c r="T48" s="70" t="str">
        <f>IF('Request Testing'!T48="","",'Request Testing'!T48)</f>
        <v/>
      </c>
      <c r="U48" s="70" t="str">
        <f>IF('Request Testing'!U48&lt;1,"",IF(AND(OR('Request Testing'!L48&gt;0,'Request Testing'!M48&gt;0),COUNTA('Request Testing'!U48)&gt;0),"OH ADD ON","OH"))</f>
        <v/>
      </c>
      <c r="V48" s="73" t="str">
        <f>IF('Request Testing'!V48&lt;1,"",IF(AND(OR('Request Testing'!L48&gt;0,'Request Testing'!M48&gt;0),COUNTA('Request Testing'!V48)&gt;0),"GCP","AM"))</f>
        <v/>
      </c>
      <c r="W48" s="73" t="str">
        <f>IF('Request Testing'!W48&lt;1,"",IF(AND(OR('Request Testing'!L48&gt;0,'Request Testing'!M48&gt;0),COUNTA('Request Testing'!W48)&gt;0),"GCP","NH"))</f>
        <v/>
      </c>
      <c r="X48" s="73" t="str">
        <f>IF('Request Testing'!X48&lt;1,"",IF(AND(OR('Request Testing'!L48&gt;0,'Request Testing'!M48&gt;0),COUNTA('Request Testing'!X48)&gt;0),"GCP","CA"))</f>
        <v/>
      </c>
      <c r="Y48" s="73" t="str">
        <f>IF('Request Testing'!Y48&lt;1,"",IF(AND(OR('Request Testing'!L48&gt;0,'Request Testing'!M48&gt;0),COUNTA('Request Testing'!Y48)&gt;0),"GCP","DD"))</f>
        <v/>
      </c>
      <c r="Z48" s="73" t="str">
        <f>IF('Request Testing'!Z48&lt;1,"",IF(AND(OR('Request Testing'!L48&gt;0,'Request Testing'!M48&gt;0),COUNTA('Request Testing'!Z48)&gt;0),"GCP","TH"))</f>
        <v/>
      </c>
      <c r="AA48" s="73" t="str">
        <f>IF('Request Testing'!AA48&lt;1,"",IF(AND(OR('Request Testing'!L48&gt;0,'Request Testing'!M48&gt;0),COUNTA('Request Testing'!AA48)&gt;0),"GCP","PHA"))</f>
        <v/>
      </c>
      <c r="AB48" s="73" t="str">
        <f>IF('Request Testing'!AB48&lt;1,"",IF(AND(OR('Request Testing'!L48&gt;0,'Request Testing'!M48&gt;0),COUNTA('Request Testing'!AB48)&gt;0),"GCP","OS"))</f>
        <v/>
      </c>
      <c r="AE48" s="74" t="str">
        <f>IF(OR('Request Testing'!L48&gt;0,'Request Testing'!M48&gt;0,'Request Testing'!N48&gt;0,'Request Testing'!O48&gt;0,'Request Testing'!P48&gt;0,'Request Testing'!Q48&gt;0,'Request Testing'!R48&gt;0,'Request Testing'!S48&gt;0,'Request Testing'!T48&gt;0,'Request Testing'!U48&gt;0,'Request Testing'!V48&gt;0,'Request Testing'!W48&gt;0,'Request Testing'!X48&gt;0,'Request Testing'!Y48&gt;0,'Request Testing'!Z48&gt;0,'Request Testing'!AA48&gt;0,'Request Testing'!AB48&gt;0),"X","")</f>
        <v/>
      </c>
      <c r="AF48" s="75" t="str">
        <f>IF(ISNUMBER(SEARCH({"S"},C48)),"S",IF(ISNUMBER(SEARCH({"M"},C48)),"B",IF(ISNUMBER(SEARCH({"B"},C48)),"B",IF(ISNUMBER(SEARCH({"C"},C48)),"C",IF(ISNUMBER(SEARCH({"H"},C48)),"C",IF(ISNUMBER(SEARCH({"F"},C48)),"C",""))))))</f>
        <v/>
      </c>
      <c r="AG48" s="74" t="str">
        <f t="shared" si="0"/>
        <v/>
      </c>
      <c r="AH48" s="74" t="str">
        <f t="shared" si="1"/>
        <v/>
      </c>
      <c r="AI48" s="74" t="str">
        <f t="shared" si="2"/>
        <v/>
      </c>
      <c r="AJ48" s="4" t="str">
        <f t="shared" si="3"/>
        <v/>
      </c>
      <c r="AK48" s="76" t="str">
        <f>IF('Request Testing'!M48&lt;1,"",IF(AND(OR('Request Testing'!$E$1&gt;0),COUNTA('Request Testing'!M48)&gt;0),"CHR","GGP-LD"))</f>
        <v/>
      </c>
      <c r="AL48" s="4" t="str">
        <f t="shared" si="4"/>
        <v/>
      </c>
      <c r="AM48" s="52" t="str">
        <f t="shared" si="5"/>
        <v/>
      </c>
      <c r="AN48" s="4" t="str">
        <f t="shared" si="6"/>
        <v/>
      </c>
      <c r="AO48" s="4" t="str">
        <f t="shared" si="7"/>
        <v/>
      </c>
      <c r="AP48" s="74" t="str">
        <f t="shared" si="8"/>
        <v/>
      </c>
      <c r="AQ48" s="4" t="str">
        <f t="shared" si="18"/>
        <v/>
      </c>
      <c r="AR48" s="4" t="str">
        <f t="shared" si="19"/>
        <v/>
      </c>
      <c r="AS48" s="74" t="str">
        <f t="shared" si="9"/>
        <v/>
      </c>
      <c r="AT48" s="4" t="str">
        <f t="shared" si="10"/>
        <v/>
      </c>
      <c r="AU48" s="4" t="str">
        <f t="shared" si="11"/>
        <v/>
      </c>
      <c r="AV48" s="4" t="str">
        <f t="shared" si="12"/>
        <v/>
      </c>
      <c r="AW48" s="4" t="str">
        <f t="shared" si="13"/>
        <v/>
      </c>
      <c r="AX48" s="4" t="str">
        <f t="shared" si="14"/>
        <v/>
      </c>
      <c r="AY48" s="4" t="str">
        <f t="shared" si="15"/>
        <v/>
      </c>
      <c r="AZ48" s="4" t="str">
        <f t="shared" si="16"/>
        <v/>
      </c>
      <c r="BA48" s="77" t="str">
        <f>IF(AND(OR('Request Testing'!L48&gt;0,'Request Testing'!M48&gt;0),COUNTA('Request Testing'!V48:AB48)&gt;0),"Run Panel","")</f>
        <v/>
      </c>
      <c r="BC48" s="78" t="str">
        <f>IF(AG48="Blood Card",'Order Details'!$S$34,"")</f>
        <v/>
      </c>
      <c r="BD48" s="78" t="str">
        <f>IF(AH48="Hair Card",'Order Details'!$S$35,"")</f>
        <v/>
      </c>
      <c r="BF48" s="4" t="str">
        <f>IF(AJ48="GGP-HD",'Order Details'!$N$10,"")</f>
        <v/>
      </c>
      <c r="BG48" s="79" t="str">
        <f>IF(AK48="GGP-LD",'Order Details'!$N$15,IF(AK48="CHR",'Order Details'!$P$15,""))</f>
        <v/>
      </c>
      <c r="BH48" s="52" t="str">
        <f>IF(AL48="GGP-uLD",'Order Details'!$N$18,"")</f>
        <v/>
      </c>
      <c r="BI48" s="80" t="str">
        <f>IF(AM48="PV",'Order Details'!$N$24,"")</f>
        <v/>
      </c>
      <c r="BJ48" s="78" t="str">
        <f>IF(AN48="HPS",'Order Details'!$N$34,IF(AN48="HPS ADD ON",'Order Details'!$M$34,""))</f>
        <v/>
      </c>
      <c r="BK48" s="78" t="str">
        <f>IF(AO48="CC",'Order Details'!$N$33,IF(AO48="CC ADD ON",'Order Details'!$M$33,""))</f>
        <v/>
      </c>
      <c r="BL48" s="79" t="str">
        <f>IF(AP48="DL",'Order Details'!$N$35,"")</f>
        <v/>
      </c>
      <c r="BM48" s="79" t="str">
        <f>IF(AQ48="RC",'Order Details'!$N$36,"")</f>
        <v/>
      </c>
      <c r="BN48" s="79" t="str">
        <f>IF(AR48="OH",'Order Details'!$N$37,"")</f>
        <v/>
      </c>
      <c r="BO48" s="79" t="str">
        <f>IF(AS48="BVD",'Order Details'!$N$38,"")</f>
        <v/>
      </c>
      <c r="BP48" s="79" t="str">
        <f>IF(AT48="AM",'Order Details'!$N$40,"")</f>
        <v/>
      </c>
      <c r="BQ48" s="79" t="str">
        <f>IF(AU48="NH",'Order Details'!$N$41,"")</f>
        <v/>
      </c>
      <c r="BR48" s="79" t="str">
        <f>IF(AV48="CA",'Order Details'!$N$42,"")</f>
        <v/>
      </c>
      <c r="BS48" s="79" t="str">
        <f>IF(AW48="DD",'Order Details'!$N$43,"")</f>
        <v/>
      </c>
      <c r="BT48" s="79" t="str">
        <f>IF(AX48="TH",'Order Details'!$N$45,"")</f>
        <v/>
      </c>
      <c r="BU48" s="79" t="str">
        <f>IF(AY48="PHA",'Order Details'!$N$44,"")</f>
        <v/>
      </c>
      <c r="BV48" s="79" t="str">
        <f>IF(AZ48="OS",'Order Details'!$N$46,"")</f>
        <v/>
      </c>
      <c r="BW48" s="79" t="str">
        <f>IF(BA48="RUN PANEL",'Order Details'!$N$39,"")</f>
        <v/>
      </c>
      <c r="BX48" s="79" t="str">
        <f t="shared" si="17"/>
        <v/>
      </c>
    </row>
    <row r="49" spans="1:76" ht="15.75" customHeight="1">
      <c r="A49" s="22" t="str">
        <f>IF('Request Testing'!A49&gt;0,'Request Testing'!A49,"")</f>
        <v/>
      </c>
      <c r="B49" s="70" t="str">
        <f>IF('Request Testing'!B49="","",'Request Testing'!B49)</f>
        <v/>
      </c>
      <c r="C49" s="70" t="str">
        <f>IF('Request Testing'!C49="","",'Request Testing'!C49)</f>
        <v/>
      </c>
      <c r="D49" s="24" t="str">
        <f>IF('Request Testing'!D49="","",'Request Testing'!D49)</f>
        <v/>
      </c>
      <c r="E49" s="24" t="str">
        <f>IF('Request Testing'!E49="","",'Request Testing'!E49)</f>
        <v/>
      </c>
      <c r="F49" s="24" t="str">
        <f>IF('Request Testing'!F49="","",'Request Testing'!F49)</f>
        <v/>
      </c>
      <c r="G49" s="22" t="str">
        <f>IF('Request Testing'!G49="","",'Request Testing'!G49)</f>
        <v/>
      </c>
      <c r="H49" s="71" t="str">
        <f>IF('Request Testing'!H49="","",'Request Testing'!H49)</f>
        <v/>
      </c>
      <c r="I49" s="22" t="str">
        <f>IF('Request Testing'!I49="","",'Request Testing'!I49)</f>
        <v/>
      </c>
      <c r="J49" s="22" t="str">
        <f>IF('Request Testing'!J49="","",'Request Testing'!J49)</f>
        <v/>
      </c>
      <c r="K49" s="22" t="str">
        <f>IF('Request Testing'!K49="","",'Request Testing'!K49)</f>
        <v/>
      </c>
      <c r="L49" s="70" t="str">
        <f>IF('Request Testing'!L49="","",'Request Testing'!L49)</f>
        <v/>
      </c>
      <c r="M49" s="70" t="str">
        <f>IF('Request Testing'!M49="","",'Request Testing'!M49)</f>
        <v/>
      </c>
      <c r="N49" s="70" t="str">
        <f>IF('Request Testing'!N49="","",'Request Testing'!N49)</f>
        <v/>
      </c>
      <c r="O49" s="72" t="str">
        <f>IF('Request Testing'!O49&lt;1,"",IF(AND(OR('Request Testing'!L49&gt;0,'Request Testing'!M49&gt;0,'Request Testing'!N49&gt;0),COUNTA('Request Testing'!O49)&gt;0),"","PV"))</f>
        <v/>
      </c>
      <c r="P49" s="72" t="str">
        <f>IF('Request Testing'!P49&lt;1,"",IF(AND(OR('Request Testing'!L49&gt;0,'Request Testing'!M49&gt;0),COUNTA('Request Testing'!P49)&gt;0),"HPS ADD ON","HPS"))</f>
        <v/>
      </c>
      <c r="Q49" s="72" t="str">
        <f>IF('Request Testing'!Q49&lt;1,"",IF(AND(OR('Request Testing'!L49&gt;0,'Request Testing'!M49&gt;0),COUNTA('Request Testing'!Q49)&gt;0),"CC ADD ON","CC"))</f>
        <v/>
      </c>
      <c r="R49" s="72" t="str">
        <f>IF('Request Testing'!R49&lt;1,"",IF(AND(OR('Request Testing'!L49&gt;0,'Request Testing'!M49&gt;0),COUNTA('Request Testing'!R49)&gt;0),"RC ADD ON","RC"))</f>
        <v/>
      </c>
      <c r="S49" s="70" t="str">
        <f>IF('Request Testing'!S49&lt;1,"",IF(AND(OR('Request Testing'!L49&gt;0,'Request Testing'!M49&gt;0),COUNTA('Request Testing'!S49)&gt;0),"DL ADD ON","DL"))</f>
        <v/>
      </c>
      <c r="T49" s="70" t="str">
        <f>IF('Request Testing'!T49="","",'Request Testing'!T49)</f>
        <v/>
      </c>
      <c r="U49" s="70" t="str">
        <f>IF('Request Testing'!U49&lt;1,"",IF(AND(OR('Request Testing'!L49&gt;0,'Request Testing'!M49&gt;0),COUNTA('Request Testing'!U49)&gt;0),"OH ADD ON","OH"))</f>
        <v/>
      </c>
      <c r="V49" s="73" t="str">
        <f>IF('Request Testing'!V49&lt;1,"",IF(AND(OR('Request Testing'!L49&gt;0,'Request Testing'!M49&gt;0),COUNTA('Request Testing'!V49)&gt;0),"GCP","AM"))</f>
        <v/>
      </c>
      <c r="W49" s="73" t="str">
        <f>IF('Request Testing'!W49&lt;1,"",IF(AND(OR('Request Testing'!L49&gt;0,'Request Testing'!M49&gt;0),COUNTA('Request Testing'!W49)&gt;0),"GCP","NH"))</f>
        <v/>
      </c>
      <c r="X49" s="73" t="str">
        <f>IF('Request Testing'!X49&lt;1,"",IF(AND(OR('Request Testing'!L49&gt;0,'Request Testing'!M49&gt;0),COUNTA('Request Testing'!X49)&gt;0),"GCP","CA"))</f>
        <v/>
      </c>
      <c r="Y49" s="73" t="str">
        <f>IF('Request Testing'!Y49&lt;1,"",IF(AND(OR('Request Testing'!L49&gt;0,'Request Testing'!M49&gt;0),COUNTA('Request Testing'!Y49)&gt;0),"GCP","DD"))</f>
        <v/>
      </c>
      <c r="Z49" s="73" t="str">
        <f>IF('Request Testing'!Z49&lt;1,"",IF(AND(OR('Request Testing'!L49&gt;0,'Request Testing'!M49&gt;0),COUNTA('Request Testing'!Z49)&gt;0),"GCP","TH"))</f>
        <v/>
      </c>
      <c r="AA49" s="73" t="str">
        <f>IF('Request Testing'!AA49&lt;1,"",IF(AND(OR('Request Testing'!L49&gt;0,'Request Testing'!M49&gt;0),COUNTA('Request Testing'!AA49)&gt;0),"GCP","PHA"))</f>
        <v/>
      </c>
      <c r="AB49" s="73" t="str">
        <f>IF('Request Testing'!AB49&lt;1,"",IF(AND(OR('Request Testing'!L49&gt;0,'Request Testing'!M49&gt;0),COUNTA('Request Testing'!AB49)&gt;0),"GCP","OS"))</f>
        <v/>
      </c>
      <c r="AE49" s="74" t="str">
        <f>IF(OR('Request Testing'!L49&gt;0,'Request Testing'!M49&gt;0,'Request Testing'!N49&gt;0,'Request Testing'!O49&gt;0,'Request Testing'!P49&gt;0,'Request Testing'!Q49&gt;0,'Request Testing'!R49&gt;0,'Request Testing'!S49&gt;0,'Request Testing'!T49&gt;0,'Request Testing'!U49&gt;0,'Request Testing'!V49&gt;0,'Request Testing'!W49&gt;0,'Request Testing'!X49&gt;0,'Request Testing'!Y49&gt;0,'Request Testing'!Z49&gt;0,'Request Testing'!AA49&gt;0,'Request Testing'!AB49&gt;0),"X","")</f>
        <v/>
      </c>
      <c r="AF49" s="75" t="str">
        <f>IF(ISNUMBER(SEARCH({"S"},C49)),"S",IF(ISNUMBER(SEARCH({"M"},C49)),"B",IF(ISNUMBER(SEARCH({"B"},C49)),"B",IF(ISNUMBER(SEARCH({"C"},C49)),"C",IF(ISNUMBER(SEARCH({"H"},C49)),"C",IF(ISNUMBER(SEARCH({"F"},C49)),"C",""))))))</f>
        <v/>
      </c>
      <c r="AG49" s="74" t="str">
        <f t="shared" si="0"/>
        <v/>
      </c>
      <c r="AH49" s="74" t="str">
        <f t="shared" si="1"/>
        <v/>
      </c>
      <c r="AI49" s="74" t="str">
        <f t="shared" si="2"/>
        <v/>
      </c>
      <c r="AJ49" s="4" t="str">
        <f t="shared" si="3"/>
        <v/>
      </c>
      <c r="AK49" s="76" t="str">
        <f>IF('Request Testing'!M49&lt;1,"",IF(AND(OR('Request Testing'!$E$1&gt;0),COUNTA('Request Testing'!M49)&gt;0),"CHR","GGP-LD"))</f>
        <v/>
      </c>
      <c r="AL49" s="4" t="str">
        <f t="shared" si="4"/>
        <v/>
      </c>
      <c r="AM49" s="52" t="str">
        <f t="shared" si="5"/>
        <v/>
      </c>
      <c r="AN49" s="4" t="str">
        <f t="shared" si="6"/>
        <v/>
      </c>
      <c r="AO49" s="4" t="str">
        <f t="shared" si="7"/>
        <v/>
      </c>
      <c r="AP49" s="74" t="str">
        <f t="shared" si="8"/>
        <v/>
      </c>
      <c r="AQ49" s="4" t="str">
        <f t="shared" si="18"/>
        <v/>
      </c>
      <c r="AR49" s="4" t="str">
        <f t="shared" si="19"/>
        <v/>
      </c>
      <c r="AS49" s="74" t="str">
        <f t="shared" si="9"/>
        <v/>
      </c>
      <c r="AT49" s="4" t="str">
        <f t="shared" si="10"/>
        <v/>
      </c>
      <c r="AU49" s="4" t="str">
        <f t="shared" si="11"/>
        <v/>
      </c>
      <c r="AV49" s="4" t="str">
        <f t="shared" si="12"/>
        <v/>
      </c>
      <c r="AW49" s="4" t="str">
        <f t="shared" si="13"/>
        <v/>
      </c>
      <c r="AX49" s="4" t="str">
        <f t="shared" si="14"/>
        <v/>
      </c>
      <c r="AY49" s="4" t="str">
        <f t="shared" si="15"/>
        <v/>
      </c>
      <c r="AZ49" s="4" t="str">
        <f t="shared" si="16"/>
        <v/>
      </c>
      <c r="BA49" s="77" t="str">
        <f>IF(AND(OR('Request Testing'!L49&gt;0,'Request Testing'!M49&gt;0),COUNTA('Request Testing'!V49:AB49)&gt;0),"Run Panel","")</f>
        <v/>
      </c>
      <c r="BC49" s="78" t="str">
        <f>IF(AG49="Blood Card",'Order Details'!$S$34,"")</f>
        <v/>
      </c>
      <c r="BD49" s="78" t="str">
        <f>IF(AH49="Hair Card",'Order Details'!$S$35,"")</f>
        <v/>
      </c>
      <c r="BF49" s="4" t="str">
        <f>IF(AJ49="GGP-HD",'Order Details'!$N$10,"")</f>
        <v/>
      </c>
      <c r="BG49" s="79" t="str">
        <f>IF(AK49="GGP-LD",'Order Details'!$N$15,IF(AK49="CHR",'Order Details'!$P$15,""))</f>
        <v/>
      </c>
      <c r="BH49" s="52" t="str">
        <f>IF(AL49="GGP-uLD",'Order Details'!$N$18,"")</f>
        <v/>
      </c>
      <c r="BI49" s="80" t="str">
        <f>IF(AM49="PV",'Order Details'!$N$24,"")</f>
        <v/>
      </c>
      <c r="BJ49" s="78" t="str">
        <f>IF(AN49="HPS",'Order Details'!$N$34,IF(AN49="HPS ADD ON",'Order Details'!$M$34,""))</f>
        <v/>
      </c>
      <c r="BK49" s="78" t="str">
        <f>IF(AO49="CC",'Order Details'!$N$33,IF(AO49="CC ADD ON",'Order Details'!$M$33,""))</f>
        <v/>
      </c>
      <c r="BL49" s="79" t="str">
        <f>IF(AP49="DL",'Order Details'!$N$35,"")</f>
        <v/>
      </c>
      <c r="BM49" s="79" t="str">
        <f>IF(AQ49="RC",'Order Details'!$N$36,"")</f>
        <v/>
      </c>
      <c r="BN49" s="79" t="str">
        <f>IF(AR49="OH",'Order Details'!$N$37,"")</f>
        <v/>
      </c>
      <c r="BO49" s="79" t="str">
        <f>IF(AS49="BVD",'Order Details'!$N$38,"")</f>
        <v/>
      </c>
      <c r="BP49" s="79" t="str">
        <f>IF(AT49="AM",'Order Details'!$N$40,"")</f>
        <v/>
      </c>
      <c r="BQ49" s="79" t="str">
        <f>IF(AU49="NH",'Order Details'!$N$41,"")</f>
        <v/>
      </c>
      <c r="BR49" s="79" t="str">
        <f>IF(AV49="CA",'Order Details'!$N$42,"")</f>
        <v/>
      </c>
      <c r="BS49" s="79" t="str">
        <f>IF(AW49="DD",'Order Details'!$N$43,"")</f>
        <v/>
      </c>
      <c r="BT49" s="79" t="str">
        <f>IF(AX49="TH",'Order Details'!$N$45,"")</f>
        <v/>
      </c>
      <c r="BU49" s="79" t="str">
        <f>IF(AY49="PHA",'Order Details'!$N$44,"")</f>
        <v/>
      </c>
      <c r="BV49" s="79" t="str">
        <f>IF(AZ49="OS",'Order Details'!$N$46,"")</f>
        <v/>
      </c>
      <c r="BW49" s="79" t="str">
        <f>IF(BA49="RUN PANEL",'Order Details'!$N$39,"")</f>
        <v/>
      </c>
      <c r="BX49" s="79" t="str">
        <f t="shared" si="17"/>
        <v/>
      </c>
    </row>
    <row r="50" spans="1:76" ht="15.75" customHeight="1">
      <c r="A50" s="22" t="str">
        <f>IF('Request Testing'!A50&gt;0,'Request Testing'!A50,"")</f>
        <v/>
      </c>
      <c r="B50" s="70" t="str">
        <f>IF('Request Testing'!B50="","",'Request Testing'!B50)</f>
        <v/>
      </c>
      <c r="C50" s="70" t="str">
        <f>IF('Request Testing'!C50="","",'Request Testing'!C50)</f>
        <v/>
      </c>
      <c r="D50" s="24" t="str">
        <f>IF('Request Testing'!D50="","",'Request Testing'!D50)</f>
        <v/>
      </c>
      <c r="E50" s="24" t="str">
        <f>IF('Request Testing'!E50="","",'Request Testing'!E50)</f>
        <v/>
      </c>
      <c r="F50" s="24" t="str">
        <f>IF('Request Testing'!F50="","",'Request Testing'!F50)</f>
        <v/>
      </c>
      <c r="G50" s="22" t="str">
        <f>IF('Request Testing'!G50="","",'Request Testing'!G50)</f>
        <v/>
      </c>
      <c r="H50" s="71" t="str">
        <f>IF('Request Testing'!H50="","",'Request Testing'!H50)</f>
        <v/>
      </c>
      <c r="I50" s="22" t="str">
        <f>IF('Request Testing'!I50="","",'Request Testing'!I50)</f>
        <v/>
      </c>
      <c r="J50" s="22" t="str">
        <f>IF('Request Testing'!J50="","",'Request Testing'!J50)</f>
        <v/>
      </c>
      <c r="K50" s="22" t="str">
        <f>IF('Request Testing'!K50="","",'Request Testing'!K50)</f>
        <v/>
      </c>
      <c r="L50" s="70" t="str">
        <f>IF('Request Testing'!L50="","",'Request Testing'!L50)</f>
        <v/>
      </c>
      <c r="M50" s="70" t="str">
        <f>IF('Request Testing'!M50="","",'Request Testing'!M50)</f>
        <v/>
      </c>
      <c r="N50" s="70" t="str">
        <f>IF('Request Testing'!N50="","",'Request Testing'!N50)</f>
        <v/>
      </c>
      <c r="O50" s="72" t="str">
        <f>IF('Request Testing'!O50&lt;1,"",IF(AND(OR('Request Testing'!L50&gt;0,'Request Testing'!M50&gt;0,'Request Testing'!N50&gt;0),COUNTA('Request Testing'!O50)&gt;0),"","PV"))</f>
        <v/>
      </c>
      <c r="P50" s="72" t="str">
        <f>IF('Request Testing'!P50&lt;1,"",IF(AND(OR('Request Testing'!L50&gt;0,'Request Testing'!M50&gt;0),COUNTA('Request Testing'!P50)&gt;0),"HPS ADD ON","HPS"))</f>
        <v/>
      </c>
      <c r="Q50" s="72" t="str">
        <f>IF('Request Testing'!Q50&lt;1,"",IF(AND(OR('Request Testing'!L50&gt;0,'Request Testing'!M50&gt;0),COUNTA('Request Testing'!Q50)&gt;0),"CC ADD ON","CC"))</f>
        <v/>
      </c>
      <c r="R50" s="72" t="str">
        <f>IF('Request Testing'!R50&lt;1,"",IF(AND(OR('Request Testing'!L50&gt;0,'Request Testing'!M50&gt;0),COUNTA('Request Testing'!R50)&gt;0),"RC ADD ON","RC"))</f>
        <v/>
      </c>
      <c r="S50" s="70" t="str">
        <f>IF('Request Testing'!S50&lt;1,"",IF(AND(OR('Request Testing'!L50&gt;0,'Request Testing'!M50&gt;0),COUNTA('Request Testing'!S50)&gt;0),"DL ADD ON","DL"))</f>
        <v/>
      </c>
      <c r="T50" s="70" t="str">
        <f>IF('Request Testing'!T50="","",'Request Testing'!T50)</f>
        <v/>
      </c>
      <c r="U50" s="70" t="str">
        <f>IF('Request Testing'!U50&lt;1,"",IF(AND(OR('Request Testing'!L50&gt;0,'Request Testing'!M50&gt;0),COUNTA('Request Testing'!U50)&gt;0),"OH ADD ON","OH"))</f>
        <v/>
      </c>
      <c r="V50" s="73" t="str">
        <f>IF('Request Testing'!V50&lt;1,"",IF(AND(OR('Request Testing'!L50&gt;0,'Request Testing'!M50&gt;0),COUNTA('Request Testing'!V50)&gt;0),"GCP","AM"))</f>
        <v/>
      </c>
      <c r="W50" s="73" t="str">
        <f>IF('Request Testing'!W50&lt;1,"",IF(AND(OR('Request Testing'!L50&gt;0,'Request Testing'!M50&gt;0),COUNTA('Request Testing'!W50)&gt;0),"GCP","NH"))</f>
        <v/>
      </c>
      <c r="X50" s="73" t="str">
        <f>IF('Request Testing'!X50&lt;1,"",IF(AND(OR('Request Testing'!L50&gt;0,'Request Testing'!M50&gt;0),COUNTA('Request Testing'!X50)&gt;0),"GCP","CA"))</f>
        <v/>
      </c>
      <c r="Y50" s="73" t="str">
        <f>IF('Request Testing'!Y50&lt;1,"",IF(AND(OR('Request Testing'!L50&gt;0,'Request Testing'!M50&gt;0),COUNTA('Request Testing'!Y50)&gt;0),"GCP","DD"))</f>
        <v/>
      </c>
      <c r="Z50" s="73" t="str">
        <f>IF('Request Testing'!Z50&lt;1,"",IF(AND(OR('Request Testing'!L50&gt;0,'Request Testing'!M50&gt;0),COUNTA('Request Testing'!Z50)&gt;0),"GCP","TH"))</f>
        <v/>
      </c>
      <c r="AA50" s="73" t="str">
        <f>IF('Request Testing'!AA50&lt;1,"",IF(AND(OR('Request Testing'!L50&gt;0,'Request Testing'!M50&gt;0),COUNTA('Request Testing'!AA50)&gt;0),"GCP","PHA"))</f>
        <v/>
      </c>
      <c r="AB50" s="73" t="str">
        <f>IF('Request Testing'!AB50&lt;1,"",IF(AND(OR('Request Testing'!L50&gt;0,'Request Testing'!M50&gt;0),COUNTA('Request Testing'!AB50)&gt;0),"GCP","OS"))</f>
        <v/>
      </c>
      <c r="AE50" s="74" t="str">
        <f>IF(OR('Request Testing'!L50&gt;0,'Request Testing'!M50&gt;0,'Request Testing'!N50&gt;0,'Request Testing'!O50&gt;0,'Request Testing'!P50&gt;0,'Request Testing'!Q50&gt;0,'Request Testing'!R50&gt;0,'Request Testing'!S50&gt;0,'Request Testing'!T50&gt;0,'Request Testing'!U50&gt;0,'Request Testing'!V50&gt;0,'Request Testing'!W50&gt;0,'Request Testing'!X50&gt;0,'Request Testing'!Y50&gt;0,'Request Testing'!Z50&gt;0,'Request Testing'!AA50&gt;0,'Request Testing'!AB50&gt;0),"X","")</f>
        <v/>
      </c>
      <c r="AF50" s="75" t="str">
        <f>IF(ISNUMBER(SEARCH({"S"},C50)),"S",IF(ISNUMBER(SEARCH({"M"},C50)),"B",IF(ISNUMBER(SEARCH({"B"},C50)),"B",IF(ISNUMBER(SEARCH({"C"},C50)),"C",IF(ISNUMBER(SEARCH({"H"},C50)),"C",IF(ISNUMBER(SEARCH({"F"},C50)),"C",""))))))</f>
        <v/>
      </c>
      <c r="AG50" s="74" t="str">
        <f t="shared" si="0"/>
        <v/>
      </c>
      <c r="AH50" s="74" t="str">
        <f t="shared" si="1"/>
        <v/>
      </c>
      <c r="AI50" s="74" t="str">
        <f t="shared" si="2"/>
        <v/>
      </c>
      <c r="AJ50" s="4" t="str">
        <f t="shared" si="3"/>
        <v/>
      </c>
      <c r="AK50" s="76" t="str">
        <f>IF('Request Testing'!M50&lt;1,"",IF(AND(OR('Request Testing'!$E$1&gt;0),COUNTA('Request Testing'!M50)&gt;0),"CHR","GGP-LD"))</f>
        <v/>
      </c>
      <c r="AL50" s="4" t="str">
        <f t="shared" si="4"/>
        <v/>
      </c>
      <c r="AM50" s="52" t="str">
        <f t="shared" si="5"/>
        <v/>
      </c>
      <c r="AN50" s="4" t="str">
        <f t="shared" si="6"/>
        <v/>
      </c>
      <c r="AO50" s="4" t="str">
        <f t="shared" si="7"/>
        <v/>
      </c>
      <c r="AP50" s="74" t="str">
        <f t="shared" si="8"/>
        <v/>
      </c>
      <c r="AQ50" s="4" t="str">
        <f t="shared" si="18"/>
        <v/>
      </c>
      <c r="AR50" s="4" t="str">
        <f t="shared" si="19"/>
        <v/>
      </c>
      <c r="AS50" s="74" t="str">
        <f t="shared" si="9"/>
        <v/>
      </c>
      <c r="AT50" s="4" t="str">
        <f t="shared" si="10"/>
        <v/>
      </c>
      <c r="AU50" s="4" t="str">
        <f t="shared" si="11"/>
        <v/>
      </c>
      <c r="AV50" s="4" t="str">
        <f t="shared" si="12"/>
        <v/>
      </c>
      <c r="AW50" s="4" t="str">
        <f t="shared" si="13"/>
        <v/>
      </c>
      <c r="AX50" s="4" t="str">
        <f t="shared" si="14"/>
        <v/>
      </c>
      <c r="AY50" s="4" t="str">
        <f t="shared" si="15"/>
        <v/>
      </c>
      <c r="AZ50" s="4" t="str">
        <f t="shared" si="16"/>
        <v/>
      </c>
      <c r="BA50" s="77" t="str">
        <f>IF(AND(OR('Request Testing'!L50&gt;0,'Request Testing'!M50&gt;0),COUNTA('Request Testing'!V50:AB50)&gt;0),"Run Panel","")</f>
        <v/>
      </c>
      <c r="BC50" s="78" t="str">
        <f>IF(AG50="Blood Card",'Order Details'!$S$34,"")</f>
        <v/>
      </c>
      <c r="BD50" s="78" t="str">
        <f>IF(AH50="Hair Card",'Order Details'!$S$35,"")</f>
        <v/>
      </c>
      <c r="BF50" s="4" t="str">
        <f>IF(AJ50="GGP-HD",'Order Details'!$N$10,"")</f>
        <v/>
      </c>
      <c r="BG50" s="79" t="str">
        <f>IF(AK50="GGP-LD",'Order Details'!$N$15,IF(AK50="CHR",'Order Details'!$P$15,""))</f>
        <v/>
      </c>
      <c r="BH50" s="52" t="str">
        <f>IF(AL50="GGP-uLD",'Order Details'!$N$18,"")</f>
        <v/>
      </c>
      <c r="BI50" s="80" t="str">
        <f>IF(AM50="PV",'Order Details'!$N$24,"")</f>
        <v/>
      </c>
      <c r="BJ50" s="78" t="str">
        <f>IF(AN50="HPS",'Order Details'!$N$34,IF(AN50="HPS ADD ON",'Order Details'!$M$34,""))</f>
        <v/>
      </c>
      <c r="BK50" s="78" t="str">
        <f>IF(AO50="CC",'Order Details'!$N$33,IF(AO50="CC ADD ON",'Order Details'!$M$33,""))</f>
        <v/>
      </c>
      <c r="BL50" s="79" t="str">
        <f>IF(AP50="DL",'Order Details'!$N$35,"")</f>
        <v/>
      </c>
      <c r="BM50" s="79" t="str">
        <f>IF(AQ50="RC",'Order Details'!$N$36,"")</f>
        <v/>
      </c>
      <c r="BN50" s="79" t="str">
        <f>IF(AR50="OH",'Order Details'!$N$37,"")</f>
        <v/>
      </c>
      <c r="BO50" s="79" t="str">
        <f>IF(AS50="BVD",'Order Details'!$N$38,"")</f>
        <v/>
      </c>
      <c r="BP50" s="79" t="str">
        <f>IF(AT50="AM",'Order Details'!$N$40,"")</f>
        <v/>
      </c>
      <c r="BQ50" s="79" t="str">
        <f>IF(AU50="NH",'Order Details'!$N$41,"")</f>
        <v/>
      </c>
      <c r="BR50" s="79" t="str">
        <f>IF(AV50="CA",'Order Details'!$N$42,"")</f>
        <v/>
      </c>
      <c r="BS50" s="79" t="str">
        <f>IF(AW50="DD",'Order Details'!$N$43,"")</f>
        <v/>
      </c>
      <c r="BT50" s="79" t="str">
        <f>IF(AX50="TH",'Order Details'!$N$45,"")</f>
        <v/>
      </c>
      <c r="BU50" s="79" t="str">
        <f>IF(AY50="PHA",'Order Details'!$N$44,"")</f>
        <v/>
      </c>
      <c r="BV50" s="79" t="str">
        <f>IF(AZ50="OS",'Order Details'!$N$46,"")</f>
        <v/>
      </c>
      <c r="BW50" s="79" t="str">
        <f>IF(BA50="RUN PANEL",'Order Details'!$N$39,"")</f>
        <v/>
      </c>
      <c r="BX50" s="79" t="str">
        <f t="shared" si="17"/>
        <v/>
      </c>
    </row>
    <row r="51" spans="1:76" ht="15.75" customHeight="1">
      <c r="A51" s="22" t="str">
        <f>IF('Request Testing'!A51&gt;0,'Request Testing'!A51,"")</f>
        <v/>
      </c>
      <c r="B51" s="70" t="str">
        <f>IF('Request Testing'!B51="","",'Request Testing'!B51)</f>
        <v/>
      </c>
      <c r="C51" s="70" t="str">
        <f>IF('Request Testing'!C51="","",'Request Testing'!C51)</f>
        <v/>
      </c>
      <c r="D51" s="24" t="str">
        <f>IF('Request Testing'!D51="","",'Request Testing'!D51)</f>
        <v/>
      </c>
      <c r="E51" s="24" t="str">
        <f>IF('Request Testing'!E51="","",'Request Testing'!E51)</f>
        <v/>
      </c>
      <c r="F51" s="24" t="str">
        <f>IF('Request Testing'!F51="","",'Request Testing'!F51)</f>
        <v/>
      </c>
      <c r="G51" s="22" t="str">
        <f>IF('Request Testing'!G51="","",'Request Testing'!G51)</f>
        <v/>
      </c>
      <c r="H51" s="71" t="str">
        <f>IF('Request Testing'!H51="","",'Request Testing'!H51)</f>
        <v/>
      </c>
      <c r="I51" s="22" t="str">
        <f>IF('Request Testing'!I51="","",'Request Testing'!I51)</f>
        <v/>
      </c>
      <c r="J51" s="22" t="str">
        <f>IF('Request Testing'!J51="","",'Request Testing'!J51)</f>
        <v/>
      </c>
      <c r="K51" s="22" t="str">
        <f>IF('Request Testing'!K51="","",'Request Testing'!K51)</f>
        <v/>
      </c>
      <c r="L51" s="70" t="str">
        <f>IF('Request Testing'!L51="","",'Request Testing'!L51)</f>
        <v/>
      </c>
      <c r="M51" s="70" t="str">
        <f>IF('Request Testing'!M51="","",'Request Testing'!M51)</f>
        <v/>
      </c>
      <c r="N51" s="70" t="str">
        <f>IF('Request Testing'!N51="","",'Request Testing'!N51)</f>
        <v/>
      </c>
      <c r="O51" s="72" t="str">
        <f>IF('Request Testing'!O51&lt;1,"",IF(AND(OR('Request Testing'!L51&gt;0,'Request Testing'!M51&gt;0,'Request Testing'!N51&gt;0),COUNTA('Request Testing'!O51)&gt;0),"","PV"))</f>
        <v/>
      </c>
      <c r="P51" s="72" t="str">
        <f>IF('Request Testing'!P51&lt;1,"",IF(AND(OR('Request Testing'!L51&gt;0,'Request Testing'!M51&gt;0),COUNTA('Request Testing'!P51)&gt;0),"HPS ADD ON","HPS"))</f>
        <v/>
      </c>
      <c r="Q51" s="72" t="str">
        <f>IF('Request Testing'!Q51&lt;1,"",IF(AND(OR('Request Testing'!L51&gt;0,'Request Testing'!M51&gt;0),COUNTA('Request Testing'!Q51)&gt;0),"CC ADD ON","CC"))</f>
        <v/>
      </c>
      <c r="R51" s="72" t="str">
        <f>IF('Request Testing'!R51&lt;1,"",IF(AND(OR('Request Testing'!L51&gt;0,'Request Testing'!M51&gt;0),COUNTA('Request Testing'!R51)&gt;0),"RC ADD ON","RC"))</f>
        <v/>
      </c>
      <c r="S51" s="70" t="str">
        <f>IF('Request Testing'!S51&lt;1,"",IF(AND(OR('Request Testing'!L51&gt;0,'Request Testing'!M51&gt;0),COUNTA('Request Testing'!S51)&gt;0),"DL ADD ON","DL"))</f>
        <v/>
      </c>
      <c r="T51" s="70" t="str">
        <f>IF('Request Testing'!T51="","",'Request Testing'!T51)</f>
        <v/>
      </c>
      <c r="U51" s="70" t="str">
        <f>IF('Request Testing'!U51&lt;1,"",IF(AND(OR('Request Testing'!L51&gt;0,'Request Testing'!M51&gt;0),COUNTA('Request Testing'!U51)&gt;0),"OH ADD ON","OH"))</f>
        <v/>
      </c>
      <c r="V51" s="73" t="str">
        <f>IF('Request Testing'!V51&lt;1,"",IF(AND(OR('Request Testing'!L51&gt;0,'Request Testing'!M51&gt;0),COUNTA('Request Testing'!V51)&gt;0),"GCP","AM"))</f>
        <v/>
      </c>
      <c r="W51" s="73" t="str">
        <f>IF('Request Testing'!W51&lt;1,"",IF(AND(OR('Request Testing'!L51&gt;0,'Request Testing'!M51&gt;0),COUNTA('Request Testing'!W51)&gt;0),"GCP","NH"))</f>
        <v/>
      </c>
      <c r="X51" s="73" t="str">
        <f>IF('Request Testing'!X51&lt;1,"",IF(AND(OR('Request Testing'!L51&gt;0,'Request Testing'!M51&gt;0),COUNTA('Request Testing'!X51)&gt;0),"GCP","CA"))</f>
        <v/>
      </c>
      <c r="Y51" s="73" t="str">
        <f>IF('Request Testing'!Y51&lt;1,"",IF(AND(OR('Request Testing'!L51&gt;0,'Request Testing'!M51&gt;0),COUNTA('Request Testing'!Y51)&gt;0),"GCP","DD"))</f>
        <v/>
      </c>
      <c r="Z51" s="73" t="str">
        <f>IF('Request Testing'!Z51&lt;1,"",IF(AND(OR('Request Testing'!L51&gt;0,'Request Testing'!M51&gt;0),COUNTA('Request Testing'!Z51)&gt;0),"GCP","TH"))</f>
        <v/>
      </c>
      <c r="AA51" s="73" t="str">
        <f>IF('Request Testing'!AA51&lt;1,"",IF(AND(OR('Request Testing'!L51&gt;0,'Request Testing'!M51&gt;0),COUNTA('Request Testing'!AA51)&gt;0),"GCP","PHA"))</f>
        <v/>
      </c>
      <c r="AB51" s="73" t="str">
        <f>IF('Request Testing'!AB51&lt;1,"",IF(AND(OR('Request Testing'!L51&gt;0,'Request Testing'!M51&gt;0),COUNTA('Request Testing'!AB51)&gt;0),"GCP","OS"))</f>
        <v/>
      </c>
      <c r="AE51" s="74" t="str">
        <f>IF(OR('Request Testing'!L51&gt;0,'Request Testing'!M51&gt;0,'Request Testing'!N51&gt;0,'Request Testing'!O51&gt;0,'Request Testing'!P51&gt;0,'Request Testing'!Q51&gt;0,'Request Testing'!R51&gt;0,'Request Testing'!S51&gt;0,'Request Testing'!T51&gt;0,'Request Testing'!U51&gt;0,'Request Testing'!V51&gt;0,'Request Testing'!W51&gt;0,'Request Testing'!X51&gt;0,'Request Testing'!Y51&gt;0,'Request Testing'!Z51&gt;0,'Request Testing'!AA51&gt;0,'Request Testing'!AB51&gt;0),"X","")</f>
        <v/>
      </c>
      <c r="AF51" s="75" t="str">
        <f>IF(ISNUMBER(SEARCH({"S"},C51)),"S",IF(ISNUMBER(SEARCH({"M"},C51)),"B",IF(ISNUMBER(SEARCH({"B"},C51)),"B",IF(ISNUMBER(SEARCH({"C"},C51)),"C",IF(ISNUMBER(SEARCH({"H"},C51)),"C",IF(ISNUMBER(SEARCH({"F"},C51)),"C",""))))))</f>
        <v/>
      </c>
      <c r="AG51" s="74" t="str">
        <f t="shared" si="0"/>
        <v/>
      </c>
      <c r="AH51" s="74" t="str">
        <f t="shared" si="1"/>
        <v/>
      </c>
      <c r="AI51" s="74" t="str">
        <f t="shared" si="2"/>
        <v/>
      </c>
      <c r="AJ51" s="4" t="str">
        <f t="shared" si="3"/>
        <v/>
      </c>
      <c r="AK51" s="76" t="str">
        <f>IF('Request Testing'!M51&lt;1,"",IF(AND(OR('Request Testing'!$E$1&gt;0),COUNTA('Request Testing'!M51)&gt;0),"CHR","GGP-LD"))</f>
        <v/>
      </c>
      <c r="AL51" s="4" t="str">
        <f t="shared" si="4"/>
        <v/>
      </c>
      <c r="AM51" s="52" t="str">
        <f t="shared" si="5"/>
        <v/>
      </c>
      <c r="AN51" s="4" t="str">
        <f t="shared" si="6"/>
        <v/>
      </c>
      <c r="AO51" s="4" t="str">
        <f t="shared" si="7"/>
        <v/>
      </c>
      <c r="AP51" s="74" t="str">
        <f t="shared" si="8"/>
        <v/>
      </c>
      <c r="AQ51" s="4" t="str">
        <f t="shared" si="18"/>
        <v/>
      </c>
      <c r="AR51" s="4" t="str">
        <f t="shared" si="19"/>
        <v/>
      </c>
      <c r="AS51" s="74" t="str">
        <f t="shared" si="9"/>
        <v/>
      </c>
      <c r="AT51" s="4" t="str">
        <f t="shared" si="10"/>
        <v/>
      </c>
      <c r="AU51" s="4" t="str">
        <f t="shared" si="11"/>
        <v/>
      </c>
      <c r="AV51" s="4" t="str">
        <f t="shared" si="12"/>
        <v/>
      </c>
      <c r="AW51" s="4" t="str">
        <f t="shared" si="13"/>
        <v/>
      </c>
      <c r="AX51" s="4" t="str">
        <f t="shared" si="14"/>
        <v/>
      </c>
      <c r="AY51" s="4" t="str">
        <f t="shared" si="15"/>
        <v/>
      </c>
      <c r="AZ51" s="4" t="str">
        <f t="shared" si="16"/>
        <v/>
      </c>
      <c r="BA51" s="77" t="str">
        <f>IF(AND(OR('Request Testing'!L51&gt;0,'Request Testing'!M51&gt;0),COUNTA('Request Testing'!V51:AB51)&gt;0),"Run Panel","")</f>
        <v/>
      </c>
      <c r="BC51" s="78" t="str">
        <f>IF(AG51="Blood Card",'Order Details'!$S$34,"")</f>
        <v/>
      </c>
      <c r="BD51" s="78" t="str">
        <f>IF(AH51="Hair Card",'Order Details'!$S$35,"")</f>
        <v/>
      </c>
      <c r="BF51" s="4" t="str">
        <f>IF(AJ51="GGP-HD",'Order Details'!$N$10,"")</f>
        <v/>
      </c>
      <c r="BG51" s="79" t="str">
        <f>IF(AK51="GGP-LD",'Order Details'!$N$15,IF(AK51="CHR",'Order Details'!$P$15,""))</f>
        <v/>
      </c>
      <c r="BH51" s="52" t="str">
        <f>IF(AL51="GGP-uLD",'Order Details'!$N$18,"")</f>
        <v/>
      </c>
      <c r="BI51" s="80" t="str">
        <f>IF(AM51="PV",'Order Details'!$N$24,"")</f>
        <v/>
      </c>
      <c r="BJ51" s="78" t="str">
        <f>IF(AN51="HPS",'Order Details'!$N$34,IF(AN51="HPS ADD ON",'Order Details'!$M$34,""))</f>
        <v/>
      </c>
      <c r="BK51" s="78" t="str">
        <f>IF(AO51="CC",'Order Details'!$N$33,IF(AO51="CC ADD ON",'Order Details'!$M$33,""))</f>
        <v/>
      </c>
      <c r="BL51" s="79" t="str">
        <f>IF(AP51="DL",'Order Details'!$N$35,"")</f>
        <v/>
      </c>
      <c r="BM51" s="79" t="str">
        <f>IF(AQ51="RC",'Order Details'!$N$36,"")</f>
        <v/>
      </c>
      <c r="BN51" s="79" t="str">
        <f>IF(AR51="OH",'Order Details'!$N$37,"")</f>
        <v/>
      </c>
      <c r="BO51" s="79" t="str">
        <f>IF(AS51="BVD",'Order Details'!$N$38,"")</f>
        <v/>
      </c>
      <c r="BP51" s="79" t="str">
        <f>IF(AT51="AM",'Order Details'!$N$40,"")</f>
        <v/>
      </c>
      <c r="BQ51" s="79" t="str">
        <f>IF(AU51="NH",'Order Details'!$N$41,"")</f>
        <v/>
      </c>
      <c r="BR51" s="79" t="str">
        <f>IF(AV51="CA",'Order Details'!$N$42,"")</f>
        <v/>
      </c>
      <c r="BS51" s="79" t="str">
        <f>IF(AW51="DD",'Order Details'!$N$43,"")</f>
        <v/>
      </c>
      <c r="BT51" s="79" t="str">
        <f>IF(AX51="TH",'Order Details'!$N$45,"")</f>
        <v/>
      </c>
      <c r="BU51" s="79" t="str">
        <f>IF(AY51="PHA",'Order Details'!$N$44,"")</f>
        <v/>
      </c>
      <c r="BV51" s="79" t="str">
        <f>IF(AZ51="OS",'Order Details'!$N$46,"")</f>
        <v/>
      </c>
      <c r="BW51" s="79" t="str">
        <f>IF(BA51="RUN PANEL",'Order Details'!$N$39,"")</f>
        <v/>
      </c>
      <c r="BX51" s="79" t="str">
        <f t="shared" si="17"/>
        <v/>
      </c>
    </row>
    <row r="52" spans="1:76" ht="15.75" customHeight="1">
      <c r="A52" s="22" t="str">
        <f>IF('Request Testing'!A52&gt;0,'Request Testing'!A52,"")</f>
        <v/>
      </c>
      <c r="B52" s="70" t="str">
        <f>IF('Request Testing'!B52="","",'Request Testing'!B52)</f>
        <v/>
      </c>
      <c r="C52" s="70" t="str">
        <f>IF('Request Testing'!C52="","",'Request Testing'!C52)</f>
        <v/>
      </c>
      <c r="D52" s="24" t="str">
        <f>IF('Request Testing'!D52="","",'Request Testing'!D52)</f>
        <v/>
      </c>
      <c r="E52" s="24" t="str">
        <f>IF('Request Testing'!E52="","",'Request Testing'!E52)</f>
        <v/>
      </c>
      <c r="F52" s="24" t="str">
        <f>IF('Request Testing'!F52="","",'Request Testing'!F52)</f>
        <v/>
      </c>
      <c r="G52" s="22" t="str">
        <f>IF('Request Testing'!G52="","",'Request Testing'!G52)</f>
        <v/>
      </c>
      <c r="H52" s="71" t="str">
        <f>IF('Request Testing'!H52="","",'Request Testing'!H52)</f>
        <v/>
      </c>
      <c r="I52" s="22" t="str">
        <f>IF('Request Testing'!I52="","",'Request Testing'!I52)</f>
        <v/>
      </c>
      <c r="J52" s="22" t="str">
        <f>IF('Request Testing'!J52="","",'Request Testing'!J52)</f>
        <v/>
      </c>
      <c r="K52" s="22" t="str">
        <f>IF('Request Testing'!K52="","",'Request Testing'!K52)</f>
        <v/>
      </c>
      <c r="L52" s="70" t="str">
        <f>IF('Request Testing'!L52="","",'Request Testing'!L52)</f>
        <v/>
      </c>
      <c r="M52" s="70" t="str">
        <f>IF('Request Testing'!M52="","",'Request Testing'!M52)</f>
        <v/>
      </c>
      <c r="N52" s="70" t="str">
        <f>IF('Request Testing'!N52="","",'Request Testing'!N52)</f>
        <v/>
      </c>
      <c r="O52" s="72" t="str">
        <f>IF('Request Testing'!O52&lt;1,"",IF(AND(OR('Request Testing'!L52&gt;0,'Request Testing'!M52&gt;0,'Request Testing'!N52&gt;0),COUNTA('Request Testing'!O52)&gt;0),"","PV"))</f>
        <v/>
      </c>
      <c r="P52" s="72" t="str">
        <f>IF('Request Testing'!P52&lt;1,"",IF(AND(OR('Request Testing'!L52&gt;0,'Request Testing'!M52&gt;0),COUNTA('Request Testing'!P52)&gt;0),"HPS ADD ON","HPS"))</f>
        <v/>
      </c>
      <c r="Q52" s="72" t="str">
        <f>IF('Request Testing'!Q52&lt;1,"",IF(AND(OR('Request Testing'!L52&gt;0,'Request Testing'!M52&gt;0),COUNTA('Request Testing'!Q52)&gt;0),"CC ADD ON","CC"))</f>
        <v/>
      </c>
      <c r="R52" s="72" t="str">
        <f>IF('Request Testing'!R52&lt;1,"",IF(AND(OR('Request Testing'!L52&gt;0,'Request Testing'!M52&gt;0),COUNTA('Request Testing'!R52)&gt;0),"RC ADD ON","RC"))</f>
        <v/>
      </c>
      <c r="S52" s="70" t="str">
        <f>IF('Request Testing'!S52&lt;1,"",IF(AND(OR('Request Testing'!L52&gt;0,'Request Testing'!M52&gt;0),COUNTA('Request Testing'!S52)&gt;0),"DL ADD ON","DL"))</f>
        <v/>
      </c>
      <c r="T52" s="70" t="str">
        <f>IF('Request Testing'!T52="","",'Request Testing'!T52)</f>
        <v/>
      </c>
      <c r="U52" s="70" t="str">
        <f>IF('Request Testing'!U52&lt;1,"",IF(AND(OR('Request Testing'!L52&gt;0,'Request Testing'!M52&gt;0),COUNTA('Request Testing'!U52)&gt;0),"OH ADD ON","OH"))</f>
        <v/>
      </c>
      <c r="V52" s="73" t="str">
        <f>IF('Request Testing'!V52&lt;1,"",IF(AND(OR('Request Testing'!L52&gt;0,'Request Testing'!M52&gt;0),COUNTA('Request Testing'!V52)&gt;0),"GCP","AM"))</f>
        <v/>
      </c>
      <c r="W52" s="73" t="str">
        <f>IF('Request Testing'!W52&lt;1,"",IF(AND(OR('Request Testing'!L52&gt;0,'Request Testing'!M52&gt;0),COUNTA('Request Testing'!W52)&gt;0),"GCP","NH"))</f>
        <v/>
      </c>
      <c r="X52" s="73" t="str">
        <f>IF('Request Testing'!X52&lt;1,"",IF(AND(OR('Request Testing'!L52&gt;0,'Request Testing'!M52&gt;0),COUNTA('Request Testing'!X52)&gt;0),"GCP","CA"))</f>
        <v/>
      </c>
      <c r="Y52" s="73" t="str">
        <f>IF('Request Testing'!Y52&lt;1,"",IF(AND(OR('Request Testing'!L52&gt;0,'Request Testing'!M52&gt;0),COUNTA('Request Testing'!Y52)&gt;0),"GCP","DD"))</f>
        <v/>
      </c>
      <c r="Z52" s="73" t="str">
        <f>IF('Request Testing'!Z52&lt;1,"",IF(AND(OR('Request Testing'!L52&gt;0,'Request Testing'!M52&gt;0),COUNTA('Request Testing'!Z52)&gt;0),"GCP","TH"))</f>
        <v/>
      </c>
      <c r="AA52" s="73" t="str">
        <f>IF('Request Testing'!AA52&lt;1,"",IF(AND(OR('Request Testing'!L52&gt;0,'Request Testing'!M52&gt;0),COUNTA('Request Testing'!AA52)&gt;0),"GCP","PHA"))</f>
        <v/>
      </c>
      <c r="AB52" s="73" t="str">
        <f>IF('Request Testing'!AB52&lt;1,"",IF(AND(OR('Request Testing'!L52&gt;0,'Request Testing'!M52&gt;0),COUNTA('Request Testing'!AB52)&gt;0),"GCP","OS"))</f>
        <v/>
      </c>
      <c r="AE52" s="74" t="str">
        <f>IF(OR('Request Testing'!L52&gt;0,'Request Testing'!M52&gt;0,'Request Testing'!N52&gt;0,'Request Testing'!O52&gt;0,'Request Testing'!P52&gt;0,'Request Testing'!Q52&gt;0,'Request Testing'!R52&gt;0,'Request Testing'!S52&gt;0,'Request Testing'!T52&gt;0,'Request Testing'!U52&gt;0,'Request Testing'!V52&gt;0,'Request Testing'!W52&gt;0,'Request Testing'!X52&gt;0,'Request Testing'!Y52&gt;0,'Request Testing'!Z52&gt;0,'Request Testing'!AA52&gt;0,'Request Testing'!AB52&gt;0),"X","")</f>
        <v/>
      </c>
      <c r="AF52" s="75" t="str">
        <f>IF(ISNUMBER(SEARCH({"S"},C52)),"S",IF(ISNUMBER(SEARCH({"M"},C52)),"B",IF(ISNUMBER(SEARCH({"B"},C52)),"B",IF(ISNUMBER(SEARCH({"C"},C52)),"C",IF(ISNUMBER(SEARCH({"H"},C52)),"C",IF(ISNUMBER(SEARCH({"F"},C52)),"C",""))))))</f>
        <v/>
      </c>
      <c r="AG52" s="74" t="str">
        <f t="shared" si="0"/>
        <v/>
      </c>
      <c r="AH52" s="74" t="str">
        <f t="shared" si="1"/>
        <v/>
      </c>
      <c r="AI52" s="74" t="str">
        <f t="shared" si="2"/>
        <v/>
      </c>
      <c r="AJ52" s="4" t="str">
        <f t="shared" si="3"/>
        <v/>
      </c>
      <c r="AK52" s="76" t="str">
        <f>IF('Request Testing'!M52&lt;1,"",IF(AND(OR('Request Testing'!$E$1&gt;0),COUNTA('Request Testing'!M52)&gt;0),"CHR","GGP-LD"))</f>
        <v/>
      </c>
      <c r="AL52" s="4" t="str">
        <f t="shared" si="4"/>
        <v/>
      </c>
      <c r="AM52" s="52" t="str">
        <f t="shared" si="5"/>
        <v/>
      </c>
      <c r="AN52" s="4" t="str">
        <f t="shared" si="6"/>
        <v/>
      </c>
      <c r="AO52" s="4" t="str">
        <f t="shared" si="7"/>
        <v/>
      </c>
      <c r="AP52" s="74" t="str">
        <f t="shared" si="8"/>
        <v/>
      </c>
      <c r="AQ52" s="4" t="str">
        <f t="shared" si="18"/>
        <v/>
      </c>
      <c r="AR52" s="4" t="str">
        <f t="shared" si="19"/>
        <v/>
      </c>
      <c r="AS52" s="74" t="str">
        <f t="shared" si="9"/>
        <v/>
      </c>
      <c r="AT52" s="4" t="str">
        <f t="shared" si="10"/>
        <v/>
      </c>
      <c r="AU52" s="4" t="str">
        <f t="shared" si="11"/>
        <v/>
      </c>
      <c r="AV52" s="4" t="str">
        <f t="shared" si="12"/>
        <v/>
      </c>
      <c r="AW52" s="4" t="str">
        <f t="shared" si="13"/>
        <v/>
      </c>
      <c r="AX52" s="4" t="str">
        <f t="shared" si="14"/>
        <v/>
      </c>
      <c r="AY52" s="4" t="str">
        <f t="shared" si="15"/>
        <v/>
      </c>
      <c r="AZ52" s="4" t="str">
        <f t="shared" si="16"/>
        <v/>
      </c>
      <c r="BA52" s="77" t="str">
        <f>IF(AND(OR('Request Testing'!L52&gt;0,'Request Testing'!M52&gt;0),COUNTA('Request Testing'!V52:AB52)&gt;0),"Run Panel","")</f>
        <v/>
      </c>
      <c r="BC52" s="78" t="str">
        <f>IF(AG52="Blood Card",'Order Details'!$S$34,"")</f>
        <v/>
      </c>
      <c r="BD52" s="78" t="str">
        <f>IF(AH52="Hair Card",'Order Details'!$S$35,"")</f>
        <v/>
      </c>
      <c r="BF52" s="4" t="str">
        <f>IF(AJ52="GGP-HD",'Order Details'!$N$10,"")</f>
        <v/>
      </c>
      <c r="BG52" s="79" t="str">
        <f>IF(AK52="GGP-LD",'Order Details'!$N$15,IF(AK52="CHR",'Order Details'!$P$15,""))</f>
        <v/>
      </c>
      <c r="BH52" s="52" t="str">
        <f>IF(AL52="GGP-uLD",'Order Details'!$N$18,"")</f>
        <v/>
      </c>
      <c r="BI52" s="80" t="str">
        <f>IF(AM52="PV",'Order Details'!$N$24,"")</f>
        <v/>
      </c>
      <c r="BJ52" s="78" t="str">
        <f>IF(AN52="HPS",'Order Details'!$N$34,IF(AN52="HPS ADD ON",'Order Details'!$M$34,""))</f>
        <v/>
      </c>
      <c r="BK52" s="78" t="str">
        <f>IF(AO52="CC",'Order Details'!$N$33,IF(AO52="CC ADD ON",'Order Details'!$M$33,""))</f>
        <v/>
      </c>
      <c r="BL52" s="79" t="str">
        <f>IF(AP52="DL",'Order Details'!$N$35,"")</f>
        <v/>
      </c>
      <c r="BM52" s="79" t="str">
        <f>IF(AQ52="RC",'Order Details'!$N$36,"")</f>
        <v/>
      </c>
      <c r="BN52" s="79" t="str">
        <f>IF(AR52="OH",'Order Details'!$N$37,"")</f>
        <v/>
      </c>
      <c r="BO52" s="79" t="str">
        <f>IF(AS52="BVD",'Order Details'!$N$38,"")</f>
        <v/>
      </c>
      <c r="BP52" s="79" t="str">
        <f>IF(AT52="AM",'Order Details'!$N$40,"")</f>
        <v/>
      </c>
      <c r="BQ52" s="79" t="str">
        <f>IF(AU52="NH",'Order Details'!$N$41,"")</f>
        <v/>
      </c>
      <c r="BR52" s="79" t="str">
        <f>IF(AV52="CA",'Order Details'!$N$42,"")</f>
        <v/>
      </c>
      <c r="BS52" s="79" t="str">
        <f>IF(AW52="DD",'Order Details'!$N$43,"")</f>
        <v/>
      </c>
      <c r="BT52" s="79" t="str">
        <f>IF(AX52="TH",'Order Details'!$N$45,"")</f>
        <v/>
      </c>
      <c r="BU52" s="79" t="str">
        <f>IF(AY52="PHA",'Order Details'!$N$44,"")</f>
        <v/>
      </c>
      <c r="BV52" s="79" t="str">
        <f>IF(AZ52="OS",'Order Details'!$N$46,"")</f>
        <v/>
      </c>
      <c r="BW52" s="79" t="str">
        <f>IF(BA52="RUN PANEL",'Order Details'!$N$39,"")</f>
        <v/>
      </c>
      <c r="BX52" s="79" t="str">
        <f t="shared" si="17"/>
        <v/>
      </c>
    </row>
    <row r="53" spans="1:76" ht="15.75" customHeight="1">
      <c r="A53" s="22" t="str">
        <f>IF('Request Testing'!A53&gt;0,'Request Testing'!A53,"")</f>
        <v/>
      </c>
      <c r="B53" s="70" t="str">
        <f>IF('Request Testing'!B53="","",'Request Testing'!B53)</f>
        <v/>
      </c>
      <c r="C53" s="70" t="str">
        <f>IF('Request Testing'!C53="","",'Request Testing'!C53)</f>
        <v/>
      </c>
      <c r="D53" s="24" t="str">
        <f>IF('Request Testing'!D53="","",'Request Testing'!D53)</f>
        <v/>
      </c>
      <c r="E53" s="24" t="str">
        <f>IF('Request Testing'!E53="","",'Request Testing'!E53)</f>
        <v/>
      </c>
      <c r="F53" s="24" t="str">
        <f>IF('Request Testing'!F53="","",'Request Testing'!F53)</f>
        <v/>
      </c>
      <c r="G53" s="22" t="str">
        <f>IF('Request Testing'!G53="","",'Request Testing'!G53)</f>
        <v/>
      </c>
      <c r="H53" s="71" t="str">
        <f>IF('Request Testing'!H53="","",'Request Testing'!H53)</f>
        <v/>
      </c>
      <c r="I53" s="22" t="str">
        <f>IF('Request Testing'!I53="","",'Request Testing'!I53)</f>
        <v/>
      </c>
      <c r="J53" s="22" t="str">
        <f>IF('Request Testing'!J53="","",'Request Testing'!J53)</f>
        <v/>
      </c>
      <c r="K53" s="22" t="str">
        <f>IF('Request Testing'!K53="","",'Request Testing'!K53)</f>
        <v/>
      </c>
      <c r="L53" s="70" t="str">
        <f>IF('Request Testing'!L53="","",'Request Testing'!L53)</f>
        <v/>
      </c>
      <c r="M53" s="70" t="str">
        <f>IF('Request Testing'!M53="","",'Request Testing'!M53)</f>
        <v/>
      </c>
      <c r="N53" s="70" t="str">
        <f>IF('Request Testing'!N53="","",'Request Testing'!N53)</f>
        <v/>
      </c>
      <c r="O53" s="72" t="str">
        <f>IF('Request Testing'!O53&lt;1,"",IF(AND(OR('Request Testing'!L53&gt;0,'Request Testing'!M53&gt;0,'Request Testing'!N53&gt;0),COUNTA('Request Testing'!O53)&gt;0),"","PV"))</f>
        <v/>
      </c>
      <c r="P53" s="72" t="str">
        <f>IF('Request Testing'!P53&lt;1,"",IF(AND(OR('Request Testing'!L53&gt;0,'Request Testing'!M53&gt;0),COUNTA('Request Testing'!P53)&gt;0),"HPS ADD ON","HPS"))</f>
        <v/>
      </c>
      <c r="Q53" s="72" t="str">
        <f>IF('Request Testing'!Q53&lt;1,"",IF(AND(OR('Request Testing'!L53&gt;0,'Request Testing'!M53&gt;0),COUNTA('Request Testing'!Q53)&gt;0),"CC ADD ON","CC"))</f>
        <v/>
      </c>
      <c r="R53" s="72" t="str">
        <f>IF('Request Testing'!R53&lt;1,"",IF(AND(OR('Request Testing'!L53&gt;0,'Request Testing'!M53&gt;0),COUNTA('Request Testing'!R53)&gt;0),"RC ADD ON","RC"))</f>
        <v/>
      </c>
      <c r="S53" s="70" t="str">
        <f>IF('Request Testing'!S53&lt;1,"",IF(AND(OR('Request Testing'!L53&gt;0,'Request Testing'!M53&gt;0),COUNTA('Request Testing'!S53)&gt;0),"DL ADD ON","DL"))</f>
        <v/>
      </c>
      <c r="T53" s="70" t="str">
        <f>IF('Request Testing'!T53="","",'Request Testing'!T53)</f>
        <v/>
      </c>
      <c r="U53" s="70" t="str">
        <f>IF('Request Testing'!U53&lt;1,"",IF(AND(OR('Request Testing'!L53&gt;0,'Request Testing'!M53&gt;0),COUNTA('Request Testing'!U53)&gt;0),"OH ADD ON","OH"))</f>
        <v/>
      </c>
      <c r="V53" s="73" t="str">
        <f>IF('Request Testing'!V53&lt;1,"",IF(AND(OR('Request Testing'!L53&gt;0,'Request Testing'!M53&gt;0),COUNTA('Request Testing'!V53)&gt;0),"GCP","AM"))</f>
        <v/>
      </c>
      <c r="W53" s="73" t="str">
        <f>IF('Request Testing'!W53&lt;1,"",IF(AND(OR('Request Testing'!L53&gt;0,'Request Testing'!M53&gt;0),COUNTA('Request Testing'!W53)&gt;0),"GCP","NH"))</f>
        <v/>
      </c>
      <c r="X53" s="73" t="str">
        <f>IF('Request Testing'!X53&lt;1,"",IF(AND(OR('Request Testing'!L53&gt;0,'Request Testing'!M53&gt;0),COUNTA('Request Testing'!X53)&gt;0),"GCP","CA"))</f>
        <v/>
      </c>
      <c r="Y53" s="73" t="str">
        <f>IF('Request Testing'!Y53&lt;1,"",IF(AND(OR('Request Testing'!L53&gt;0,'Request Testing'!M53&gt;0),COUNTA('Request Testing'!Y53)&gt;0),"GCP","DD"))</f>
        <v/>
      </c>
      <c r="Z53" s="73" t="str">
        <f>IF('Request Testing'!Z53&lt;1,"",IF(AND(OR('Request Testing'!L53&gt;0,'Request Testing'!M53&gt;0),COUNTA('Request Testing'!Z53)&gt;0),"GCP","TH"))</f>
        <v/>
      </c>
      <c r="AA53" s="73" t="str">
        <f>IF('Request Testing'!AA53&lt;1,"",IF(AND(OR('Request Testing'!L53&gt;0,'Request Testing'!M53&gt;0),COUNTA('Request Testing'!AA53)&gt;0),"GCP","PHA"))</f>
        <v/>
      </c>
      <c r="AB53" s="73" t="str">
        <f>IF('Request Testing'!AB53&lt;1,"",IF(AND(OR('Request Testing'!L53&gt;0,'Request Testing'!M53&gt;0),COUNTA('Request Testing'!AB53)&gt;0),"GCP","OS"))</f>
        <v/>
      </c>
      <c r="AE53" s="74" t="str">
        <f>IF(OR('Request Testing'!L53&gt;0,'Request Testing'!M53&gt;0,'Request Testing'!N53&gt;0,'Request Testing'!O53&gt;0,'Request Testing'!P53&gt;0,'Request Testing'!Q53&gt;0,'Request Testing'!R53&gt;0,'Request Testing'!S53&gt;0,'Request Testing'!T53&gt;0,'Request Testing'!U53&gt;0,'Request Testing'!V53&gt;0,'Request Testing'!W53&gt;0,'Request Testing'!X53&gt;0,'Request Testing'!Y53&gt;0,'Request Testing'!Z53&gt;0,'Request Testing'!AA53&gt;0,'Request Testing'!AB53&gt;0),"X","")</f>
        <v/>
      </c>
      <c r="AF53" s="75" t="str">
        <f>IF(ISNUMBER(SEARCH({"S"},C53)),"S",IF(ISNUMBER(SEARCH({"M"},C53)),"B",IF(ISNUMBER(SEARCH({"B"},C53)),"B",IF(ISNUMBER(SEARCH({"C"},C53)),"C",IF(ISNUMBER(SEARCH({"H"},C53)),"C",IF(ISNUMBER(SEARCH({"F"},C53)),"C",""))))))</f>
        <v/>
      </c>
      <c r="AG53" s="74" t="str">
        <f t="shared" si="0"/>
        <v/>
      </c>
      <c r="AH53" s="74" t="str">
        <f t="shared" si="1"/>
        <v/>
      </c>
      <c r="AI53" s="74" t="str">
        <f t="shared" si="2"/>
        <v/>
      </c>
      <c r="AJ53" s="4" t="str">
        <f t="shared" si="3"/>
        <v/>
      </c>
      <c r="AK53" s="76" t="str">
        <f>IF('Request Testing'!M53&lt;1,"",IF(AND(OR('Request Testing'!$E$1&gt;0),COUNTA('Request Testing'!M53)&gt;0),"CHR","GGP-LD"))</f>
        <v/>
      </c>
      <c r="AL53" s="4" t="str">
        <f t="shared" si="4"/>
        <v/>
      </c>
      <c r="AM53" s="52" t="str">
        <f t="shared" si="5"/>
        <v/>
      </c>
      <c r="AN53" s="4" t="str">
        <f t="shared" si="6"/>
        <v/>
      </c>
      <c r="AO53" s="4" t="str">
        <f t="shared" si="7"/>
        <v/>
      </c>
      <c r="AP53" s="74" t="str">
        <f t="shared" si="8"/>
        <v/>
      </c>
      <c r="AQ53" s="4" t="str">
        <f t="shared" si="18"/>
        <v/>
      </c>
      <c r="AR53" s="4" t="str">
        <f t="shared" si="19"/>
        <v/>
      </c>
      <c r="AS53" s="74" t="str">
        <f t="shared" si="9"/>
        <v/>
      </c>
      <c r="AT53" s="4" t="str">
        <f t="shared" si="10"/>
        <v/>
      </c>
      <c r="AU53" s="4" t="str">
        <f t="shared" si="11"/>
        <v/>
      </c>
      <c r="AV53" s="4" t="str">
        <f t="shared" si="12"/>
        <v/>
      </c>
      <c r="AW53" s="4" t="str">
        <f t="shared" si="13"/>
        <v/>
      </c>
      <c r="AX53" s="4" t="str">
        <f t="shared" si="14"/>
        <v/>
      </c>
      <c r="AY53" s="4" t="str">
        <f t="shared" si="15"/>
        <v/>
      </c>
      <c r="AZ53" s="4" t="str">
        <f t="shared" si="16"/>
        <v/>
      </c>
      <c r="BA53" s="77" t="str">
        <f>IF(AND(OR('Request Testing'!L53&gt;0,'Request Testing'!M53&gt;0),COUNTA('Request Testing'!V53:AB53)&gt;0),"Run Panel","")</f>
        <v/>
      </c>
      <c r="BC53" s="78" t="str">
        <f>IF(AG53="Blood Card",'Order Details'!$S$34,"")</f>
        <v/>
      </c>
      <c r="BD53" s="78" t="str">
        <f>IF(AH53="Hair Card",'Order Details'!$S$35,"")</f>
        <v/>
      </c>
      <c r="BF53" s="4" t="str">
        <f>IF(AJ53="GGP-HD",'Order Details'!$N$10,"")</f>
        <v/>
      </c>
      <c r="BG53" s="79" t="str">
        <f>IF(AK53="GGP-LD",'Order Details'!$N$15,IF(AK53="CHR",'Order Details'!$P$15,""))</f>
        <v/>
      </c>
      <c r="BH53" s="52" t="str">
        <f>IF(AL53="GGP-uLD",'Order Details'!$N$18,"")</f>
        <v/>
      </c>
      <c r="BI53" s="80" t="str">
        <f>IF(AM53="PV",'Order Details'!$N$24,"")</f>
        <v/>
      </c>
      <c r="BJ53" s="78" t="str">
        <f>IF(AN53="HPS",'Order Details'!$N$34,IF(AN53="HPS ADD ON",'Order Details'!$M$34,""))</f>
        <v/>
      </c>
      <c r="BK53" s="78" t="str">
        <f>IF(AO53="CC",'Order Details'!$N$33,IF(AO53="CC ADD ON",'Order Details'!$M$33,""))</f>
        <v/>
      </c>
      <c r="BL53" s="79" t="str">
        <f>IF(AP53="DL",'Order Details'!$N$35,"")</f>
        <v/>
      </c>
      <c r="BM53" s="79" t="str">
        <f>IF(AQ53="RC",'Order Details'!$N$36,"")</f>
        <v/>
      </c>
      <c r="BN53" s="79" t="str">
        <f>IF(AR53="OH",'Order Details'!$N$37,"")</f>
        <v/>
      </c>
      <c r="BO53" s="79" t="str">
        <f>IF(AS53="BVD",'Order Details'!$N$38,"")</f>
        <v/>
      </c>
      <c r="BP53" s="79" t="str">
        <f>IF(AT53="AM",'Order Details'!$N$40,"")</f>
        <v/>
      </c>
      <c r="BQ53" s="79" t="str">
        <f>IF(AU53="NH",'Order Details'!$N$41,"")</f>
        <v/>
      </c>
      <c r="BR53" s="79" t="str">
        <f>IF(AV53="CA",'Order Details'!$N$42,"")</f>
        <v/>
      </c>
      <c r="BS53" s="79" t="str">
        <f>IF(AW53="DD",'Order Details'!$N$43,"")</f>
        <v/>
      </c>
      <c r="BT53" s="79" t="str">
        <f>IF(AX53="TH",'Order Details'!$N$45,"")</f>
        <v/>
      </c>
      <c r="BU53" s="79" t="str">
        <f>IF(AY53="PHA",'Order Details'!$N$44,"")</f>
        <v/>
      </c>
      <c r="BV53" s="79" t="str">
        <f>IF(AZ53="OS",'Order Details'!$N$46,"")</f>
        <v/>
      </c>
      <c r="BW53" s="79" t="str">
        <f>IF(BA53="RUN PANEL",'Order Details'!$N$39,"")</f>
        <v/>
      </c>
      <c r="BX53" s="79" t="str">
        <f t="shared" si="17"/>
        <v/>
      </c>
    </row>
    <row r="54" spans="1:76" ht="15.75" customHeight="1">
      <c r="A54" s="22" t="str">
        <f>IF('Request Testing'!A54&gt;0,'Request Testing'!A54,"")</f>
        <v/>
      </c>
      <c r="B54" s="70" t="str">
        <f>IF('Request Testing'!B54="","",'Request Testing'!B54)</f>
        <v/>
      </c>
      <c r="C54" s="70" t="str">
        <f>IF('Request Testing'!C54="","",'Request Testing'!C54)</f>
        <v/>
      </c>
      <c r="D54" s="24" t="str">
        <f>IF('Request Testing'!D54="","",'Request Testing'!D54)</f>
        <v/>
      </c>
      <c r="E54" s="24" t="str">
        <f>IF('Request Testing'!E54="","",'Request Testing'!E54)</f>
        <v/>
      </c>
      <c r="F54" s="24" t="str">
        <f>IF('Request Testing'!F54="","",'Request Testing'!F54)</f>
        <v/>
      </c>
      <c r="G54" s="22" t="str">
        <f>IF('Request Testing'!G54="","",'Request Testing'!G54)</f>
        <v/>
      </c>
      <c r="H54" s="71" t="str">
        <f>IF('Request Testing'!H54="","",'Request Testing'!H54)</f>
        <v/>
      </c>
      <c r="I54" s="22" t="str">
        <f>IF('Request Testing'!I54="","",'Request Testing'!I54)</f>
        <v/>
      </c>
      <c r="J54" s="22" t="str">
        <f>IF('Request Testing'!J54="","",'Request Testing'!J54)</f>
        <v/>
      </c>
      <c r="K54" s="22" t="str">
        <f>IF('Request Testing'!K54="","",'Request Testing'!K54)</f>
        <v/>
      </c>
      <c r="L54" s="70" t="str">
        <f>IF('Request Testing'!L54="","",'Request Testing'!L54)</f>
        <v/>
      </c>
      <c r="M54" s="70" t="str">
        <f>IF('Request Testing'!M54="","",'Request Testing'!M54)</f>
        <v/>
      </c>
      <c r="N54" s="70" t="str">
        <f>IF('Request Testing'!N54="","",'Request Testing'!N54)</f>
        <v/>
      </c>
      <c r="O54" s="72" t="str">
        <f>IF('Request Testing'!O54&lt;1,"",IF(AND(OR('Request Testing'!L54&gt;0,'Request Testing'!M54&gt;0,'Request Testing'!N54&gt;0),COUNTA('Request Testing'!O54)&gt;0),"","PV"))</f>
        <v/>
      </c>
      <c r="P54" s="72" t="str">
        <f>IF('Request Testing'!P54&lt;1,"",IF(AND(OR('Request Testing'!L54&gt;0,'Request Testing'!M54&gt;0),COUNTA('Request Testing'!P54)&gt;0),"HPS ADD ON","HPS"))</f>
        <v/>
      </c>
      <c r="Q54" s="72" t="str">
        <f>IF('Request Testing'!Q54&lt;1,"",IF(AND(OR('Request Testing'!L54&gt;0,'Request Testing'!M54&gt;0),COUNTA('Request Testing'!Q54)&gt;0),"CC ADD ON","CC"))</f>
        <v/>
      </c>
      <c r="R54" s="72" t="str">
        <f>IF('Request Testing'!R54&lt;1,"",IF(AND(OR('Request Testing'!L54&gt;0,'Request Testing'!M54&gt;0),COUNTA('Request Testing'!R54)&gt;0),"RC ADD ON","RC"))</f>
        <v/>
      </c>
      <c r="S54" s="70" t="str">
        <f>IF('Request Testing'!S54&lt;1,"",IF(AND(OR('Request Testing'!L54&gt;0,'Request Testing'!M54&gt;0),COUNTA('Request Testing'!S54)&gt;0),"DL ADD ON","DL"))</f>
        <v/>
      </c>
      <c r="T54" s="70" t="str">
        <f>IF('Request Testing'!T54="","",'Request Testing'!T54)</f>
        <v/>
      </c>
      <c r="U54" s="70" t="str">
        <f>IF('Request Testing'!U54&lt;1,"",IF(AND(OR('Request Testing'!L54&gt;0,'Request Testing'!M54&gt;0),COUNTA('Request Testing'!U54)&gt;0),"OH ADD ON","OH"))</f>
        <v/>
      </c>
      <c r="V54" s="73" t="str">
        <f>IF('Request Testing'!V54&lt;1,"",IF(AND(OR('Request Testing'!L54&gt;0,'Request Testing'!M54&gt;0),COUNTA('Request Testing'!V54)&gt;0),"GCP","AM"))</f>
        <v/>
      </c>
      <c r="W54" s="73" t="str">
        <f>IF('Request Testing'!W54&lt;1,"",IF(AND(OR('Request Testing'!L54&gt;0,'Request Testing'!M54&gt;0),COUNTA('Request Testing'!W54)&gt;0),"GCP","NH"))</f>
        <v/>
      </c>
      <c r="X54" s="73" t="str">
        <f>IF('Request Testing'!X54&lt;1,"",IF(AND(OR('Request Testing'!L54&gt;0,'Request Testing'!M54&gt;0),COUNTA('Request Testing'!X54)&gt;0),"GCP","CA"))</f>
        <v/>
      </c>
      <c r="Y54" s="73" t="str">
        <f>IF('Request Testing'!Y54&lt;1,"",IF(AND(OR('Request Testing'!L54&gt;0,'Request Testing'!M54&gt;0),COUNTA('Request Testing'!Y54)&gt;0),"GCP","DD"))</f>
        <v/>
      </c>
      <c r="Z54" s="73" t="str">
        <f>IF('Request Testing'!Z54&lt;1,"",IF(AND(OR('Request Testing'!L54&gt;0,'Request Testing'!M54&gt;0),COUNTA('Request Testing'!Z54)&gt;0),"GCP","TH"))</f>
        <v/>
      </c>
      <c r="AA54" s="73" t="str">
        <f>IF('Request Testing'!AA54&lt;1,"",IF(AND(OR('Request Testing'!L54&gt;0,'Request Testing'!M54&gt;0),COUNTA('Request Testing'!AA54)&gt;0),"GCP","PHA"))</f>
        <v/>
      </c>
      <c r="AB54" s="73" t="str">
        <f>IF('Request Testing'!AB54&lt;1,"",IF(AND(OR('Request Testing'!L54&gt;0,'Request Testing'!M54&gt;0),COUNTA('Request Testing'!AB54)&gt;0),"GCP","OS"))</f>
        <v/>
      </c>
      <c r="AE54" s="74" t="str">
        <f>IF(OR('Request Testing'!L54&gt;0,'Request Testing'!M54&gt;0,'Request Testing'!N54&gt;0,'Request Testing'!O54&gt;0,'Request Testing'!P54&gt;0,'Request Testing'!Q54&gt;0,'Request Testing'!R54&gt;0,'Request Testing'!S54&gt;0,'Request Testing'!T54&gt;0,'Request Testing'!U54&gt;0,'Request Testing'!V54&gt;0,'Request Testing'!W54&gt;0,'Request Testing'!X54&gt;0,'Request Testing'!Y54&gt;0,'Request Testing'!Z54&gt;0,'Request Testing'!AA54&gt;0,'Request Testing'!AB54&gt;0),"X","")</f>
        <v/>
      </c>
      <c r="AF54" s="75" t="str">
        <f>IF(ISNUMBER(SEARCH({"S"},C54)),"S",IF(ISNUMBER(SEARCH({"M"},C54)),"B",IF(ISNUMBER(SEARCH({"B"},C54)),"B",IF(ISNUMBER(SEARCH({"C"},C54)),"C",IF(ISNUMBER(SEARCH({"H"},C54)),"C",IF(ISNUMBER(SEARCH({"F"},C54)),"C",""))))))</f>
        <v/>
      </c>
      <c r="AG54" s="74" t="str">
        <f t="shared" si="0"/>
        <v/>
      </c>
      <c r="AH54" s="74" t="str">
        <f t="shared" si="1"/>
        <v/>
      </c>
      <c r="AI54" s="74" t="str">
        <f t="shared" si="2"/>
        <v/>
      </c>
      <c r="AJ54" s="4" t="str">
        <f t="shared" si="3"/>
        <v/>
      </c>
      <c r="AK54" s="76" t="str">
        <f>IF('Request Testing'!M54&lt;1,"",IF(AND(OR('Request Testing'!$E$1&gt;0),COUNTA('Request Testing'!M54)&gt;0),"CHR","GGP-LD"))</f>
        <v/>
      </c>
      <c r="AL54" s="4" t="str">
        <f t="shared" si="4"/>
        <v/>
      </c>
      <c r="AM54" s="52" t="str">
        <f t="shared" si="5"/>
        <v/>
      </c>
      <c r="AN54" s="4" t="str">
        <f t="shared" si="6"/>
        <v/>
      </c>
      <c r="AO54" s="4" t="str">
        <f t="shared" si="7"/>
        <v/>
      </c>
      <c r="AP54" s="74" t="str">
        <f t="shared" si="8"/>
        <v/>
      </c>
      <c r="AQ54" s="4" t="str">
        <f t="shared" si="18"/>
        <v/>
      </c>
      <c r="AR54" s="4" t="str">
        <f t="shared" si="19"/>
        <v/>
      </c>
      <c r="AS54" s="74" t="str">
        <f t="shared" si="9"/>
        <v/>
      </c>
      <c r="AT54" s="4" t="str">
        <f t="shared" si="10"/>
        <v/>
      </c>
      <c r="AU54" s="4" t="str">
        <f t="shared" si="11"/>
        <v/>
      </c>
      <c r="AV54" s="4" t="str">
        <f t="shared" si="12"/>
        <v/>
      </c>
      <c r="AW54" s="4" t="str">
        <f t="shared" si="13"/>
        <v/>
      </c>
      <c r="AX54" s="4" t="str">
        <f t="shared" si="14"/>
        <v/>
      </c>
      <c r="AY54" s="4" t="str">
        <f t="shared" si="15"/>
        <v/>
      </c>
      <c r="AZ54" s="4" t="str">
        <f t="shared" si="16"/>
        <v/>
      </c>
      <c r="BA54" s="77" t="str">
        <f>IF(AND(OR('Request Testing'!L54&gt;0,'Request Testing'!M54&gt;0),COUNTA('Request Testing'!V54:AB54)&gt;0),"Run Panel","")</f>
        <v/>
      </c>
      <c r="BC54" s="78" t="str">
        <f>IF(AG54="Blood Card",'Order Details'!$S$34,"")</f>
        <v/>
      </c>
      <c r="BD54" s="78" t="str">
        <f>IF(AH54="Hair Card",'Order Details'!$S$35,"")</f>
        <v/>
      </c>
      <c r="BF54" s="4" t="str">
        <f>IF(AJ54="GGP-HD",'Order Details'!$N$10,"")</f>
        <v/>
      </c>
      <c r="BG54" s="79" t="str">
        <f>IF(AK54="GGP-LD",'Order Details'!$N$15,IF(AK54="CHR",'Order Details'!$P$15,""))</f>
        <v/>
      </c>
      <c r="BH54" s="52" t="str">
        <f>IF(AL54="GGP-uLD",'Order Details'!$N$18,"")</f>
        <v/>
      </c>
      <c r="BI54" s="80" t="str">
        <f>IF(AM54="PV",'Order Details'!$N$24,"")</f>
        <v/>
      </c>
      <c r="BJ54" s="78" t="str">
        <f>IF(AN54="HPS",'Order Details'!$N$34,IF(AN54="HPS ADD ON",'Order Details'!$M$34,""))</f>
        <v/>
      </c>
      <c r="BK54" s="78" t="str">
        <f>IF(AO54="CC",'Order Details'!$N$33,IF(AO54="CC ADD ON",'Order Details'!$M$33,""))</f>
        <v/>
      </c>
      <c r="BL54" s="79" t="str">
        <f>IF(AP54="DL",'Order Details'!$N$35,"")</f>
        <v/>
      </c>
      <c r="BM54" s="79" t="str">
        <f>IF(AQ54="RC",'Order Details'!$N$36,"")</f>
        <v/>
      </c>
      <c r="BN54" s="79" t="str">
        <f>IF(AR54="OH",'Order Details'!$N$37,"")</f>
        <v/>
      </c>
      <c r="BO54" s="79" t="str">
        <f>IF(AS54="BVD",'Order Details'!$N$38,"")</f>
        <v/>
      </c>
      <c r="BP54" s="79" t="str">
        <f>IF(AT54="AM",'Order Details'!$N$40,"")</f>
        <v/>
      </c>
      <c r="BQ54" s="79" t="str">
        <f>IF(AU54="NH",'Order Details'!$N$41,"")</f>
        <v/>
      </c>
      <c r="BR54" s="79" t="str">
        <f>IF(AV54="CA",'Order Details'!$N$42,"")</f>
        <v/>
      </c>
      <c r="BS54" s="79" t="str">
        <f>IF(AW54="DD",'Order Details'!$N$43,"")</f>
        <v/>
      </c>
      <c r="BT54" s="79" t="str">
        <f>IF(AX54="TH",'Order Details'!$N$45,"")</f>
        <v/>
      </c>
      <c r="BU54" s="79" t="str">
        <f>IF(AY54="PHA",'Order Details'!$N$44,"")</f>
        <v/>
      </c>
      <c r="BV54" s="79" t="str">
        <f>IF(AZ54="OS",'Order Details'!$N$46,"")</f>
        <v/>
      </c>
      <c r="BW54" s="79" t="str">
        <f>IF(BA54="RUN PANEL",'Order Details'!$N$39,"")</f>
        <v/>
      </c>
      <c r="BX54" s="79" t="str">
        <f t="shared" si="17"/>
        <v/>
      </c>
    </row>
    <row r="55" spans="1:76" ht="15.75" customHeight="1">
      <c r="A55" s="22" t="str">
        <f>IF('Request Testing'!A55&gt;0,'Request Testing'!A55,"")</f>
        <v/>
      </c>
      <c r="B55" s="70" t="str">
        <f>IF('Request Testing'!B55="","",'Request Testing'!B55)</f>
        <v/>
      </c>
      <c r="C55" s="70" t="str">
        <f>IF('Request Testing'!C55="","",'Request Testing'!C55)</f>
        <v/>
      </c>
      <c r="D55" s="24" t="str">
        <f>IF('Request Testing'!D55="","",'Request Testing'!D55)</f>
        <v/>
      </c>
      <c r="E55" s="24" t="str">
        <f>IF('Request Testing'!E55="","",'Request Testing'!E55)</f>
        <v/>
      </c>
      <c r="F55" s="24" t="str">
        <f>IF('Request Testing'!F55="","",'Request Testing'!F55)</f>
        <v/>
      </c>
      <c r="G55" s="22" t="str">
        <f>IF('Request Testing'!G55="","",'Request Testing'!G55)</f>
        <v/>
      </c>
      <c r="H55" s="71" t="str">
        <f>IF('Request Testing'!H55="","",'Request Testing'!H55)</f>
        <v/>
      </c>
      <c r="I55" s="22" t="str">
        <f>IF('Request Testing'!I55="","",'Request Testing'!I55)</f>
        <v/>
      </c>
      <c r="J55" s="22" t="str">
        <f>IF('Request Testing'!J55="","",'Request Testing'!J55)</f>
        <v/>
      </c>
      <c r="K55" s="22" t="str">
        <f>IF('Request Testing'!K55="","",'Request Testing'!K55)</f>
        <v/>
      </c>
      <c r="L55" s="70" t="str">
        <f>IF('Request Testing'!L55="","",'Request Testing'!L55)</f>
        <v/>
      </c>
      <c r="M55" s="70" t="str">
        <f>IF('Request Testing'!M55="","",'Request Testing'!M55)</f>
        <v/>
      </c>
      <c r="N55" s="70" t="str">
        <f>IF('Request Testing'!N55="","",'Request Testing'!N55)</f>
        <v/>
      </c>
      <c r="O55" s="72" t="str">
        <f>IF('Request Testing'!O55&lt;1,"",IF(AND(OR('Request Testing'!L55&gt;0,'Request Testing'!M55&gt;0,'Request Testing'!N55&gt;0),COUNTA('Request Testing'!O55)&gt;0),"","PV"))</f>
        <v/>
      </c>
      <c r="P55" s="72" t="str">
        <f>IF('Request Testing'!P55&lt;1,"",IF(AND(OR('Request Testing'!L55&gt;0,'Request Testing'!M55&gt;0),COUNTA('Request Testing'!P55)&gt;0),"HPS ADD ON","HPS"))</f>
        <v/>
      </c>
      <c r="Q55" s="72" t="str">
        <f>IF('Request Testing'!Q55&lt;1,"",IF(AND(OR('Request Testing'!L55&gt;0,'Request Testing'!M55&gt;0),COUNTA('Request Testing'!Q55)&gt;0),"CC ADD ON","CC"))</f>
        <v/>
      </c>
      <c r="R55" s="72" t="str">
        <f>IF('Request Testing'!R55&lt;1,"",IF(AND(OR('Request Testing'!L55&gt;0,'Request Testing'!M55&gt;0),COUNTA('Request Testing'!R55)&gt;0),"RC ADD ON","RC"))</f>
        <v/>
      </c>
      <c r="S55" s="70" t="str">
        <f>IF('Request Testing'!S55&lt;1,"",IF(AND(OR('Request Testing'!L55&gt;0,'Request Testing'!M55&gt;0),COUNTA('Request Testing'!S55)&gt;0),"DL ADD ON","DL"))</f>
        <v/>
      </c>
      <c r="T55" s="70" t="str">
        <f>IF('Request Testing'!T55="","",'Request Testing'!T55)</f>
        <v/>
      </c>
      <c r="U55" s="70" t="str">
        <f>IF('Request Testing'!U55&lt;1,"",IF(AND(OR('Request Testing'!L55&gt;0,'Request Testing'!M55&gt;0),COUNTA('Request Testing'!U55)&gt;0),"OH ADD ON","OH"))</f>
        <v/>
      </c>
      <c r="V55" s="73" t="str">
        <f>IF('Request Testing'!V55&lt;1,"",IF(AND(OR('Request Testing'!L55&gt;0,'Request Testing'!M55&gt;0),COUNTA('Request Testing'!V55)&gt;0),"GCP","AM"))</f>
        <v/>
      </c>
      <c r="W55" s="73" t="str">
        <f>IF('Request Testing'!W55&lt;1,"",IF(AND(OR('Request Testing'!L55&gt;0,'Request Testing'!M55&gt;0),COUNTA('Request Testing'!W55)&gt;0),"GCP","NH"))</f>
        <v/>
      </c>
      <c r="X55" s="73" t="str">
        <f>IF('Request Testing'!X55&lt;1,"",IF(AND(OR('Request Testing'!L55&gt;0,'Request Testing'!M55&gt;0),COUNTA('Request Testing'!X55)&gt;0),"GCP","CA"))</f>
        <v/>
      </c>
      <c r="Y55" s="73" t="str">
        <f>IF('Request Testing'!Y55&lt;1,"",IF(AND(OR('Request Testing'!L55&gt;0,'Request Testing'!M55&gt;0),COUNTA('Request Testing'!Y55)&gt;0),"GCP","DD"))</f>
        <v/>
      </c>
      <c r="Z55" s="73" t="str">
        <f>IF('Request Testing'!Z55&lt;1,"",IF(AND(OR('Request Testing'!L55&gt;0,'Request Testing'!M55&gt;0),COUNTA('Request Testing'!Z55)&gt;0),"GCP","TH"))</f>
        <v/>
      </c>
      <c r="AA55" s="73" t="str">
        <f>IF('Request Testing'!AA55&lt;1,"",IF(AND(OR('Request Testing'!L55&gt;0,'Request Testing'!M55&gt;0),COUNTA('Request Testing'!AA55)&gt;0),"GCP","PHA"))</f>
        <v/>
      </c>
      <c r="AB55" s="73" t="str">
        <f>IF('Request Testing'!AB55&lt;1,"",IF(AND(OR('Request Testing'!L55&gt;0,'Request Testing'!M55&gt;0),COUNTA('Request Testing'!AB55)&gt;0),"GCP","OS"))</f>
        <v/>
      </c>
      <c r="AE55" s="74" t="str">
        <f>IF(OR('Request Testing'!L55&gt;0,'Request Testing'!M55&gt;0,'Request Testing'!N55&gt;0,'Request Testing'!O55&gt;0,'Request Testing'!P55&gt;0,'Request Testing'!Q55&gt;0,'Request Testing'!R55&gt;0,'Request Testing'!S55&gt;0,'Request Testing'!T55&gt;0,'Request Testing'!U55&gt;0,'Request Testing'!V55&gt;0,'Request Testing'!W55&gt;0,'Request Testing'!X55&gt;0,'Request Testing'!Y55&gt;0,'Request Testing'!Z55&gt;0,'Request Testing'!AA55&gt;0,'Request Testing'!AB55&gt;0),"X","")</f>
        <v/>
      </c>
      <c r="AF55" s="75" t="str">
        <f>IF(ISNUMBER(SEARCH({"S"},C55)),"S",IF(ISNUMBER(SEARCH({"M"},C55)),"B",IF(ISNUMBER(SEARCH({"B"},C55)),"B",IF(ISNUMBER(SEARCH({"C"},C55)),"C",IF(ISNUMBER(SEARCH({"H"},C55)),"C",IF(ISNUMBER(SEARCH({"F"},C55)),"C",""))))))</f>
        <v/>
      </c>
      <c r="AG55" s="74" t="str">
        <f t="shared" si="0"/>
        <v/>
      </c>
      <c r="AH55" s="74" t="str">
        <f t="shared" si="1"/>
        <v/>
      </c>
      <c r="AI55" s="74" t="str">
        <f t="shared" si="2"/>
        <v/>
      </c>
      <c r="AJ55" s="4" t="str">
        <f t="shared" si="3"/>
        <v/>
      </c>
      <c r="AK55" s="76" t="str">
        <f>IF('Request Testing'!M55&lt;1,"",IF(AND(OR('Request Testing'!$E$1&gt;0),COUNTA('Request Testing'!M55)&gt;0),"CHR","GGP-LD"))</f>
        <v/>
      </c>
      <c r="AL55" s="4" t="str">
        <f t="shared" si="4"/>
        <v/>
      </c>
      <c r="AM55" s="52" t="str">
        <f t="shared" si="5"/>
        <v/>
      </c>
      <c r="AN55" s="4" t="str">
        <f t="shared" si="6"/>
        <v/>
      </c>
      <c r="AO55" s="4" t="str">
        <f t="shared" si="7"/>
        <v/>
      </c>
      <c r="AP55" s="74" t="str">
        <f t="shared" si="8"/>
        <v/>
      </c>
      <c r="AQ55" s="4" t="str">
        <f t="shared" si="18"/>
        <v/>
      </c>
      <c r="AR55" s="4" t="str">
        <f t="shared" si="19"/>
        <v/>
      </c>
      <c r="AS55" s="74" t="str">
        <f t="shared" si="9"/>
        <v/>
      </c>
      <c r="AT55" s="4" t="str">
        <f t="shared" si="10"/>
        <v/>
      </c>
      <c r="AU55" s="4" t="str">
        <f t="shared" si="11"/>
        <v/>
      </c>
      <c r="AV55" s="4" t="str">
        <f t="shared" si="12"/>
        <v/>
      </c>
      <c r="AW55" s="4" t="str">
        <f t="shared" si="13"/>
        <v/>
      </c>
      <c r="AX55" s="4" t="str">
        <f t="shared" si="14"/>
        <v/>
      </c>
      <c r="AY55" s="4" t="str">
        <f t="shared" si="15"/>
        <v/>
      </c>
      <c r="AZ55" s="4" t="str">
        <f t="shared" si="16"/>
        <v/>
      </c>
      <c r="BA55" s="77" t="str">
        <f>IF(AND(OR('Request Testing'!L55&gt;0,'Request Testing'!M55&gt;0),COUNTA('Request Testing'!V55:AB55)&gt;0),"Run Panel","")</f>
        <v/>
      </c>
      <c r="BC55" s="78" t="str">
        <f>IF(AG55="Blood Card",'Order Details'!$S$34,"")</f>
        <v/>
      </c>
      <c r="BD55" s="78" t="str">
        <f>IF(AH55="Hair Card",'Order Details'!$S$35,"")</f>
        <v/>
      </c>
      <c r="BF55" s="4" t="str">
        <f>IF(AJ55="GGP-HD",'Order Details'!$N$10,"")</f>
        <v/>
      </c>
      <c r="BG55" s="79" t="str">
        <f>IF(AK55="GGP-LD",'Order Details'!$N$15,IF(AK55="CHR",'Order Details'!$P$15,""))</f>
        <v/>
      </c>
      <c r="BH55" s="52" t="str">
        <f>IF(AL55="GGP-uLD",'Order Details'!$N$18,"")</f>
        <v/>
      </c>
      <c r="BI55" s="80" t="str">
        <f>IF(AM55="PV",'Order Details'!$N$24,"")</f>
        <v/>
      </c>
      <c r="BJ55" s="78" t="str">
        <f>IF(AN55="HPS",'Order Details'!$N$34,IF(AN55="HPS ADD ON",'Order Details'!$M$34,""))</f>
        <v/>
      </c>
      <c r="BK55" s="78" t="str">
        <f>IF(AO55="CC",'Order Details'!$N$33,IF(AO55="CC ADD ON",'Order Details'!$M$33,""))</f>
        <v/>
      </c>
      <c r="BL55" s="79" t="str">
        <f>IF(AP55="DL",'Order Details'!$N$35,"")</f>
        <v/>
      </c>
      <c r="BM55" s="79" t="str">
        <f>IF(AQ55="RC",'Order Details'!$N$36,"")</f>
        <v/>
      </c>
      <c r="BN55" s="79" t="str">
        <f>IF(AR55="OH",'Order Details'!$N$37,"")</f>
        <v/>
      </c>
      <c r="BO55" s="79" t="str">
        <f>IF(AS55="BVD",'Order Details'!$N$38,"")</f>
        <v/>
      </c>
      <c r="BP55" s="79" t="str">
        <f>IF(AT55="AM",'Order Details'!$N$40,"")</f>
        <v/>
      </c>
      <c r="BQ55" s="79" t="str">
        <f>IF(AU55="NH",'Order Details'!$N$41,"")</f>
        <v/>
      </c>
      <c r="BR55" s="79" t="str">
        <f>IF(AV55="CA",'Order Details'!$N$42,"")</f>
        <v/>
      </c>
      <c r="BS55" s="79" t="str">
        <f>IF(AW55="DD",'Order Details'!$N$43,"")</f>
        <v/>
      </c>
      <c r="BT55" s="79" t="str">
        <f>IF(AX55="TH",'Order Details'!$N$45,"")</f>
        <v/>
      </c>
      <c r="BU55" s="79" t="str">
        <f>IF(AY55="PHA",'Order Details'!$N$44,"")</f>
        <v/>
      </c>
      <c r="BV55" s="79" t="str">
        <f>IF(AZ55="OS",'Order Details'!$N$46,"")</f>
        <v/>
      </c>
      <c r="BW55" s="79" t="str">
        <f>IF(BA55="RUN PANEL",'Order Details'!$N$39,"")</f>
        <v/>
      </c>
      <c r="BX55" s="79" t="str">
        <f t="shared" si="17"/>
        <v/>
      </c>
    </row>
    <row r="56" spans="1:76" ht="15.75" customHeight="1">
      <c r="A56" s="22" t="str">
        <f>IF('Request Testing'!A56&gt;0,'Request Testing'!A56,"")</f>
        <v/>
      </c>
      <c r="B56" s="70" t="str">
        <f>IF('Request Testing'!B56="","",'Request Testing'!B56)</f>
        <v/>
      </c>
      <c r="C56" s="70" t="str">
        <f>IF('Request Testing'!C56="","",'Request Testing'!C56)</f>
        <v/>
      </c>
      <c r="D56" s="24" t="str">
        <f>IF('Request Testing'!D56="","",'Request Testing'!D56)</f>
        <v/>
      </c>
      <c r="E56" s="24" t="str">
        <f>IF('Request Testing'!E56="","",'Request Testing'!E56)</f>
        <v/>
      </c>
      <c r="F56" s="24" t="str">
        <f>IF('Request Testing'!F56="","",'Request Testing'!F56)</f>
        <v/>
      </c>
      <c r="G56" s="22" t="str">
        <f>IF('Request Testing'!G56="","",'Request Testing'!G56)</f>
        <v/>
      </c>
      <c r="H56" s="71" t="str">
        <f>IF('Request Testing'!H56="","",'Request Testing'!H56)</f>
        <v/>
      </c>
      <c r="I56" s="22" t="str">
        <f>IF('Request Testing'!I56="","",'Request Testing'!I56)</f>
        <v/>
      </c>
      <c r="J56" s="22" t="str">
        <f>IF('Request Testing'!J56="","",'Request Testing'!J56)</f>
        <v/>
      </c>
      <c r="K56" s="22" t="str">
        <f>IF('Request Testing'!K56="","",'Request Testing'!K56)</f>
        <v/>
      </c>
      <c r="L56" s="70" t="str">
        <f>IF('Request Testing'!L56="","",'Request Testing'!L56)</f>
        <v/>
      </c>
      <c r="M56" s="70" t="str">
        <f>IF('Request Testing'!M56="","",'Request Testing'!M56)</f>
        <v/>
      </c>
      <c r="N56" s="70" t="str">
        <f>IF('Request Testing'!N56="","",'Request Testing'!N56)</f>
        <v/>
      </c>
      <c r="O56" s="72" t="str">
        <f>IF('Request Testing'!O56&lt;1,"",IF(AND(OR('Request Testing'!L56&gt;0,'Request Testing'!M56&gt;0,'Request Testing'!N56&gt;0),COUNTA('Request Testing'!O56)&gt;0),"","PV"))</f>
        <v/>
      </c>
      <c r="P56" s="72" t="str">
        <f>IF('Request Testing'!P56&lt;1,"",IF(AND(OR('Request Testing'!L56&gt;0,'Request Testing'!M56&gt;0),COUNTA('Request Testing'!P56)&gt;0),"HPS ADD ON","HPS"))</f>
        <v/>
      </c>
      <c r="Q56" s="72" t="str">
        <f>IF('Request Testing'!Q56&lt;1,"",IF(AND(OR('Request Testing'!L56&gt;0,'Request Testing'!M56&gt;0),COUNTA('Request Testing'!Q56)&gt;0),"CC ADD ON","CC"))</f>
        <v/>
      </c>
      <c r="R56" s="72" t="str">
        <f>IF('Request Testing'!R56&lt;1,"",IF(AND(OR('Request Testing'!L56&gt;0,'Request Testing'!M56&gt;0),COUNTA('Request Testing'!R56)&gt;0),"RC ADD ON","RC"))</f>
        <v/>
      </c>
      <c r="S56" s="70" t="str">
        <f>IF('Request Testing'!S56&lt;1,"",IF(AND(OR('Request Testing'!L56&gt;0,'Request Testing'!M56&gt;0),COUNTA('Request Testing'!S56)&gt;0),"DL ADD ON","DL"))</f>
        <v/>
      </c>
      <c r="T56" s="70" t="str">
        <f>IF('Request Testing'!T56="","",'Request Testing'!T56)</f>
        <v/>
      </c>
      <c r="U56" s="70" t="str">
        <f>IF('Request Testing'!U56&lt;1,"",IF(AND(OR('Request Testing'!L56&gt;0,'Request Testing'!M56&gt;0),COUNTA('Request Testing'!U56)&gt;0),"OH ADD ON","OH"))</f>
        <v/>
      </c>
      <c r="V56" s="73" t="str">
        <f>IF('Request Testing'!V56&lt;1,"",IF(AND(OR('Request Testing'!L56&gt;0,'Request Testing'!M56&gt;0),COUNTA('Request Testing'!V56)&gt;0),"GCP","AM"))</f>
        <v/>
      </c>
      <c r="W56" s="73" t="str">
        <f>IF('Request Testing'!W56&lt;1,"",IF(AND(OR('Request Testing'!L56&gt;0,'Request Testing'!M56&gt;0),COUNTA('Request Testing'!W56)&gt;0),"GCP","NH"))</f>
        <v/>
      </c>
      <c r="X56" s="73" t="str">
        <f>IF('Request Testing'!X56&lt;1,"",IF(AND(OR('Request Testing'!L56&gt;0,'Request Testing'!M56&gt;0),COUNTA('Request Testing'!X56)&gt;0),"GCP","CA"))</f>
        <v/>
      </c>
      <c r="Y56" s="73" t="str">
        <f>IF('Request Testing'!Y56&lt;1,"",IF(AND(OR('Request Testing'!L56&gt;0,'Request Testing'!M56&gt;0),COUNTA('Request Testing'!Y56)&gt;0),"GCP","DD"))</f>
        <v/>
      </c>
      <c r="Z56" s="73" t="str">
        <f>IF('Request Testing'!Z56&lt;1,"",IF(AND(OR('Request Testing'!L56&gt;0,'Request Testing'!M56&gt;0),COUNTA('Request Testing'!Z56)&gt;0),"GCP","TH"))</f>
        <v/>
      </c>
      <c r="AA56" s="73" t="str">
        <f>IF('Request Testing'!AA56&lt;1,"",IF(AND(OR('Request Testing'!L56&gt;0,'Request Testing'!M56&gt;0),COUNTA('Request Testing'!AA56)&gt;0),"GCP","PHA"))</f>
        <v/>
      </c>
      <c r="AB56" s="73" t="str">
        <f>IF('Request Testing'!AB56&lt;1,"",IF(AND(OR('Request Testing'!L56&gt;0,'Request Testing'!M56&gt;0),COUNTA('Request Testing'!AB56)&gt;0),"GCP","OS"))</f>
        <v/>
      </c>
      <c r="AE56" s="74" t="str">
        <f>IF(OR('Request Testing'!L56&gt;0,'Request Testing'!M56&gt;0,'Request Testing'!N56&gt;0,'Request Testing'!O56&gt;0,'Request Testing'!P56&gt;0,'Request Testing'!Q56&gt;0,'Request Testing'!R56&gt;0,'Request Testing'!S56&gt;0,'Request Testing'!T56&gt;0,'Request Testing'!U56&gt;0,'Request Testing'!V56&gt;0,'Request Testing'!W56&gt;0,'Request Testing'!X56&gt;0,'Request Testing'!Y56&gt;0,'Request Testing'!Z56&gt;0,'Request Testing'!AA56&gt;0,'Request Testing'!AB56&gt;0),"X","")</f>
        <v/>
      </c>
      <c r="AF56" s="75" t="str">
        <f>IF(ISNUMBER(SEARCH({"S"},C56)),"S",IF(ISNUMBER(SEARCH({"M"},C56)),"B",IF(ISNUMBER(SEARCH({"B"},C56)),"B",IF(ISNUMBER(SEARCH({"C"},C56)),"C",IF(ISNUMBER(SEARCH({"H"},C56)),"C",IF(ISNUMBER(SEARCH({"F"},C56)),"C",""))))))</f>
        <v/>
      </c>
      <c r="AG56" s="74" t="str">
        <f t="shared" si="0"/>
        <v/>
      </c>
      <c r="AH56" s="74" t="str">
        <f t="shared" si="1"/>
        <v/>
      </c>
      <c r="AI56" s="74" t="str">
        <f t="shared" si="2"/>
        <v/>
      </c>
      <c r="AJ56" s="4" t="str">
        <f t="shared" si="3"/>
        <v/>
      </c>
      <c r="AK56" s="76" t="str">
        <f>IF('Request Testing'!M56&lt;1,"",IF(AND(OR('Request Testing'!$E$1&gt;0),COUNTA('Request Testing'!M56)&gt;0),"CHR","GGP-LD"))</f>
        <v/>
      </c>
      <c r="AL56" s="4" t="str">
        <f t="shared" si="4"/>
        <v/>
      </c>
      <c r="AM56" s="52" t="str">
        <f t="shared" si="5"/>
        <v/>
      </c>
      <c r="AN56" s="4" t="str">
        <f t="shared" si="6"/>
        <v/>
      </c>
      <c r="AO56" s="4" t="str">
        <f t="shared" si="7"/>
        <v/>
      </c>
      <c r="AP56" s="74" t="str">
        <f t="shared" si="8"/>
        <v/>
      </c>
      <c r="AQ56" s="4" t="str">
        <f t="shared" si="18"/>
        <v/>
      </c>
      <c r="AR56" s="4" t="str">
        <f t="shared" si="19"/>
        <v/>
      </c>
      <c r="AS56" s="74" t="str">
        <f t="shared" si="9"/>
        <v/>
      </c>
      <c r="AT56" s="4" t="str">
        <f t="shared" si="10"/>
        <v/>
      </c>
      <c r="AU56" s="4" t="str">
        <f t="shared" si="11"/>
        <v/>
      </c>
      <c r="AV56" s="4" t="str">
        <f t="shared" si="12"/>
        <v/>
      </c>
      <c r="AW56" s="4" t="str">
        <f t="shared" si="13"/>
        <v/>
      </c>
      <c r="AX56" s="4" t="str">
        <f t="shared" si="14"/>
        <v/>
      </c>
      <c r="AY56" s="4" t="str">
        <f t="shared" si="15"/>
        <v/>
      </c>
      <c r="AZ56" s="4" t="str">
        <f t="shared" si="16"/>
        <v/>
      </c>
      <c r="BA56" s="77" t="str">
        <f>IF(AND(OR('Request Testing'!L56&gt;0,'Request Testing'!M56&gt;0),COUNTA('Request Testing'!V56:AB56)&gt;0),"Run Panel","")</f>
        <v/>
      </c>
      <c r="BC56" s="78" t="str">
        <f>IF(AG56="Blood Card",'Order Details'!$S$34,"")</f>
        <v/>
      </c>
      <c r="BD56" s="78" t="str">
        <f>IF(AH56="Hair Card",'Order Details'!$S$35,"")</f>
        <v/>
      </c>
      <c r="BF56" s="4" t="str">
        <f>IF(AJ56="GGP-HD",'Order Details'!$N$10,"")</f>
        <v/>
      </c>
      <c r="BG56" s="79" t="str">
        <f>IF(AK56="GGP-LD",'Order Details'!$N$15,IF(AK56="CHR",'Order Details'!$P$15,""))</f>
        <v/>
      </c>
      <c r="BH56" s="52" t="str">
        <f>IF(AL56="GGP-uLD",'Order Details'!$N$18,"")</f>
        <v/>
      </c>
      <c r="BI56" s="80" t="str">
        <f>IF(AM56="PV",'Order Details'!$N$24,"")</f>
        <v/>
      </c>
      <c r="BJ56" s="78" t="str">
        <f>IF(AN56="HPS",'Order Details'!$N$34,IF(AN56="HPS ADD ON",'Order Details'!$M$34,""))</f>
        <v/>
      </c>
      <c r="BK56" s="78" t="str">
        <f>IF(AO56="CC",'Order Details'!$N$33,IF(AO56="CC ADD ON",'Order Details'!$M$33,""))</f>
        <v/>
      </c>
      <c r="BL56" s="79" t="str">
        <f>IF(AP56="DL",'Order Details'!$N$35,"")</f>
        <v/>
      </c>
      <c r="BM56" s="79" t="str">
        <f>IF(AQ56="RC",'Order Details'!$N$36,"")</f>
        <v/>
      </c>
      <c r="BN56" s="79" t="str">
        <f>IF(AR56="OH",'Order Details'!$N$37,"")</f>
        <v/>
      </c>
      <c r="BO56" s="79" t="str">
        <f>IF(AS56="BVD",'Order Details'!$N$38,"")</f>
        <v/>
      </c>
      <c r="BP56" s="79" t="str">
        <f>IF(AT56="AM",'Order Details'!$N$40,"")</f>
        <v/>
      </c>
      <c r="BQ56" s="79" t="str">
        <f>IF(AU56="NH",'Order Details'!$N$41,"")</f>
        <v/>
      </c>
      <c r="BR56" s="79" t="str">
        <f>IF(AV56="CA",'Order Details'!$N$42,"")</f>
        <v/>
      </c>
      <c r="BS56" s="79" t="str">
        <f>IF(AW56="DD",'Order Details'!$N$43,"")</f>
        <v/>
      </c>
      <c r="BT56" s="79" t="str">
        <f>IF(AX56="TH",'Order Details'!$N$45,"")</f>
        <v/>
      </c>
      <c r="BU56" s="79" t="str">
        <f>IF(AY56="PHA",'Order Details'!$N$44,"")</f>
        <v/>
      </c>
      <c r="BV56" s="79" t="str">
        <f>IF(AZ56="OS",'Order Details'!$N$46,"")</f>
        <v/>
      </c>
      <c r="BW56" s="79" t="str">
        <f>IF(BA56="RUN PANEL",'Order Details'!$N$39,"")</f>
        <v/>
      </c>
      <c r="BX56" s="79" t="str">
        <f t="shared" si="17"/>
        <v/>
      </c>
    </row>
    <row r="57" spans="1:76" ht="15.75" customHeight="1">
      <c r="A57" s="22" t="str">
        <f>IF('Request Testing'!A57&gt;0,'Request Testing'!A57,"")</f>
        <v/>
      </c>
      <c r="B57" s="70" t="str">
        <f>IF('Request Testing'!B57="","",'Request Testing'!B57)</f>
        <v/>
      </c>
      <c r="C57" s="70" t="str">
        <f>IF('Request Testing'!C57="","",'Request Testing'!C57)</f>
        <v/>
      </c>
      <c r="D57" s="24" t="str">
        <f>IF('Request Testing'!D57="","",'Request Testing'!D57)</f>
        <v/>
      </c>
      <c r="E57" s="24" t="str">
        <f>IF('Request Testing'!E57="","",'Request Testing'!E57)</f>
        <v/>
      </c>
      <c r="F57" s="24" t="str">
        <f>IF('Request Testing'!F57="","",'Request Testing'!F57)</f>
        <v/>
      </c>
      <c r="G57" s="22" t="str">
        <f>IF('Request Testing'!G57="","",'Request Testing'!G57)</f>
        <v/>
      </c>
      <c r="H57" s="71" t="str">
        <f>IF('Request Testing'!H57="","",'Request Testing'!H57)</f>
        <v/>
      </c>
      <c r="I57" s="22" t="str">
        <f>IF('Request Testing'!I57="","",'Request Testing'!I57)</f>
        <v/>
      </c>
      <c r="J57" s="22" t="str">
        <f>IF('Request Testing'!J57="","",'Request Testing'!J57)</f>
        <v/>
      </c>
      <c r="K57" s="22" t="str">
        <f>IF('Request Testing'!K57="","",'Request Testing'!K57)</f>
        <v/>
      </c>
      <c r="L57" s="70" t="str">
        <f>IF('Request Testing'!L57="","",'Request Testing'!L57)</f>
        <v/>
      </c>
      <c r="M57" s="70" t="str">
        <f>IF('Request Testing'!M57="","",'Request Testing'!M57)</f>
        <v/>
      </c>
      <c r="N57" s="70" t="str">
        <f>IF('Request Testing'!N57="","",'Request Testing'!N57)</f>
        <v/>
      </c>
      <c r="O57" s="72" t="str">
        <f>IF('Request Testing'!O57&lt;1,"",IF(AND(OR('Request Testing'!L57&gt;0,'Request Testing'!M57&gt;0,'Request Testing'!N57&gt;0),COUNTA('Request Testing'!O57)&gt;0),"","PV"))</f>
        <v/>
      </c>
      <c r="P57" s="72" t="str">
        <f>IF('Request Testing'!P57&lt;1,"",IF(AND(OR('Request Testing'!L57&gt;0,'Request Testing'!M57&gt;0),COUNTA('Request Testing'!P57)&gt;0),"HPS ADD ON","HPS"))</f>
        <v/>
      </c>
      <c r="Q57" s="72" t="str">
        <f>IF('Request Testing'!Q57&lt;1,"",IF(AND(OR('Request Testing'!L57&gt;0,'Request Testing'!M57&gt;0),COUNTA('Request Testing'!Q57)&gt;0),"CC ADD ON","CC"))</f>
        <v/>
      </c>
      <c r="R57" s="72" t="str">
        <f>IF('Request Testing'!R57&lt;1,"",IF(AND(OR('Request Testing'!L57&gt;0,'Request Testing'!M57&gt;0),COUNTA('Request Testing'!R57)&gt;0),"RC ADD ON","RC"))</f>
        <v/>
      </c>
      <c r="S57" s="70" t="str">
        <f>IF('Request Testing'!S57&lt;1,"",IF(AND(OR('Request Testing'!L57&gt;0,'Request Testing'!M57&gt;0),COUNTA('Request Testing'!S57)&gt;0),"DL ADD ON","DL"))</f>
        <v/>
      </c>
      <c r="T57" s="70" t="str">
        <f>IF('Request Testing'!T57="","",'Request Testing'!T57)</f>
        <v/>
      </c>
      <c r="U57" s="70" t="str">
        <f>IF('Request Testing'!U57&lt;1,"",IF(AND(OR('Request Testing'!L57&gt;0,'Request Testing'!M57&gt;0),COUNTA('Request Testing'!U57)&gt;0),"OH ADD ON","OH"))</f>
        <v/>
      </c>
      <c r="V57" s="73" t="str">
        <f>IF('Request Testing'!V57&lt;1,"",IF(AND(OR('Request Testing'!L57&gt;0,'Request Testing'!M57&gt;0),COUNTA('Request Testing'!V57)&gt;0),"GCP","AM"))</f>
        <v/>
      </c>
      <c r="W57" s="73" t="str">
        <f>IF('Request Testing'!W57&lt;1,"",IF(AND(OR('Request Testing'!L57&gt;0,'Request Testing'!M57&gt;0),COUNTA('Request Testing'!W57)&gt;0),"GCP","NH"))</f>
        <v/>
      </c>
      <c r="X57" s="73" t="str">
        <f>IF('Request Testing'!X57&lt;1,"",IF(AND(OR('Request Testing'!L57&gt;0,'Request Testing'!M57&gt;0),COUNTA('Request Testing'!X57)&gt;0),"GCP","CA"))</f>
        <v/>
      </c>
      <c r="Y57" s="73" t="str">
        <f>IF('Request Testing'!Y57&lt;1,"",IF(AND(OR('Request Testing'!L57&gt;0,'Request Testing'!M57&gt;0),COUNTA('Request Testing'!Y57)&gt;0),"GCP","DD"))</f>
        <v/>
      </c>
      <c r="Z57" s="73" t="str">
        <f>IF('Request Testing'!Z57&lt;1,"",IF(AND(OR('Request Testing'!L57&gt;0,'Request Testing'!M57&gt;0),COUNTA('Request Testing'!Z57)&gt;0),"GCP","TH"))</f>
        <v/>
      </c>
      <c r="AA57" s="73" t="str">
        <f>IF('Request Testing'!AA57&lt;1,"",IF(AND(OR('Request Testing'!L57&gt;0,'Request Testing'!M57&gt;0),COUNTA('Request Testing'!AA57)&gt;0),"GCP","PHA"))</f>
        <v/>
      </c>
      <c r="AB57" s="73" t="str">
        <f>IF('Request Testing'!AB57&lt;1,"",IF(AND(OR('Request Testing'!L57&gt;0,'Request Testing'!M57&gt;0),COUNTA('Request Testing'!AB57)&gt;0),"GCP","OS"))</f>
        <v/>
      </c>
      <c r="AE57" s="74" t="str">
        <f>IF(OR('Request Testing'!L57&gt;0,'Request Testing'!M57&gt;0,'Request Testing'!N57&gt;0,'Request Testing'!O57&gt;0,'Request Testing'!P57&gt;0,'Request Testing'!Q57&gt;0,'Request Testing'!R57&gt;0,'Request Testing'!S57&gt;0,'Request Testing'!T57&gt;0,'Request Testing'!U57&gt;0,'Request Testing'!V57&gt;0,'Request Testing'!W57&gt;0,'Request Testing'!X57&gt;0,'Request Testing'!Y57&gt;0,'Request Testing'!Z57&gt;0,'Request Testing'!AA57&gt;0,'Request Testing'!AB57&gt;0),"X","")</f>
        <v/>
      </c>
      <c r="AF57" s="75" t="str">
        <f>IF(ISNUMBER(SEARCH({"S"},C57)),"S",IF(ISNUMBER(SEARCH({"M"},C57)),"B",IF(ISNUMBER(SEARCH({"B"},C57)),"B",IF(ISNUMBER(SEARCH({"C"},C57)),"C",IF(ISNUMBER(SEARCH({"H"},C57)),"C",IF(ISNUMBER(SEARCH({"F"},C57)),"C",""))))))</f>
        <v/>
      </c>
      <c r="AG57" s="74" t="str">
        <f t="shared" si="0"/>
        <v/>
      </c>
      <c r="AH57" s="74" t="str">
        <f t="shared" si="1"/>
        <v/>
      </c>
      <c r="AI57" s="74" t="str">
        <f t="shared" si="2"/>
        <v/>
      </c>
      <c r="AJ57" s="4" t="str">
        <f t="shared" si="3"/>
        <v/>
      </c>
      <c r="AK57" s="76" t="str">
        <f>IF('Request Testing'!M57&lt;1,"",IF(AND(OR('Request Testing'!$E$1&gt;0),COUNTA('Request Testing'!M57)&gt;0),"CHR","GGP-LD"))</f>
        <v/>
      </c>
      <c r="AL57" s="4" t="str">
        <f t="shared" si="4"/>
        <v/>
      </c>
      <c r="AM57" s="52" t="str">
        <f t="shared" si="5"/>
        <v/>
      </c>
      <c r="AN57" s="4" t="str">
        <f t="shared" si="6"/>
        <v/>
      </c>
      <c r="AO57" s="4" t="str">
        <f t="shared" si="7"/>
        <v/>
      </c>
      <c r="AP57" s="74" t="str">
        <f t="shared" si="8"/>
        <v/>
      </c>
      <c r="AQ57" s="4" t="str">
        <f t="shared" si="18"/>
        <v/>
      </c>
      <c r="AR57" s="4" t="str">
        <f t="shared" si="19"/>
        <v/>
      </c>
      <c r="AS57" s="74" t="str">
        <f t="shared" si="9"/>
        <v/>
      </c>
      <c r="AT57" s="4" t="str">
        <f t="shared" si="10"/>
        <v/>
      </c>
      <c r="AU57" s="4" t="str">
        <f t="shared" si="11"/>
        <v/>
      </c>
      <c r="AV57" s="4" t="str">
        <f t="shared" si="12"/>
        <v/>
      </c>
      <c r="AW57" s="4" t="str">
        <f t="shared" si="13"/>
        <v/>
      </c>
      <c r="AX57" s="4" t="str">
        <f t="shared" si="14"/>
        <v/>
      </c>
      <c r="AY57" s="4" t="str">
        <f t="shared" si="15"/>
        <v/>
      </c>
      <c r="AZ57" s="4" t="str">
        <f t="shared" si="16"/>
        <v/>
      </c>
      <c r="BA57" s="77" t="str">
        <f>IF(AND(OR('Request Testing'!L57&gt;0,'Request Testing'!M57&gt;0),COUNTA('Request Testing'!V57:AB57)&gt;0),"Run Panel","")</f>
        <v/>
      </c>
      <c r="BC57" s="78" t="str">
        <f>IF(AG57="Blood Card",'Order Details'!$S$34,"")</f>
        <v/>
      </c>
      <c r="BD57" s="78" t="str">
        <f>IF(AH57="Hair Card",'Order Details'!$S$35,"")</f>
        <v/>
      </c>
      <c r="BF57" s="4" t="str">
        <f>IF(AJ57="GGP-HD",'Order Details'!$N$10,"")</f>
        <v/>
      </c>
      <c r="BG57" s="79" t="str">
        <f>IF(AK57="GGP-LD",'Order Details'!$N$15,IF(AK57="CHR",'Order Details'!$P$15,""))</f>
        <v/>
      </c>
      <c r="BH57" s="52" t="str">
        <f>IF(AL57="GGP-uLD",'Order Details'!$N$18,"")</f>
        <v/>
      </c>
      <c r="BI57" s="80" t="str">
        <f>IF(AM57="PV",'Order Details'!$N$24,"")</f>
        <v/>
      </c>
      <c r="BJ57" s="78" t="str">
        <f>IF(AN57="HPS",'Order Details'!$N$34,IF(AN57="HPS ADD ON",'Order Details'!$M$34,""))</f>
        <v/>
      </c>
      <c r="BK57" s="78" t="str">
        <f>IF(AO57="CC",'Order Details'!$N$33,IF(AO57="CC ADD ON",'Order Details'!$M$33,""))</f>
        <v/>
      </c>
      <c r="BL57" s="79" t="str">
        <f>IF(AP57="DL",'Order Details'!$N$35,"")</f>
        <v/>
      </c>
      <c r="BM57" s="79" t="str">
        <f>IF(AQ57="RC",'Order Details'!$N$36,"")</f>
        <v/>
      </c>
      <c r="BN57" s="79" t="str">
        <f>IF(AR57="OH",'Order Details'!$N$37,"")</f>
        <v/>
      </c>
      <c r="BO57" s="79" t="str">
        <f>IF(AS57="BVD",'Order Details'!$N$38,"")</f>
        <v/>
      </c>
      <c r="BP57" s="79" t="str">
        <f>IF(AT57="AM",'Order Details'!$N$40,"")</f>
        <v/>
      </c>
      <c r="BQ57" s="79" t="str">
        <f>IF(AU57="NH",'Order Details'!$N$41,"")</f>
        <v/>
      </c>
      <c r="BR57" s="79" t="str">
        <f>IF(AV57="CA",'Order Details'!$N$42,"")</f>
        <v/>
      </c>
      <c r="BS57" s="79" t="str">
        <f>IF(AW57="DD",'Order Details'!$N$43,"")</f>
        <v/>
      </c>
      <c r="BT57" s="79" t="str">
        <f>IF(AX57="TH",'Order Details'!$N$45,"")</f>
        <v/>
      </c>
      <c r="BU57" s="79" t="str">
        <f>IF(AY57="PHA",'Order Details'!$N$44,"")</f>
        <v/>
      </c>
      <c r="BV57" s="79" t="str">
        <f>IF(AZ57="OS",'Order Details'!$N$46,"")</f>
        <v/>
      </c>
      <c r="BW57" s="79" t="str">
        <f>IF(BA57="RUN PANEL",'Order Details'!$N$39,"")</f>
        <v/>
      </c>
      <c r="BX57" s="79" t="str">
        <f t="shared" si="17"/>
        <v/>
      </c>
    </row>
    <row r="58" spans="1:76" ht="15.75" customHeight="1">
      <c r="A58" s="22" t="str">
        <f>IF('Request Testing'!A58&gt;0,'Request Testing'!A58,"")</f>
        <v/>
      </c>
      <c r="B58" s="70" t="str">
        <f>IF('Request Testing'!B58="","",'Request Testing'!B58)</f>
        <v/>
      </c>
      <c r="C58" s="70" t="str">
        <f>IF('Request Testing'!C58="","",'Request Testing'!C58)</f>
        <v/>
      </c>
      <c r="D58" s="24" t="str">
        <f>IF('Request Testing'!D58="","",'Request Testing'!D58)</f>
        <v/>
      </c>
      <c r="E58" s="24" t="str">
        <f>IF('Request Testing'!E58="","",'Request Testing'!E58)</f>
        <v/>
      </c>
      <c r="F58" s="24" t="str">
        <f>IF('Request Testing'!F58="","",'Request Testing'!F58)</f>
        <v/>
      </c>
      <c r="G58" s="22" t="str">
        <f>IF('Request Testing'!G58="","",'Request Testing'!G58)</f>
        <v/>
      </c>
      <c r="H58" s="71" t="str">
        <f>IF('Request Testing'!H58="","",'Request Testing'!H58)</f>
        <v/>
      </c>
      <c r="I58" s="22" t="str">
        <f>IF('Request Testing'!I58="","",'Request Testing'!I58)</f>
        <v/>
      </c>
      <c r="J58" s="22" t="str">
        <f>IF('Request Testing'!J58="","",'Request Testing'!J58)</f>
        <v/>
      </c>
      <c r="K58" s="22" t="str">
        <f>IF('Request Testing'!K58="","",'Request Testing'!K58)</f>
        <v/>
      </c>
      <c r="L58" s="70" t="str">
        <f>IF('Request Testing'!L58="","",'Request Testing'!L58)</f>
        <v/>
      </c>
      <c r="M58" s="70" t="str">
        <f>IF('Request Testing'!M58="","",'Request Testing'!M58)</f>
        <v/>
      </c>
      <c r="N58" s="70" t="str">
        <f>IF('Request Testing'!N58="","",'Request Testing'!N58)</f>
        <v/>
      </c>
      <c r="O58" s="72" t="str">
        <f>IF('Request Testing'!O58&lt;1,"",IF(AND(OR('Request Testing'!L58&gt;0,'Request Testing'!M58&gt;0,'Request Testing'!N58&gt;0),COUNTA('Request Testing'!O58)&gt;0),"","PV"))</f>
        <v/>
      </c>
      <c r="P58" s="72" t="str">
        <f>IF('Request Testing'!P58&lt;1,"",IF(AND(OR('Request Testing'!L58&gt;0,'Request Testing'!M58&gt;0),COUNTA('Request Testing'!P58)&gt;0),"HPS ADD ON","HPS"))</f>
        <v/>
      </c>
      <c r="Q58" s="72" t="str">
        <f>IF('Request Testing'!Q58&lt;1,"",IF(AND(OR('Request Testing'!L58&gt;0,'Request Testing'!M58&gt;0),COUNTA('Request Testing'!Q58)&gt;0),"CC ADD ON","CC"))</f>
        <v/>
      </c>
      <c r="R58" s="72" t="str">
        <f>IF('Request Testing'!R58&lt;1,"",IF(AND(OR('Request Testing'!L58&gt;0,'Request Testing'!M58&gt;0),COUNTA('Request Testing'!R58)&gt;0),"RC ADD ON","RC"))</f>
        <v/>
      </c>
      <c r="S58" s="70" t="str">
        <f>IF('Request Testing'!S58&lt;1,"",IF(AND(OR('Request Testing'!L58&gt;0,'Request Testing'!M58&gt;0),COUNTA('Request Testing'!S58)&gt;0),"DL ADD ON","DL"))</f>
        <v/>
      </c>
      <c r="T58" s="70" t="str">
        <f>IF('Request Testing'!T58="","",'Request Testing'!T58)</f>
        <v/>
      </c>
      <c r="U58" s="70" t="str">
        <f>IF('Request Testing'!U58&lt;1,"",IF(AND(OR('Request Testing'!L58&gt;0,'Request Testing'!M58&gt;0),COUNTA('Request Testing'!U58)&gt;0),"OH ADD ON","OH"))</f>
        <v/>
      </c>
      <c r="V58" s="73" t="str">
        <f>IF('Request Testing'!V58&lt;1,"",IF(AND(OR('Request Testing'!L58&gt;0,'Request Testing'!M58&gt;0),COUNTA('Request Testing'!V58)&gt;0),"GCP","AM"))</f>
        <v/>
      </c>
      <c r="W58" s="73" t="str">
        <f>IF('Request Testing'!W58&lt;1,"",IF(AND(OR('Request Testing'!L58&gt;0,'Request Testing'!M58&gt;0),COUNTA('Request Testing'!W58)&gt;0),"GCP","NH"))</f>
        <v/>
      </c>
      <c r="X58" s="73" t="str">
        <f>IF('Request Testing'!X58&lt;1,"",IF(AND(OR('Request Testing'!L58&gt;0,'Request Testing'!M58&gt;0),COUNTA('Request Testing'!X58)&gt;0),"GCP","CA"))</f>
        <v/>
      </c>
      <c r="Y58" s="73" t="str">
        <f>IF('Request Testing'!Y58&lt;1,"",IF(AND(OR('Request Testing'!L58&gt;0,'Request Testing'!M58&gt;0),COUNTA('Request Testing'!Y58)&gt;0),"GCP","DD"))</f>
        <v/>
      </c>
      <c r="Z58" s="73" t="str">
        <f>IF('Request Testing'!Z58&lt;1,"",IF(AND(OR('Request Testing'!L58&gt;0,'Request Testing'!M58&gt;0),COUNTA('Request Testing'!Z58)&gt;0),"GCP","TH"))</f>
        <v/>
      </c>
      <c r="AA58" s="73" t="str">
        <f>IF('Request Testing'!AA58&lt;1,"",IF(AND(OR('Request Testing'!L58&gt;0,'Request Testing'!M58&gt;0),COUNTA('Request Testing'!AA58)&gt;0),"GCP","PHA"))</f>
        <v/>
      </c>
      <c r="AB58" s="73" t="str">
        <f>IF('Request Testing'!AB58&lt;1,"",IF(AND(OR('Request Testing'!L58&gt;0,'Request Testing'!M58&gt;0),COUNTA('Request Testing'!AB58)&gt;0),"GCP","OS"))</f>
        <v/>
      </c>
      <c r="AE58" s="74" t="str">
        <f>IF(OR('Request Testing'!L58&gt;0,'Request Testing'!M58&gt;0,'Request Testing'!N58&gt;0,'Request Testing'!O58&gt;0,'Request Testing'!P58&gt;0,'Request Testing'!Q58&gt;0,'Request Testing'!R58&gt;0,'Request Testing'!S58&gt;0,'Request Testing'!T58&gt;0,'Request Testing'!U58&gt;0,'Request Testing'!V58&gt;0,'Request Testing'!W58&gt;0,'Request Testing'!X58&gt;0,'Request Testing'!Y58&gt;0,'Request Testing'!Z58&gt;0,'Request Testing'!AA58&gt;0,'Request Testing'!AB58&gt;0),"X","")</f>
        <v/>
      </c>
      <c r="AF58" s="75" t="str">
        <f>IF(ISNUMBER(SEARCH({"S"},C58)),"S",IF(ISNUMBER(SEARCH({"M"},C58)),"B",IF(ISNUMBER(SEARCH({"B"},C58)),"B",IF(ISNUMBER(SEARCH({"C"},C58)),"C",IF(ISNUMBER(SEARCH({"H"},C58)),"C",IF(ISNUMBER(SEARCH({"F"},C58)),"C",""))))))</f>
        <v/>
      </c>
      <c r="AG58" s="74" t="str">
        <f t="shared" si="0"/>
        <v/>
      </c>
      <c r="AH58" s="74" t="str">
        <f t="shared" si="1"/>
        <v/>
      </c>
      <c r="AI58" s="74" t="str">
        <f t="shared" si="2"/>
        <v/>
      </c>
      <c r="AJ58" s="4" t="str">
        <f t="shared" si="3"/>
        <v/>
      </c>
      <c r="AK58" s="76" t="str">
        <f>IF('Request Testing'!M58&lt;1,"",IF(AND(OR('Request Testing'!$E$1&gt;0),COUNTA('Request Testing'!M58)&gt;0),"CHR","GGP-LD"))</f>
        <v/>
      </c>
      <c r="AL58" s="4" t="str">
        <f t="shared" si="4"/>
        <v/>
      </c>
      <c r="AM58" s="52" t="str">
        <f t="shared" si="5"/>
        <v/>
      </c>
      <c r="AN58" s="4" t="str">
        <f t="shared" si="6"/>
        <v/>
      </c>
      <c r="AO58" s="4" t="str">
        <f t="shared" si="7"/>
        <v/>
      </c>
      <c r="AP58" s="74" t="str">
        <f t="shared" si="8"/>
        <v/>
      </c>
      <c r="AQ58" s="4" t="str">
        <f t="shared" si="18"/>
        <v/>
      </c>
      <c r="AR58" s="4" t="str">
        <f t="shared" si="19"/>
        <v/>
      </c>
      <c r="AS58" s="74" t="str">
        <f t="shared" si="9"/>
        <v/>
      </c>
      <c r="AT58" s="4" t="str">
        <f t="shared" si="10"/>
        <v/>
      </c>
      <c r="AU58" s="4" t="str">
        <f t="shared" si="11"/>
        <v/>
      </c>
      <c r="AV58" s="4" t="str">
        <f t="shared" si="12"/>
        <v/>
      </c>
      <c r="AW58" s="4" t="str">
        <f t="shared" si="13"/>
        <v/>
      </c>
      <c r="AX58" s="4" t="str">
        <f t="shared" si="14"/>
        <v/>
      </c>
      <c r="AY58" s="4" t="str">
        <f t="shared" si="15"/>
        <v/>
      </c>
      <c r="AZ58" s="4" t="str">
        <f t="shared" si="16"/>
        <v/>
      </c>
      <c r="BA58" s="77" t="str">
        <f>IF(AND(OR('Request Testing'!L58&gt;0,'Request Testing'!M58&gt;0),COUNTA('Request Testing'!V58:AB58)&gt;0),"Run Panel","")</f>
        <v/>
      </c>
      <c r="BC58" s="78" t="str">
        <f>IF(AG58="Blood Card",'Order Details'!$S$34,"")</f>
        <v/>
      </c>
      <c r="BD58" s="78" t="str">
        <f>IF(AH58="Hair Card",'Order Details'!$S$35,"")</f>
        <v/>
      </c>
      <c r="BF58" s="4" t="str">
        <f>IF(AJ58="GGP-HD",'Order Details'!$N$10,"")</f>
        <v/>
      </c>
      <c r="BG58" s="79" t="str">
        <f>IF(AK58="GGP-LD",'Order Details'!$N$15,IF(AK58="CHR",'Order Details'!$P$15,""))</f>
        <v/>
      </c>
      <c r="BH58" s="52" t="str">
        <f>IF(AL58="GGP-uLD",'Order Details'!$N$18,"")</f>
        <v/>
      </c>
      <c r="BI58" s="80" t="str">
        <f>IF(AM58="PV",'Order Details'!$N$24,"")</f>
        <v/>
      </c>
      <c r="BJ58" s="78" t="str">
        <f>IF(AN58="HPS",'Order Details'!$N$34,IF(AN58="HPS ADD ON",'Order Details'!$M$34,""))</f>
        <v/>
      </c>
      <c r="BK58" s="78" t="str">
        <f>IF(AO58="CC",'Order Details'!$N$33,IF(AO58="CC ADD ON",'Order Details'!$M$33,""))</f>
        <v/>
      </c>
      <c r="BL58" s="79" t="str">
        <f>IF(AP58="DL",'Order Details'!$N$35,"")</f>
        <v/>
      </c>
      <c r="BM58" s="79" t="str">
        <f>IF(AQ58="RC",'Order Details'!$N$36,"")</f>
        <v/>
      </c>
      <c r="BN58" s="79" t="str">
        <f>IF(AR58="OH",'Order Details'!$N$37,"")</f>
        <v/>
      </c>
      <c r="BO58" s="79" t="str">
        <f>IF(AS58="BVD",'Order Details'!$N$38,"")</f>
        <v/>
      </c>
      <c r="BP58" s="79" t="str">
        <f>IF(AT58="AM",'Order Details'!$N$40,"")</f>
        <v/>
      </c>
      <c r="BQ58" s="79" t="str">
        <f>IF(AU58="NH",'Order Details'!$N$41,"")</f>
        <v/>
      </c>
      <c r="BR58" s="79" t="str">
        <f>IF(AV58="CA",'Order Details'!$N$42,"")</f>
        <v/>
      </c>
      <c r="BS58" s="79" t="str">
        <f>IF(AW58="DD",'Order Details'!$N$43,"")</f>
        <v/>
      </c>
      <c r="BT58" s="79" t="str">
        <f>IF(AX58="TH",'Order Details'!$N$45,"")</f>
        <v/>
      </c>
      <c r="BU58" s="79" t="str">
        <f>IF(AY58="PHA",'Order Details'!$N$44,"")</f>
        <v/>
      </c>
      <c r="BV58" s="79" t="str">
        <f>IF(AZ58="OS",'Order Details'!$N$46,"")</f>
        <v/>
      </c>
      <c r="BW58" s="79" t="str">
        <f>IF(BA58="RUN PANEL",'Order Details'!$N$39,"")</f>
        <v/>
      </c>
      <c r="BX58" s="79" t="str">
        <f t="shared" si="17"/>
        <v/>
      </c>
    </row>
    <row r="59" spans="1:76" ht="15.75" customHeight="1">
      <c r="A59" s="22" t="str">
        <f>IF('Request Testing'!A59&gt;0,'Request Testing'!A59,"")</f>
        <v/>
      </c>
      <c r="B59" s="70" t="str">
        <f>IF('Request Testing'!B59="","",'Request Testing'!B59)</f>
        <v/>
      </c>
      <c r="C59" s="70" t="str">
        <f>IF('Request Testing'!C59="","",'Request Testing'!C59)</f>
        <v/>
      </c>
      <c r="D59" s="24" t="str">
        <f>IF('Request Testing'!D59="","",'Request Testing'!D59)</f>
        <v/>
      </c>
      <c r="E59" s="24" t="str">
        <f>IF('Request Testing'!E59="","",'Request Testing'!E59)</f>
        <v/>
      </c>
      <c r="F59" s="24" t="str">
        <f>IF('Request Testing'!F59="","",'Request Testing'!F59)</f>
        <v/>
      </c>
      <c r="G59" s="22" t="str">
        <f>IF('Request Testing'!G59="","",'Request Testing'!G59)</f>
        <v/>
      </c>
      <c r="H59" s="71" t="str">
        <f>IF('Request Testing'!H59="","",'Request Testing'!H59)</f>
        <v/>
      </c>
      <c r="I59" s="22" t="str">
        <f>IF('Request Testing'!I59="","",'Request Testing'!I59)</f>
        <v/>
      </c>
      <c r="J59" s="22" t="str">
        <f>IF('Request Testing'!J59="","",'Request Testing'!J59)</f>
        <v/>
      </c>
      <c r="K59" s="22" t="str">
        <f>IF('Request Testing'!K59="","",'Request Testing'!K59)</f>
        <v/>
      </c>
      <c r="L59" s="70" t="str">
        <f>IF('Request Testing'!L59="","",'Request Testing'!L59)</f>
        <v/>
      </c>
      <c r="M59" s="70" t="str">
        <f>IF('Request Testing'!M59="","",'Request Testing'!M59)</f>
        <v/>
      </c>
      <c r="N59" s="70" t="str">
        <f>IF('Request Testing'!N59="","",'Request Testing'!N59)</f>
        <v/>
      </c>
      <c r="O59" s="72" t="str">
        <f>IF('Request Testing'!O59&lt;1,"",IF(AND(OR('Request Testing'!L59&gt;0,'Request Testing'!M59&gt;0,'Request Testing'!N59&gt;0),COUNTA('Request Testing'!O59)&gt;0),"","PV"))</f>
        <v/>
      </c>
      <c r="P59" s="72" t="str">
        <f>IF('Request Testing'!P59&lt;1,"",IF(AND(OR('Request Testing'!L59&gt;0,'Request Testing'!M59&gt;0),COUNTA('Request Testing'!P59)&gt;0),"HPS ADD ON","HPS"))</f>
        <v/>
      </c>
      <c r="Q59" s="72" t="str">
        <f>IF('Request Testing'!Q59&lt;1,"",IF(AND(OR('Request Testing'!L59&gt;0,'Request Testing'!M59&gt;0),COUNTA('Request Testing'!Q59)&gt;0),"CC ADD ON","CC"))</f>
        <v/>
      </c>
      <c r="R59" s="72" t="str">
        <f>IF('Request Testing'!R59&lt;1,"",IF(AND(OR('Request Testing'!L59&gt;0,'Request Testing'!M59&gt;0),COUNTA('Request Testing'!R59)&gt;0),"RC ADD ON","RC"))</f>
        <v/>
      </c>
      <c r="S59" s="70" t="str">
        <f>IF('Request Testing'!S59&lt;1,"",IF(AND(OR('Request Testing'!L59&gt;0,'Request Testing'!M59&gt;0),COUNTA('Request Testing'!S59)&gt;0),"DL ADD ON","DL"))</f>
        <v/>
      </c>
      <c r="T59" s="70" t="str">
        <f>IF('Request Testing'!T59="","",'Request Testing'!T59)</f>
        <v/>
      </c>
      <c r="U59" s="70" t="str">
        <f>IF('Request Testing'!U59&lt;1,"",IF(AND(OR('Request Testing'!L59&gt;0,'Request Testing'!M59&gt;0),COUNTA('Request Testing'!U59)&gt;0),"OH ADD ON","OH"))</f>
        <v/>
      </c>
      <c r="V59" s="73" t="str">
        <f>IF('Request Testing'!V59&lt;1,"",IF(AND(OR('Request Testing'!L59&gt;0,'Request Testing'!M59&gt;0),COUNTA('Request Testing'!V59)&gt;0),"GCP","AM"))</f>
        <v/>
      </c>
      <c r="W59" s="73" t="str">
        <f>IF('Request Testing'!W59&lt;1,"",IF(AND(OR('Request Testing'!L59&gt;0,'Request Testing'!M59&gt;0),COUNTA('Request Testing'!W59)&gt;0),"GCP","NH"))</f>
        <v/>
      </c>
      <c r="X59" s="73" t="str">
        <f>IF('Request Testing'!X59&lt;1,"",IF(AND(OR('Request Testing'!L59&gt;0,'Request Testing'!M59&gt;0),COUNTA('Request Testing'!X59)&gt;0),"GCP","CA"))</f>
        <v/>
      </c>
      <c r="Y59" s="73" t="str">
        <f>IF('Request Testing'!Y59&lt;1,"",IF(AND(OR('Request Testing'!L59&gt;0,'Request Testing'!M59&gt;0),COUNTA('Request Testing'!Y59)&gt;0),"GCP","DD"))</f>
        <v/>
      </c>
      <c r="Z59" s="73" t="str">
        <f>IF('Request Testing'!Z59&lt;1,"",IF(AND(OR('Request Testing'!L59&gt;0,'Request Testing'!M59&gt;0),COUNTA('Request Testing'!Z59)&gt;0),"GCP","TH"))</f>
        <v/>
      </c>
      <c r="AA59" s="73" t="str">
        <f>IF('Request Testing'!AA59&lt;1,"",IF(AND(OR('Request Testing'!L59&gt;0,'Request Testing'!M59&gt;0),COUNTA('Request Testing'!AA59)&gt;0),"GCP","PHA"))</f>
        <v/>
      </c>
      <c r="AB59" s="73" t="str">
        <f>IF('Request Testing'!AB59&lt;1,"",IF(AND(OR('Request Testing'!L59&gt;0,'Request Testing'!M59&gt;0),COUNTA('Request Testing'!AB59)&gt;0),"GCP","OS"))</f>
        <v/>
      </c>
      <c r="AE59" s="74" t="str">
        <f>IF(OR('Request Testing'!L59&gt;0,'Request Testing'!M59&gt;0,'Request Testing'!N59&gt;0,'Request Testing'!O59&gt;0,'Request Testing'!P59&gt;0,'Request Testing'!Q59&gt;0,'Request Testing'!R59&gt;0,'Request Testing'!S59&gt;0,'Request Testing'!T59&gt;0,'Request Testing'!U59&gt;0,'Request Testing'!V59&gt;0,'Request Testing'!W59&gt;0,'Request Testing'!X59&gt;0,'Request Testing'!Y59&gt;0,'Request Testing'!Z59&gt;0,'Request Testing'!AA59&gt;0,'Request Testing'!AB59&gt;0),"X","")</f>
        <v/>
      </c>
      <c r="AF59" s="75" t="str">
        <f>IF(ISNUMBER(SEARCH({"S"},C59)),"S",IF(ISNUMBER(SEARCH({"M"},C59)),"B",IF(ISNUMBER(SEARCH({"B"},C59)),"B",IF(ISNUMBER(SEARCH({"C"},C59)),"C",IF(ISNUMBER(SEARCH({"H"},C59)),"C",IF(ISNUMBER(SEARCH({"F"},C59)),"C",""))))))</f>
        <v/>
      </c>
      <c r="AG59" s="74" t="str">
        <f t="shared" si="0"/>
        <v/>
      </c>
      <c r="AH59" s="74" t="str">
        <f t="shared" si="1"/>
        <v/>
      </c>
      <c r="AI59" s="74" t="str">
        <f t="shared" si="2"/>
        <v/>
      </c>
      <c r="AJ59" s="4" t="str">
        <f t="shared" si="3"/>
        <v/>
      </c>
      <c r="AK59" s="76" t="str">
        <f>IF('Request Testing'!M59&lt;1,"",IF(AND(OR('Request Testing'!$E$1&gt;0),COUNTA('Request Testing'!M59)&gt;0),"CHR","GGP-LD"))</f>
        <v/>
      </c>
      <c r="AL59" s="4" t="str">
        <f t="shared" si="4"/>
        <v/>
      </c>
      <c r="AM59" s="52" t="str">
        <f t="shared" si="5"/>
        <v/>
      </c>
      <c r="AN59" s="4" t="str">
        <f t="shared" si="6"/>
        <v/>
      </c>
      <c r="AO59" s="4" t="str">
        <f t="shared" si="7"/>
        <v/>
      </c>
      <c r="AP59" s="74" t="str">
        <f t="shared" si="8"/>
        <v/>
      </c>
      <c r="AQ59" s="4" t="str">
        <f t="shared" si="18"/>
        <v/>
      </c>
      <c r="AR59" s="4" t="str">
        <f t="shared" si="19"/>
        <v/>
      </c>
      <c r="AS59" s="74" t="str">
        <f t="shared" si="9"/>
        <v/>
      </c>
      <c r="AT59" s="4" t="str">
        <f t="shared" si="10"/>
        <v/>
      </c>
      <c r="AU59" s="4" t="str">
        <f t="shared" si="11"/>
        <v/>
      </c>
      <c r="AV59" s="4" t="str">
        <f t="shared" si="12"/>
        <v/>
      </c>
      <c r="AW59" s="4" t="str">
        <f t="shared" si="13"/>
        <v/>
      </c>
      <c r="AX59" s="4" t="str">
        <f t="shared" si="14"/>
        <v/>
      </c>
      <c r="AY59" s="4" t="str">
        <f t="shared" si="15"/>
        <v/>
      </c>
      <c r="AZ59" s="4" t="str">
        <f t="shared" si="16"/>
        <v/>
      </c>
      <c r="BA59" s="77" t="str">
        <f>IF(AND(OR('Request Testing'!L59&gt;0,'Request Testing'!M59&gt;0),COUNTA('Request Testing'!V59:AB59)&gt;0),"Run Panel","")</f>
        <v/>
      </c>
      <c r="BC59" s="78" t="str">
        <f>IF(AG59="Blood Card",'Order Details'!$S$34,"")</f>
        <v/>
      </c>
      <c r="BD59" s="78" t="str">
        <f>IF(AH59="Hair Card",'Order Details'!$S$35,"")</f>
        <v/>
      </c>
      <c r="BF59" s="4" t="str">
        <f>IF(AJ59="GGP-HD",'Order Details'!$N$10,"")</f>
        <v/>
      </c>
      <c r="BG59" s="79" t="str">
        <f>IF(AK59="GGP-LD",'Order Details'!$N$15,IF(AK59="CHR",'Order Details'!$P$15,""))</f>
        <v/>
      </c>
      <c r="BH59" s="52" t="str">
        <f>IF(AL59="GGP-uLD",'Order Details'!$N$18,"")</f>
        <v/>
      </c>
      <c r="BI59" s="80" t="str">
        <f>IF(AM59="PV",'Order Details'!$N$24,"")</f>
        <v/>
      </c>
      <c r="BJ59" s="78" t="str">
        <f>IF(AN59="HPS",'Order Details'!$N$34,IF(AN59="HPS ADD ON",'Order Details'!$M$34,""))</f>
        <v/>
      </c>
      <c r="BK59" s="78" t="str">
        <f>IF(AO59="CC",'Order Details'!$N$33,IF(AO59="CC ADD ON",'Order Details'!$M$33,""))</f>
        <v/>
      </c>
      <c r="BL59" s="79" t="str">
        <f>IF(AP59="DL",'Order Details'!$N$35,"")</f>
        <v/>
      </c>
      <c r="BM59" s="79" t="str">
        <f>IF(AQ59="RC",'Order Details'!$N$36,"")</f>
        <v/>
      </c>
      <c r="BN59" s="79" t="str">
        <f>IF(AR59="OH",'Order Details'!$N$37,"")</f>
        <v/>
      </c>
      <c r="BO59" s="79" t="str">
        <f>IF(AS59="BVD",'Order Details'!$N$38,"")</f>
        <v/>
      </c>
      <c r="BP59" s="79" t="str">
        <f>IF(AT59="AM",'Order Details'!$N$40,"")</f>
        <v/>
      </c>
      <c r="BQ59" s="79" t="str">
        <f>IF(AU59="NH",'Order Details'!$N$41,"")</f>
        <v/>
      </c>
      <c r="BR59" s="79" t="str">
        <f>IF(AV59="CA",'Order Details'!$N$42,"")</f>
        <v/>
      </c>
      <c r="BS59" s="79" t="str">
        <f>IF(AW59="DD",'Order Details'!$N$43,"")</f>
        <v/>
      </c>
      <c r="BT59" s="79" t="str">
        <f>IF(AX59="TH",'Order Details'!$N$45,"")</f>
        <v/>
      </c>
      <c r="BU59" s="79" t="str">
        <f>IF(AY59="PHA",'Order Details'!$N$44,"")</f>
        <v/>
      </c>
      <c r="BV59" s="79" t="str">
        <f>IF(AZ59="OS",'Order Details'!$N$46,"")</f>
        <v/>
      </c>
      <c r="BW59" s="79" t="str">
        <f>IF(BA59="RUN PANEL",'Order Details'!$N$39,"")</f>
        <v/>
      </c>
      <c r="BX59" s="79" t="str">
        <f t="shared" si="17"/>
        <v/>
      </c>
    </row>
    <row r="60" spans="1:76" ht="15.75" customHeight="1">
      <c r="A60" s="22" t="str">
        <f>IF('Request Testing'!A60&gt;0,'Request Testing'!A60,"")</f>
        <v/>
      </c>
      <c r="B60" s="70" t="str">
        <f>IF('Request Testing'!B60="","",'Request Testing'!B60)</f>
        <v/>
      </c>
      <c r="C60" s="70" t="str">
        <f>IF('Request Testing'!C60="","",'Request Testing'!C60)</f>
        <v/>
      </c>
      <c r="D60" s="24" t="str">
        <f>IF('Request Testing'!D60="","",'Request Testing'!D60)</f>
        <v/>
      </c>
      <c r="E60" s="24" t="str">
        <f>IF('Request Testing'!E60="","",'Request Testing'!E60)</f>
        <v/>
      </c>
      <c r="F60" s="24" t="str">
        <f>IF('Request Testing'!F60="","",'Request Testing'!F60)</f>
        <v/>
      </c>
      <c r="G60" s="22" t="str">
        <f>IF('Request Testing'!G60="","",'Request Testing'!G60)</f>
        <v/>
      </c>
      <c r="H60" s="71" t="str">
        <f>IF('Request Testing'!H60="","",'Request Testing'!H60)</f>
        <v/>
      </c>
      <c r="I60" s="22" t="str">
        <f>IF('Request Testing'!I60="","",'Request Testing'!I60)</f>
        <v/>
      </c>
      <c r="J60" s="22" t="str">
        <f>IF('Request Testing'!J60="","",'Request Testing'!J60)</f>
        <v/>
      </c>
      <c r="K60" s="22" t="str">
        <f>IF('Request Testing'!K60="","",'Request Testing'!K60)</f>
        <v/>
      </c>
      <c r="L60" s="70" t="str">
        <f>IF('Request Testing'!L60="","",'Request Testing'!L60)</f>
        <v/>
      </c>
      <c r="M60" s="70" t="str">
        <f>IF('Request Testing'!M60="","",'Request Testing'!M60)</f>
        <v/>
      </c>
      <c r="N60" s="70" t="str">
        <f>IF('Request Testing'!N60="","",'Request Testing'!N60)</f>
        <v/>
      </c>
      <c r="O60" s="72" t="str">
        <f>IF('Request Testing'!O60&lt;1,"",IF(AND(OR('Request Testing'!L60&gt;0,'Request Testing'!M60&gt;0,'Request Testing'!N60&gt;0),COUNTA('Request Testing'!O60)&gt;0),"","PV"))</f>
        <v/>
      </c>
      <c r="P60" s="72" t="str">
        <f>IF('Request Testing'!P60&lt;1,"",IF(AND(OR('Request Testing'!L60&gt;0,'Request Testing'!M60&gt;0),COUNTA('Request Testing'!P60)&gt;0),"HPS ADD ON","HPS"))</f>
        <v/>
      </c>
      <c r="Q60" s="72" t="str">
        <f>IF('Request Testing'!Q60&lt;1,"",IF(AND(OR('Request Testing'!L60&gt;0,'Request Testing'!M60&gt;0),COUNTA('Request Testing'!Q60)&gt;0),"CC ADD ON","CC"))</f>
        <v/>
      </c>
      <c r="R60" s="72" t="str">
        <f>IF('Request Testing'!R60&lt;1,"",IF(AND(OR('Request Testing'!L60&gt;0,'Request Testing'!M60&gt;0),COUNTA('Request Testing'!R60)&gt;0),"RC ADD ON","RC"))</f>
        <v/>
      </c>
      <c r="S60" s="70" t="str">
        <f>IF('Request Testing'!S60&lt;1,"",IF(AND(OR('Request Testing'!L60&gt;0,'Request Testing'!M60&gt;0),COUNTA('Request Testing'!S60)&gt;0),"DL ADD ON","DL"))</f>
        <v/>
      </c>
      <c r="T60" s="70" t="str">
        <f>IF('Request Testing'!T60="","",'Request Testing'!T60)</f>
        <v/>
      </c>
      <c r="U60" s="70" t="str">
        <f>IF('Request Testing'!U60&lt;1,"",IF(AND(OR('Request Testing'!L60&gt;0,'Request Testing'!M60&gt;0),COUNTA('Request Testing'!U60)&gt;0),"OH ADD ON","OH"))</f>
        <v/>
      </c>
      <c r="V60" s="73" t="str">
        <f>IF('Request Testing'!V60&lt;1,"",IF(AND(OR('Request Testing'!L60&gt;0,'Request Testing'!M60&gt;0),COUNTA('Request Testing'!V60)&gt;0),"GCP","AM"))</f>
        <v/>
      </c>
      <c r="W60" s="73" t="str">
        <f>IF('Request Testing'!W60&lt;1,"",IF(AND(OR('Request Testing'!L60&gt;0,'Request Testing'!M60&gt;0),COUNTA('Request Testing'!W60)&gt;0),"GCP","NH"))</f>
        <v/>
      </c>
      <c r="X60" s="73" t="str">
        <f>IF('Request Testing'!X60&lt;1,"",IF(AND(OR('Request Testing'!L60&gt;0,'Request Testing'!M60&gt;0),COUNTA('Request Testing'!X60)&gt;0),"GCP","CA"))</f>
        <v/>
      </c>
      <c r="Y60" s="73" t="str">
        <f>IF('Request Testing'!Y60&lt;1,"",IF(AND(OR('Request Testing'!L60&gt;0,'Request Testing'!M60&gt;0),COUNTA('Request Testing'!Y60)&gt;0),"GCP","DD"))</f>
        <v/>
      </c>
      <c r="Z60" s="73" t="str">
        <f>IF('Request Testing'!Z60&lt;1,"",IF(AND(OR('Request Testing'!L60&gt;0,'Request Testing'!M60&gt;0),COUNTA('Request Testing'!Z60)&gt;0),"GCP","TH"))</f>
        <v/>
      </c>
      <c r="AA60" s="73" t="str">
        <f>IF('Request Testing'!AA60&lt;1,"",IF(AND(OR('Request Testing'!L60&gt;0,'Request Testing'!M60&gt;0),COUNTA('Request Testing'!AA60)&gt;0),"GCP","PHA"))</f>
        <v/>
      </c>
      <c r="AB60" s="73" t="str">
        <f>IF('Request Testing'!AB60&lt;1,"",IF(AND(OR('Request Testing'!L60&gt;0,'Request Testing'!M60&gt;0),COUNTA('Request Testing'!AB60)&gt;0),"GCP","OS"))</f>
        <v/>
      </c>
      <c r="AE60" s="74" t="str">
        <f>IF(OR('Request Testing'!L60&gt;0,'Request Testing'!M60&gt;0,'Request Testing'!N60&gt;0,'Request Testing'!O60&gt;0,'Request Testing'!P60&gt;0,'Request Testing'!Q60&gt;0,'Request Testing'!R60&gt;0,'Request Testing'!S60&gt;0,'Request Testing'!T60&gt;0,'Request Testing'!U60&gt;0,'Request Testing'!V60&gt;0,'Request Testing'!W60&gt;0,'Request Testing'!X60&gt;0,'Request Testing'!Y60&gt;0,'Request Testing'!Z60&gt;0,'Request Testing'!AA60&gt;0,'Request Testing'!AB60&gt;0),"X","")</f>
        <v/>
      </c>
      <c r="AF60" s="75" t="str">
        <f>IF(ISNUMBER(SEARCH({"S"},C60)),"S",IF(ISNUMBER(SEARCH({"M"},C60)),"B",IF(ISNUMBER(SEARCH({"B"},C60)),"B",IF(ISNUMBER(SEARCH({"C"},C60)),"C",IF(ISNUMBER(SEARCH({"H"},C60)),"C",IF(ISNUMBER(SEARCH({"F"},C60)),"C",""))))))</f>
        <v/>
      </c>
      <c r="AG60" s="74" t="str">
        <f t="shared" si="0"/>
        <v/>
      </c>
      <c r="AH60" s="74" t="str">
        <f t="shared" si="1"/>
        <v/>
      </c>
      <c r="AI60" s="74" t="str">
        <f t="shared" si="2"/>
        <v/>
      </c>
      <c r="AJ60" s="4" t="str">
        <f t="shared" si="3"/>
        <v/>
      </c>
      <c r="AK60" s="76" t="str">
        <f>IF('Request Testing'!M60&lt;1,"",IF(AND(OR('Request Testing'!$E$1&gt;0),COUNTA('Request Testing'!M60)&gt;0),"CHR","GGP-LD"))</f>
        <v/>
      </c>
      <c r="AL60" s="4" t="str">
        <f t="shared" si="4"/>
        <v/>
      </c>
      <c r="AM60" s="52" t="str">
        <f t="shared" si="5"/>
        <v/>
      </c>
      <c r="AN60" s="4" t="str">
        <f t="shared" si="6"/>
        <v/>
      </c>
      <c r="AO60" s="4" t="str">
        <f t="shared" si="7"/>
        <v/>
      </c>
      <c r="AP60" s="74" t="str">
        <f t="shared" si="8"/>
        <v/>
      </c>
      <c r="AQ60" s="4" t="str">
        <f t="shared" si="18"/>
        <v/>
      </c>
      <c r="AR60" s="4" t="str">
        <f t="shared" si="19"/>
        <v/>
      </c>
      <c r="AS60" s="74" t="str">
        <f t="shared" si="9"/>
        <v/>
      </c>
      <c r="AT60" s="4" t="str">
        <f t="shared" si="10"/>
        <v/>
      </c>
      <c r="AU60" s="4" t="str">
        <f t="shared" si="11"/>
        <v/>
      </c>
      <c r="AV60" s="4" t="str">
        <f t="shared" si="12"/>
        <v/>
      </c>
      <c r="AW60" s="4" t="str">
        <f t="shared" si="13"/>
        <v/>
      </c>
      <c r="AX60" s="4" t="str">
        <f t="shared" si="14"/>
        <v/>
      </c>
      <c r="AY60" s="4" t="str">
        <f t="shared" si="15"/>
        <v/>
      </c>
      <c r="AZ60" s="4" t="str">
        <f t="shared" si="16"/>
        <v/>
      </c>
      <c r="BA60" s="77" t="str">
        <f>IF(AND(OR('Request Testing'!L60&gt;0,'Request Testing'!M60&gt;0),COUNTA('Request Testing'!V60:AB60)&gt;0),"Run Panel","")</f>
        <v/>
      </c>
      <c r="BC60" s="78" t="str">
        <f>IF(AG60="Blood Card",'Order Details'!$S$34,"")</f>
        <v/>
      </c>
      <c r="BD60" s="78" t="str">
        <f>IF(AH60="Hair Card",'Order Details'!$S$35,"")</f>
        <v/>
      </c>
      <c r="BF60" s="4" t="str">
        <f>IF(AJ60="GGP-HD",'Order Details'!$N$10,"")</f>
        <v/>
      </c>
      <c r="BG60" s="79" t="str">
        <f>IF(AK60="GGP-LD",'Order Details'!$N$15,IF(AK60="CHR",'Order Details'!$P$15,""))</f>
        <v/>
      </c>
      <c r="BH60" s="52" t="str">
        <f>IF(AL60="GGP-uLD",'Order Details'!$N$18,"")</f>
        <v/>
      </c>
      <c r="BI60" s="80" t="str">
        <f>IF(AM60="PV",'Order Details'!$N$24,"")</f>
        <v/>
      </c>
      <c r="BJ60" s="78" t="str">
        <f>IF(AN60="HPS",'Order Details'!$N$34,IF(AN60="HPS ADD ON",'Order Details'!$M$34,""))</f>
        <v/>
      </c>
      <c r="BK60" s="78" t="str">
        <f>IF(AO60="CC",'Order Details'!$N$33,IF(AO60="CC ADD ON",'Order Details'!$M$33,""))</f>
        <v/>
      </c>
      <c r="BL60" s="79" t="str">
        <f>IF(AP60="DL",'Order Details'!$N$35,"")</f>
        <v/>
      </c>
      <c r="BM60" s="79" t="str">
        <f>IF(AQ60="RC",'Order Details'!$N$36,"")</f>
        <v/>
      </c>
      <c r="BN60" s="79" t="str">
        <f>IF(AR60="OH",'Order Details'!$N$37,"")</f>
        <v/>
      </c>
      <c r="BO60" s="79" t="str">
        <f>IF(AS60="BVD",'Order Details'!$N$38,"")</f>
        <v/>
      </c>
      <c r="BP60" s="79" t="str">
        <f>IF(AT60="AM",'Order Details'!$N$40,"")</f>
        <v/>
      </c>
      <c r="BQ60" s="79" t="str">
        <f>IF(AU60="NH",'Order Details'!$N$41,"")</f>
        <v/>
      </c>
      <c r="BR60" s="79" t="str">
        <f>IF(AV60="CA",'Order Details'!$N$42,"")</f>
        <v/>
      </c>
      <c r="BS60" s="79" t="str">
        <f>IF(AW60="DD",'Order Details'!$N$43,"")</f>
        <v/>
      </c>
      <c r="BT60" s="79" t="str">
        <f>IF(AX60="TH",'Order Details'!$N$45,"")</f>
        <v/>
      </c>
      <c r="BU60" s="79" t="str">
        <f>IF(AY60="PHA",'Order Details'!$N$44,"")</f>
        <v/>
      </c>
      <c r="BV60" s="79" t="str">
        <f>IF(AZ60="OS",'Order Details'!$N$46,"")</f>
        <v/>
      </c>
      <c r="BW60" s="79" t="str">
        <f>IF(BA60="RUN PANEL",'Order Details'!$N$39,"")</f>
        <v/>
      </c>
      <c r="BX60" s="79" t="str">
        <f t="shared" si="17"/>
        <v/>
      </c>
    </row>
    <row r="61" spans="1:76" ht="15.75" customHeight="1">
      <c r="A61" s="22" t="str">
        <f>IF('Request Testing'!A61&gt;0,'Request Testing'!A61,"")</f>
        <v/>
      </c>
      <c r="B61" s="70" t="str">
        <f>IF('Request Testing'!B61="","",'Request Testing'!B61)</f>
        <v/>
      </c>
      <c r="C61" s="70" t="str">
        <f>IF('Request Testing'!C61="","",'Request Testing'!C61)</f>
        <v/>
      </c>
      <c r="D61" s="24" t="str">
        <f>IF('Request Testing'!D61="","",'Request Testing'!D61)</f>
        <v/>
      </c>
      <c r="E61" s="24" t="str">
        <f>IF('Request Testing'!E61="","",'Request Testing'!E61)</f>
        <v/>
      </c>
      <c r="F61" s="24" t="str">
        <f>IF('Request Testing'!F61="","",'Request Testing'!F61)</f>
        <v/>
      </c>
      <c r="G61" s="22" t="str">
        <f>IF('Request Testing'!G61="","",'Request Testing'!G61)</f>
        <v/>
      </c>
      <c r="H61" s="71" t="str">
        <f>IF('Request Testing'!H61="","",'Request Testing'!H61)</f>
        <v/>
      </c>
      <c r="I61" s="22" t="str">
        <f>IF('Request Testing'!I61="","",'Request Testing'!I61)</f>
        <v/>
      </c>
      <c r="J61" s="22" t="str">
        <f>IF('Request Testing'!J61="","",'Request Testing'!J61)</f>
        <v/>
      </c>
      <c r="K61" s="22" t="str">
        <f>IF('Request Testing'!K61="","",'Request Testing'!K61)</f>
        <v/>
      </c>
      <c r="L61" s="70" t="str">
        <f>IF('Request Testing'!L61="","",'Request Testing'!L61)</f>
        <v/>
      </c>
      <c r="M61" s="70" t="str">
        <f>IF('Request Testing'!M61="","",'Request Testing'!M61)</f>
        <v/>
      </c>
      <c r="N61" s="70" t="str">
        <f>IF('Request Testing'!N61="","",'Request Testing'!N61)</f>
        <v/>
      </c>
      <c r="O61" s="72" t="str">
        <f>IF('Request Testing'!O61&lt;1,"",IF(AND(OR('Request Testing'!L61&gt;0,'Request Testing'!M61&gt;0,'Request Testing'!N61&gt;0),COUNTA('Request Testing'!O61)&gt;0),"","PV"))</f>
        <v/>
      </c>
      <c r="P61" s="72" t="str">
        <f>IF('Request Testing'!P61&lt;1,"",IF(AND(OR('Request Testing'!L61&gt;0,'Request Testing'!M61&gt;0),COUNTA('Request Testing'!P61)&gt;0),"HPS ADD ON","HPS"))</f>
        <v/>
      </c>
      <c r="Q61" s="72" t="str">
        <f>IF('Request Testing'!Q61&lt;1,"",IF(AND(OR('Request Testing'!L61&gt;0,'Request Testing'!M61&gt;0),COUNTA('Request Testing'!Q61)&gt;0),"CC ADD ON","CC"))</f>
        <v/>
      </c>
      <c r="R61" s="72" t="str">
        <f>IF('Request Testing'!R61&lt;1,"",IF(AND(OR('Request Testing'!L61&gt;0,'Request Testing'!M61&gt;0),COUNTA('Request Testing'!R61)&gt;0),"RC ADD ON","RC"))</f>
        <v/>
      </c>
      <c r="S61" s="70" t="str">
        <f>IF('Request Testing'!S61&lt;1,"",IF(AND(OR('Request Testing'!L61&gt;0,'Request Testing'!M61&gt;0),COUNTA('Request Testing'!S61)&gt;0),"DL ADD ON","DL"))</f>
        <v/>
      </c>
      <c r="T61" s="70" t="str">
        <f>IF('Request Testing'!T61="","",'Request Testing'!T61)</f>
        <v/>
      </c>
      <c r="U61" s="70" t="str">
        <f>IF('Request Testing'!U61&lt;1,"",IF(AND(OR('Request Testing'!L61&gt;0,'Request Testing'!M61&gt;0),COUNTA('Request Testing'!U61)&gt;0),"OH ADD ON","OH"))</f>
        <v/>
      </c>
      <c r="V61" s="73" t="str">
        <f>IF('Request Testing'!V61&lt;1,"",IF(AND(OR('Request Testing'!L61&gt;0,'Request Testing'!M61&gt;0),COUNTA('Request Testing'!V61)&gt;0),"GCP","AM"))</f>
        <v/>
      </c>
      <c r="W61" s="73" t="str">
        <f>IF('Request Testing'!W61&lt;1,"",IF(AND(OR('Request Testing'!L61&gt;0,'Request Testing'!M61&gt;0),COUNTA('Request Testing'!W61)&gt;0),"GCP","NH"))</f>
        <v/>
      </c>
      <c r="X61" s="73" t="str">
        <f>IF('Request Testing'!X61&lt;1,"",IF(AND(OR('Request Testing'!L61&gt;0,'Request Testing'!M61&gt;0),COUNTA('Request Testing'!X61)&gt;0),"GCP","CA"))</f>
        <v/>
      </c>
      <c r="Y61" s="73" t="str">
        <f>IF('Request Testing'!Y61&lt;1,"",IF(AND(OR('Request Testing'!L61&gt;0,'Request Testing'!M61&gt;0),COUNTA('Request Testing'!Y61)&gt;0),"GCP","DD"))</f>
        <v/>
      </c>
      <c r="Z61" s="73" t="str">
        <f>IF('Request Testing'!Z61&lt;1,"",IF(AND(OR('Request Testing'!L61&gt;0,'Request Testing'!M61&gt;0),COUNTA('Request Testing'!Z61)&gt;0),"GCP","TH"))</f>
        <v/>
      </c>
      <c r="AA61" s="73" t="str">
        <f>IF('Request Testing'!AA61&lt;1,"",IF(AND(OR('Request Testing'!L61&gt;0,'Request Testing'!M61&gt;0),COUNTA('Request Testing'!AA61)&gt;0),"GCP","PHA"))</f>
        <v/>
      </c>
      <c r="AB61" s="73" t="str">
        <f>IF('Request Testing'!AB61&lt;1,"",IF(AND(OR('Request Testing'!L61&gt;0,'Request Testing'!M61&gt;0),COUNTA('Request Testing'!AB61)&gt;0),"GCP","OS"))</f>
        <v/>
      </c>
      <c r="AE61" s="74" t="str">
        <f>IF(OR('Request Testing'!L61&gt;0,'Request Testing'!M61&gt;0,'Request Testing'!N61&gt;0,'Request Testing'!O61&gt;0,'Request Testing'!P61&gt;0,'Request Testing'!Q61&gt;0,'Request Testing'!R61&gt;0,'Request Testing'!S61&gt;0,'Request Testing'!T61&gt;0,'Request Testing'!U61&gt;0,'Request Testing'!V61&gt;0,'Request Testing'!W61&gt;0,'Request Testing'!X61&gt;0,'Request Testing'!Y61&gt;0,'Request Testing'!Z61&gt;0,'Request Testing'!AA61&gt;0,'Request Testing'!AB61&gt;0),"X","")</f>
        <v/>
      </c>
      <c r="AF61" s="75" t="str">
        <f>IF(ISNUMBER(SEARCH({"S"},C61)),"S",IF(ISNUMBER(SEARCH({"M"},C61)),"B",IF(ISNUMBER(SEARCH({"B"},C61)),"B",IF(ISNUMBER(SEARCH({"C"},C61)),"C",IF(ISNUMBER(SEARCH({"H"},C61)),"C",IF(ISNUMBER(SEARCH({"F"},C61)),"C",""))))))</f>
        <v/>
      </c>
      <c r="AG61" s="74" t="str">
        <f t="shared" si="0"/>
        <v/>
      </c>
      <c r="AH61" s="74" t="str">
        <f t="shared" si="1"/>
        <v/>
      </c>
      <c r="AI61" s="74" t="str">
        <f t="shared" si="2"/>
        <v/>
      </c>
      <c r="AJ61" s="4" t="str">
        <f t="shared" si="3"/>
        <v/>
      </c>
      <c r="AK61" s="76" t="str">
        <f>IF('Request Testing'!M61&lt;1,"",IF(AND(OR('Request Testing'!$E$1&gt;0),COUNTA('Request Testing'!M61)&gt;0),"CHR","GGP-LD"))</f>
        <v/>
      </c>
      <c r="AL61" s="4" t="str">
        <f t="shared" si="4"/>
        <v/>
      </c>
      <c r="AM61" s="52" t="str">
        <f t="shared" si="5"/>
        <v/>
      </c>
      <c r="AN61" s="4" t="str">
        <f t="shared" si="6"/>
        <v/>
      </c>
      <c r="AO61" s="4" t="str">
        <f t="shared" si="7"/>
        <v/>
      </c>
      <c r="AP61" s="74" t="str">
        <f t="shared" si="8"/>
        <v/>
      </c>
      <c r="AQ61" s="4" t="str">
        <f t="shared" si="18"/>
        <v/>
      </c>
      <c r="AR61" s="4" t="str">
        <f t="shared" si="19"/>
        <v/>
      </c>
      <c r="AS61" s="74" t="str">
        <f t="shared" si="9"/>
        <v/>
      </c>
      <c r="AT61" s="4" t="str">
        <f t="shared" si="10"/>
        <v/>
      </c>
      <c r="AU61" s="4" t="str">
        <f t="shared" si="11"/>
        <v/>
      </c>
      <c r="AV61" s="4" t="str">
        <f t="shared" si="12"/>
        <v/>
      </c>
      <c r="AW61" s="4" t="str">
        <f t="shared" si="13"/>
        <v/>
      </c>
      <c r="AX61" s="4" t="str">
        <f t="shared" si="14"/>
        <v/>
      </c>
      <c r="AY61" s="4" t="str">
        <f t="shared" si="15"/>
        <v/>
      </c>
      <c r="AZ61" s="4" t="str">
        <f t="shared" si="16"/>
        <v/>
      </c>
      <c r="BA61" s="77" t="str">
        <f>IF(AND(OR('Request Testing'!L61&gt;0,'Request Testing'!M61&gt;0),COUNTA('Request Testing'!V61:AB61)&gt;0),"Run Panel","")</f>
        <v/>
      </c>
      <c r="BC61" s="78" t="str">
        <f>IF(AG61="Blood Card",'Order Details'!$S$34,"")</f>
        <v/>
      </c>
      <c r="BD61" s="78" t="str">
        <f>IF(AH61="Hair Card",'Order Details'!$S$35,"")</f>
        <v/>
      </c>
      <c r="BF61" s="4" t="str">
        <f>IF(AJ61="GGP-HD",'Order Details'!$N$10,"")</f>
        <v/>
      </c>
      <c r="BG61" s="79" t="str">
        <f>IF(AK61="GGP-LD",'Order Details'!$N$15,IF(AK61="CHR",'Order Details'!$P$15,""))</f>
        <v/>
      </c>
      <c r="BH61" s="52" t="str">
        <f>IF(AL61="GGP-uLD",'Order Details'!$N$18,"")</f>
        <v/>
      </c>
      <c r="BI61" s="80" t="str">
        <f>IF(AM61="PV",'Order Details'!$N$24,"")</f>
        <v/>
      </c>
      <c r="BJ61" s="78" t="str">
        <f>IF(AN61="HPS",'Order Details'!$N$34,IF(AN61="HPS ADD ON",'Order Details'!$M$34,""))</f>
        <v/>
      </c>
      <c r="BK61" s="78" t="str">
        <f>IF(AO61="CC",'Order Details'!$N$33,IF(AO61="CC ADD ON",'Order Details'!$M$33,""))</f>
        <v/>
      </c>
      <c r="BL61" s="79" t="str">
        <f>IF(AP61="DL",'Order Details'!$N$35,"")</f>
        <v/>
      </c>
      <c r="BM61" s="79" t="str">
        <f>IF(AQ61="RC",'Order Details'!$N$36,"")</f>
        <v/>
      </c>
      <c r="BN61" s="79" t="str">
        <f>IF(AR61="OH",'Order Details'!$N$37,"")</f>
        <v/>
      </c>
      <c r="BO61" s="79" t="str">
        <f>IF(AS61="BVD",'Order Details'!$N$38,"")</f>
        <v/>
      </c>
      <c r="BP61" s="79" t="str">
        <f>IF(AT61="AM",'Order Details'!$N$40,"")</f>
        <v/>
      </c>
      <c r="BQ61" s="79" t="str">
        <f>IF(AU61="NH",'Order Details'!$N$41,"")</f>
        <v/>
      </c>
      <c r="BR61" s="79" t="str">
        <f>IF(AV61="CA",'Order Details'!$N$42,"")</f>
        <v/>
      </c>
      <c r="BS61" s="79" t="str">
        <f>IF(AW61="DD",'Order Details'!$N$43,"")</f>
        <v/>
      </c>
      <c r="BT61" s="79" t="str">
        <f>IF(AX61="TH",'Order Details'!$N$45,"")</f>
        <v/>
      </c>
      <c r="BU61" s="79" t="str">
        <f>IF(AY61="PHA",'Order Details'!$N$44,"")</f>
        <v/>
      </c>
      <c r="BV61" s="79" t="str">
        <f>IF(AZ61="OS",'Order Details'!$N$46,"")</f>
        <v/>
      </c>
      <c r="BW61" s="79" t="str">
        <f>IF(BA61="RUN PANEL",'Order Details'!$N$39,"")</f>
        <v/>
      </c>
      <c r="BX61" s="79" t="str">
        <f t="shared" si="17"/>
        <v/>
      </c>
    </row>
    <row r="62" spans="1:76" ht="15.75" customHeight="1">
      <c r="A62" s="22" t="str">
        <f>IF('Request Testing'!A62&gt;0,'Request Testing'!A62,"")</f>
        <v/>
      </c>
      <c r="B62" s="70" t="str">
        <f>IF('Request Testing'!B62="","",'Request Testing'!B62)</f>
        <v/>
      </c>
      <c r="C62" s="70" t="str">
        <f>IF('Request Testing'!C62="","",'Request Testing'!C62)</f>
        <v/>
      </c>
      <c r="D62" s="24" t="str">
        <f>IF('Request Testing'!D62="","",'Request Testing'!D62)</f>
        <v/>
      </c>
      <c r="E62" s="24" t="str">
        <f>IF('Request Testing'!E62="","",'Request Testing'!E62)</f>
        <v/>
      </c>
      <c r="F62" s="24" t="str">
        <f>IF('Request Testing'!F62="","",'Request Testing'!F62)</f>
        <v/>
      </c>
      <c r="G62" s="22" t="str">
        <f>IF('Request Testing'!G62="","",'Request Testing'!G62)</f>
        <v/>
      </c>
      <c r="H62" s="71" t="str">
        <f>IF('Request Testing'!H62="","",'Request Testing'!H62)</f>
        <v/>
      </c>
      <c r="I62" s="22" t="str">
        <f>IF('Request Testing'!I62="","",'Request Testing'!I62)</f>
        <v/>
      </c>
      <c r="J62" s="22" t="str">
        <f>IF('Request Testing'!J62="","",'Request Testing'!J62)</f>
        <v/>
      </c>
      <c r="K62" s="22" t="str">
        <f>IF('Request Testing'!K62="","",'Request Testing'!K62)</f>
        <v/>
      </c>
      <c r="L62" s="70" t="str">
        <f>IF('Request Testing'!L62="","",'Request Testing'!L62)</f>
        <v/>
      </c>
      <c r="M62" s="70" t="str">
        <f>IF('Request Testing'!M62="","",'Request Testing'!M62)</f>
        <v/>
      </c>
      <c r="N62" s="70" t="str">
        <f>IF('Request Testing'!N62="","",'Request Testing'!N62)</f>
        <v/>
      </c>
      <c r="O62" s="72" t="str">
        <f>IF('Request Testing'!O62&lt;1,"",IF(AND(OR('Request Testing'!L62&gt;0,'Request Testing'!M62&gt;0,'Request Testing'!N62&gt;0),COUNTA('Request Testing'!O62)&gt;0),"","PV"))</f>
        <v/>
      </c>
      <c r="P62" s="72" t="str">
        <f>IF('Request Testing'!P62&lt;1,"",IF(AND(OR('Request Testing'!L62&gt;0,'Request Testing'!M62&gt;0),COUNTA('Request Testing'!P62)&gt;0),"HPS ADD ON","HPS"))</f>
        <v/>
      </c>
      <c r="Q62" s="72" t="str">
        <f>IF('Request Testing'!Q62&lt;1,"",IF(AND(OR('Request Testing'!L62&gt;0,'Request Testing'!M62&gt;0),COUNTA('Request Testing'!Q62)&gt;0),"CC ADD ON","CC"))</f>
        <v/>
      </c>
      <c r="R62" s="72" t="str">
        <f>IF('Request Testing'!R62&lt;1,"",IF(AND(OR('Request Testing'!L62&gt;0,'Request Testing'!M62&gt;0),COUNTA('Request Testing'!R62)&gt;0),"RC ADD ON","RC"))</f>
        <v/>
      </c>
      <c r="S62" s="70" t="str">
        <f>IF('Request Testing'!S62&lt;1,"",IF(AND(OR('Request Testing'!L62&gt;0,'Request Testing'!M62&gt;0),COUNTA('Request Testing'!S62)&gt;0),"DL ADD ON","DL"))</f>
        <v/>
      </c>
      <c r="T62" s="70" t="str">
        <f>IF('Request Testing'!T62="","",'Request Testing'!T62)</f>
        <v/>
      </c>
      <c r="U62" s="70" t="str">
        <f>IF('Request Testing'!U62&lt;1,"",IF(AND(OR('Request Testing'!L62&gt;0,'Request Testing'!M62&gt;0),COUNTA('Request Testing'!U62)&gt;0),"OH ADD ON","OH"))</f>
        <v/>
      </c>
      <c r="V62" s="73" t="str">
        <f>IF('Request Testing'!V62&lt;1,"",IF(AND(OR('Request Testing'!L62&gt;0,'Request Testing'!M62&gt;0),COUNTA('Request Testing'!V62)&gt;0),"GCP","AM"))</f>
        <v/>
      </c>
      <c r="W62" s="73" t="str">
        <f>IF('Request Testing'!W62&lt;1,"",IF(AND(OR('Request Testing'!L62&gt;0,'Request Testing'!M62&gt;0),COUNTA('Request Testing'!W62)&gt;0),"GCP","NH"))</f>
        <v/>
      </c>
      <c r="X62" s="73" t="str">
        <f>IF('Request Testing'!X62&lt;1,"",IF(AND(OR('Request Testing'!L62&gt;0,'Request Testing'!M62&gt;0),COUNTA('Request Testing'!X62)&gt;0),"GCP","CA"))</f>
        <v/>
      </c>
      <c r="Y62" s="73" t="str">
        <f>IF('Request Testing'!Y62&lt;1,"",IF(AND(OR('Request Testing'!L62&gt;0,'Request Testing'!M62&gt;0),COUNTA('Request Testing'!Y62)&gt;0),"GCP","DD"))</f>
        <v/>
      </c>
      <c r="Z62" s="73" t="str">
        <f>IF('Request Testing'!Z62&lt;1,"",IF(AND(OR('Request Testing'!L62&gt;0,'Request Testing'!M62&gt;0),COUNTA('Request Testing'!Z62)&gt;0),"GCP","TH"))</f>
        <v/>
      </c>
      <c r="AA62" s="73" t="str">
        <f>IF('Request Testing'!AA62&lt;1,"",IF(AND(OR('Request Testing'!L62&gt;0,'Request Testing'!M62&gt;0),COUNTA('Request Testing'!AA62)&gt;0),"GCP","PHA"))</f>
        <v/>
      </c>
      <c r="AB62" s="73" t="str">
        <f>IF('Request Testing'!AB62&lt;1,"",IF(AND(OR('Request Testing'!L62&gt;0,'Request Testing'!M62&gt;0),COUNTA('Request Testing'!AB62)&gt;0),"GCP","OS"))</f>
        <v/>
      </c>
      <c r="AE62" s="74" t="str">
        <f>IF(OR('Request Testing'!L62&gt;0,'Request Testing'!M62&gt;0,'Request Testing'!N62&gt;0,'Request Testing'!O62&gt;0,'Request Testing'!P62&gt;0,'Request Testing'!Q62&gt;0,'Request Testing'!R62&gt;0,'Request Testing'!S62&gt;0,'Request Testing'!T62&gt;0,'Request Testing'!U62&gt;0,'Request Testing'!V62&gt;0,'Request Testing'!W62&gt;0,'Request Testing'!X62&gt;0,'Request Testing'!Y62&gt;0,'Request Testing'!Z62&gt;0,'Request Testing'!AA62&gt;0,'Request Testing'!AB62&gt;0),"X","")</f>
        <v/>
      </c>
      <c r="AF62" s="75" t="str">
        <f>IF(ISNUMBER(SEARCH({"S"},C62)),"S",IF(ISNUMBER(SEARCH({"M"},C62)),"B",IF(ISNUMBER(SEARCH({"B"},C62)),"B",IF(ISNUMBER(SEARCH({"C"},C62)),"C",IF(ISNUMBER(SEARCH({"H"},C62)),"C",IF(ISNUMBER(SEARCH({"F"},C62)),"C",""))))))</f>
        <v/>
      </c>
      <c r="AG62" s="74" t="str">
        <f t="shared" si="0"/>
        <v/>
      </c>
      <c r="AH62" s="74" t="str">
        <f t="shared" si="1"/>
        <v/>
      </c>
      <c r="AI62" s="74" t="str">
        <f t="shared" si="2"/>
        <v/>
      </c>
      <c r="AJ62" s="4" t="str">
        <f t="shared" si="3"/>
        <v/>
      </c>
      <c r="AK62" s="76" t="str">
        <f>IF('Request Testing'!M62&lt;1,"",IF(AND(OR('Request Testing'!$E$1&gt;0),COUNTA('Request Testing'!M62)&gt;0),"CHR","GGP-LD"))</f>
        <v/>
      </c>
      <c r="AL62" s="4" t="str">
        <f t="shared" si="4"/>
        <v/>
      </c>
      <c r="AM62" s="52" t="str">
        <f t="shared" si="5"/>
        <v/>
      </c>
      <c r="AN62" s="4" t="str">
        <f t="shared" si="6"/>
        <v/>
      </c>
      <c r="AO62" s="4" t="str">
        <f t="shared" si="7"/>
        <v/>
      </c>
      <c r="AP62" s="74" t="str">
        <f t="shared" si="8"/>
        <v/>
      </c>
      <c r="AQ62" s="4" t="str">
        <f t="shared" si="18"/>
        <v/>
      </c>
      <c r="AR62" s="4" t="str">
        <f t="shared" si="19"/>
        <v/>
      </c>
      <c r="AS62" s="74" t="str">
        <f t="shared" si="9"/>
        <v/>
      </c>
      <c r="AT62" s="4" t="str">
        <f t="shared" si="10"/>
        <v/>
      </c>
      <c r="AU62" s="4" t="str">
        <f t="shared" si="11"/>
        <v/>
      </c>
      <c r="AV62" s="4" t="str">
        <f t="shared" si="12"/>
        <v/>
      </c>
      <c r="AW62" s="4" t="str">
        <f t="shared" si="13"/>
        <v/>
      </c>
      <c r="AX62" s="4" t="str">
        <f t="shared" si="14"/>
        <v/>
      </c>
      <c r="AY62" s="4" t="str">
        <f t="shared" si="15"/>
        <v/>
      </c>
      <c r="AZ62" s="4" t="str">
        <f t="shared" si="16"/>
        <v/>
      </c>
      <c r="BA62" s="77" t="str">
        <f>IF(AND(OR('Request Testing'!L62&gt;0,'Request Testing'!M62&gt;0),COUNTA('Request Testing'!V62:AB62)&gt;0),"Run Panel","")</f>
        <v/>
      </c>
      <c r="BC62" s="78" t="str">
        <f>IF(AG62="Blood Card",'Order Details'!$S$34,"")</f>
        <v/>
      </c>
      <c r="BD62" s="78" t="str">
        <f>IF(AH62="Hair Card",'Order Details'!$S$35,"")</f>
        <v/>
      </c>
      <c r="BF62" s="4" t="str">
        <f>IF(AJ62="GGP-HD",'Order Details'!$N$10,"")</f>
        <v/>
      </c>
      <c r="BG62" s="79" t="str">
        <f>IF(AK62="GGP-LD",'Order Details'!$N$15,IF(AK62="CHR",'Order Details'!$P$15,""))</f>
        <v/>
      </c>
      <c r="BH62" s="52" t="str">
        <f>IF(AL62="GGP-uLD",'Order Details'!$N$18,"")</f>
        <v/>
      </c>
      <c r="BI62" s="80" t="str">
        <f>IF(AM62="PV",'Order Details'!$N$24,"")</f>
        <v/>
      </c>
      <c r="BJ62" s="78" t="str">
        <f>IF(AN62="HPS",'Order Details'!$N$34,IF(AN62="HPS ADD ON",'Order Details'!$M$34,""))</f>
        <v/>
      </c>
      <c r="BK62" s="78" t="str">
        <f>IF(AO62="CC",'Order Details'!$N$33,IF(AO62="CC ADD ON",'Order Details'!$M$33,""))</f>
        <v/>
      </c>
      <c r="BL62" s="79" t="str">
        <f>IF(AP62="DL",'Order Details'!$N$35,"")</f>
        <v/>
      </c>
      <c r="BM62" s="79" t="str">
        <f>IF(AQ62="RC",'Order Details'!$N$36,"")</f>
        <v/>
      </c>
      <c r="BN62" s="79" t="str">
        <f>IF(AR62="OH",'Order Details'!$N$37,"")</f>
        <v/>
      </c>
      <c r="BO62" s="79" t="str">
        <f>IF(AS62="BVD",'Order Details'!$N$38,"")</f>
        <v/>
      </c>
      <c r="BP62" s="79" t="str">
        <f>IF(AT62="AM",'Order Details'!$N$40,"")</f>
        <v/>
      </c>
      <c r="BQ62" s="79" t="str">
        <f>IF(AU62="NH",'Order Details'!$N$41,"")</f>
        <v/>
      </c>
      <c r="BR62" s="79" t="str">
        <f>IF(AV62="CA",'Order Details'!$N$42,"")</f>
        <v/>
      </c>
      <c r="BS62" s="79" t="str">
        <f>IF(AW62="DD",'Order Details'!$N$43,"")</f>
        <v/>
      </c>
      <c r="BT62" s="79" t="str">
        <f>IF(AX62="TH",'Order Details'!$N$45,"")</f>
        <v/>
      </c>
      <c r="BU62" s="79" t="str">
        <f>IF(AY62="PHA",'Order Details'!$N$44,"")</f>
        <v/>
      </c>
      <c r="BV62" s="79" t="str">
        <f>IF(AZ62="OS",'Order Details'!$N$46,"")</f>
        <v/>
      </c>
      <c r="BW62" s="79" t="str">
        <f>IF(BA62="RUN PANEL",'Order Details'!$N$39,"")</f>
        <v/>
      </c>
      <c r="BX62" s="79" t="str">
        <f t="shared" si="17"/>
        <v/>
      </c>
    </row>
    <row r="63" spans="1:76" ht="15.75" customHeight="1">
      <c r="A63" s="22" t="str">
        <f>IF('Request Testing'!A63&gt;0,'Request Testing'!A63,"")</f>
        <v/>
      </c>
      <c r="B63" s="70" t="str">
        <f>IF('Request Testing'!B63="","",'Request Testing'!B63)</f>
        <v/>
      </c>
      <c r="C63" s="70" t="str">
        <f>IF('Request Testing'!C63="","",'Request Testing'!C63)</f>
        <v/>
      </c>
      <c r="D63" s="24" t="str">
        <f>IF('Request Testing'!D63="","",'Request Testing'!D63)</f>
        <v/>
      </c>
      <c r="E63" s="24" t="str">
        <f>IF('Request Testing'!E63="","",'Request Testing'!E63)</f>
        <v/>
      </c>
      <c r="F63" s="24" t="str">
        <f>IF('Request Testing'!F63="","",'Request Testing'!F63)</f>
        <v/>
      </c>
      <c r="G63" s="22" t="str">
        <f>IF('Request Testing'!G63="","",'Request Testing'!G63)</f>
        <v/>
      </c>
      <c r="H63" s="71" t="str">
        <f>IF('Request Testing'!H63="","",'Request Testing'!H63)</f>
        <v/>
      </c>
      <c r="I63" s="22" t="str">
        <f>IF('Request Testing'!I63="","",'Request Testing'!I63)</f>
        <v/>
      </c>
      <c r="J63" s="22" t="str">
        <f>IF('Request Testing'!J63="","",'Request Testing'!J63)</f>
        <v/>
      </c>
      <c r="K63" s="22" t="str">
        <f>IF('Request Testing'!K63="","",'Request Testing'!K63)</f>
        <v/>
      </c>
      <c r="L63" s="70" t="str">
        <f>IF('Request Testing'!L63="","",'Request Testing'!L63)</f>
        <v/>
      </c>
      <c r="M63" s="70" t="str">
        <f>IF('Request Testing'!M63="","",'Request Testing'!M63)</f>
        <v/>
      </c>
      <c r="N63" s="70" t="str">
        <f>IF('Request Testing'!N63="","",'Request Testing'!N63)</f>
        <v/>
      </c>
      <c r="O63" s="72" t="str">
        <f>IF('Request Testing'!O63&lt;1,"",IF(AND(OR('Request Testing'!L63&gt;0,'Request Testing'!M63&gt;0,'Request Testing'!N63&gt;0),COUNTA('Request Testing'!O63)&gt;0),"","PV"))</f>
        <v/>
      </c>
      <c r="P63" s="72" t="str">
        <f>IF('Request Testing'!P63&lt;1,"",IF(AND(OR('Request Testing'!L63&gt;0,'Request Testing'!M63&gt;0),COUNTA('Request Testing'!P63)&gt;0),"HPS ADD ON","HPS"))</f>
        <v/>
      </c>
      <c r="Q63" s="72" t="str">
        <f>IF('Request Testing'!Q63&lt;1,"",IF(AND(OR('Request Testing'!L63&gt;0,'Request Testing'!M63&gt;0),COUNTA('Request Testing'!Q63)&gt;0),"CC ADD ON","CC"))</f>
        <v/>
      </c>
      <c r="R63" s="72" t="str">
        <f>IF('Request Testing'!R63&lt;1,"",IF(AND(OR('Request Testing'!L63&gt;0,'Request Testing'!M63&gt;0),COUNTA('Request Testing'!R63)&gt;0),"RC ADD ON","RC"))</f>
        <v/>
      </c>
      <c r="S63" s="70" t="str">
        <f>IF('Request Testing'!S63&lt;1,"",IF(AND(OR('Request Testing'!L63&gt;0,'Request Testing'!M63&gt;0),COUNTA('Request Testing'!S63)&gt;0),"DL ADD ON","DL"))</f>
        <v/>
      </c>
      <c r="T63" s="70" t="str">
        <f>IF('Request Testing'!T63="","",'Request Testing'!T63)</f>
        <v/>
      </c>
      <c r="U63" s="70" t="str">
        <f>IF('Request Testing'!U63&lt;1,"",IF(AND(OR('Request Testing'!L63&gt;0,'Request Testing'!M63&gt;0),COUNTA('Request Testing'!U63)&gt;0),"OH ADD ON","OH"))</f>
        <v/>
      </c>
      <c r="V63" s="73" t="str">
        <f>IF('Request Testing'!V63&lt;1,"",IF(AND(OR('Request Testing'!L63&gt;0,'Request Testing'!M63&gt;0),COUNTA('Request Testing'!V63)&gt;0),"GCP","AM"))</f>
        <v/>
      </c>
      <c r="W63" s="73" t="str">
        <f>IF('Request Testing'!W63&lt;1,"",IF(AND(OR('Request Testing'!L63&gt;0,'Request Testing'!M63&gt;0),COUNTA('Request Testing'!W63)&gt;0),"GCP","NH"))</f>
        <v/>
      </c>
      <c r="X63" s="73" t="str">
        <f>IF('Request Testing'!X63&lt;1,"",IF(AND(OR('Request Testing'!L63&gt;0,'Request Testing'!M63&gt;0),COUNTA('Request Testing'!X63)&gt;0),"GCP","CA"))</f>
        <v/>
      </c>
      <c r="Y63" s="73" t="str">
        <f>IF('Request Testing'!Y63&lt;1,"",IF(AND(OR('Request Testing'!L63&gt;0,'Request Testing'!M63&gt;0),COUNTA('Request Testing'!Y63)&gt;0),"GCP","DD"))</f>
        <v/>
      </c>
      <c r="Z63" s="73" t="str">
        <f>IF('Request Testing'!Z63&lt;1,"",IF(AND(OR('Request Testing'!L63&gt;0,'Request Testing'!M63&gt;0),COUNTA('Request Testing'!Z63)&gt;0),"GCP","TH"))</f>
        <v/>
      </c>
      <c r="AA63" s="73" t="str">
        <f>IF('Request Testing'!AA63&lt;1,"",IF(AND(OR('Request Testing'!L63&gt;0,'Request Testing'!M63&gt;0),COUNTA('Request Testing'!AA63)&gt;0),"GCP","PHA"))</f>
        <v/>
      </c>
      <c r="AB63" s="73" t="str">
        <f>IF('Request Testing'!AB63&lt;1,"",IF(AND(OR('Request Testing'!L63&gt;0,'Request Testing'!M63&gt;0),COUNTA('Request Testing'!AB63)&gt;0),"GCP","OS"))</f>
        <v/>
      </c>
      <c r="AE63" s="74" t="str">
        <f>IF(OR('Request Testing'!L63&gt;0,'Request Testing'!M63&gt;0,'Request Testing'!N63&gt;0,'Request Testing'!O63&gt;0,'Request Testing'!P63&gt;0,'Request Testing'!Q63&gt;0,'Request Testing'!R63&gt;0,'Request Testing'!S63&gt;0,'Request Testing'!T63&gt;0,'Request Testing'!U63&gt;0,'Request Testing'!V63&gt;0,'Request Testing'!W63&gt;0,'Request Testing'!X63&gt;0,'Request Testing'!Y63&gt;0,'Request Testing'!Z63&gt;0,'Request Testing'!AA63&gt;0,'Request Testing'!AB63&gt;0),"X","")</f>
        <v/>
      </c>
      <c r="AF63" s="75" t="str">
        <f>IF(ISNUMBER(SEARCH({"S"},C63)),"S",IF(ISNUMBER(SEARCH({"M"},C63)),"B",IF(ISNUMBER(SEARCH({"B"},C63)),"B",IF(ISNUMBER(SEARCH({"C"},C63)),"C",IF(ISNUMBER(SEARCH({"H"},C63)),"C",IF(ISNUMBER(SEARCH({"F"},C63)),"C",""))))))</f>
        <v/>
      </c>
      <c r="AG63" s="74" t="str">
        <f t="shared" si="0"/>
        <v/>
      </c>
      <c r="AH63" s="74" t="str">
        <f t="shared" si="1"/>
        <v/>
      </c>
      <c r="AI63" s="74" t="str">
        <f t="shared" si="2"/>
        <v/>
      </c>
      <c r="AJ63" s="4" t="str">
        <f t="shared" si="3"/>
        <v/>
      </c>
      <c r="AK63" s="76" t="str">
        <f>IF('Request Testing'!M63&lt;1,"",IF(AND(OR('Request Testing'!$E$1&gt;0),COUNTA('Request Testing'!M63)&gt;0),"CHR","GGP-LD"))</f>
        <v/>
      </c>
      <c r="AL63" s="4" t="str">
        <f t="shared" si="4"/>
        <v/>
      </c>
      <c r="AM63" s="52" t="str">
        <f t="shared" si="5"/>
        <v/>
      </c>
      <c r="AN63" s="4" t="str">
        <f t="shared" si="6"/>
        <v/>
      </c>
      <c r="AO63" s="4" t="str">
        <f t="shared" si="7"/>
        <v/>
      </c>
      <c r="AP63" s="74" t="str">
        <f t="shared" si="8"/>
        <v/>
      </c>
      <c r="AQ63" s="4" t="str">
        <f t="shared" si="18"/>
        <v/>
      </c>
      <c r="AR63" s="4" t="str">
        <f t="shared" si="19"/>
        <v/>
      </c>
      <c r="AS63" s="74" t="str">
        <f t="shared" si="9"/>
        <v/>
      </c>
      <c r="AT63" s="4" t="str">
        <f t="shared" si="10"/>
        <v/>
      </c>
      <c r="AU63" s="4" t="str">
        <f t="shared" si="11"/>
        <v/>
      </c>
      <c r="AV63" s="4" t="str">
        <f t="shared" si="12"/>
        <v/>
      </c>
      <c r="AW63" s="4" t="str">
        <f t="shared" si="13"/>
        <v/>
      </c>
      <c r="AX63" s="4" t="str">
        <f t="shared" si="14"/>
        <v/>
      </c>
      <c r="AY63" s="4" t="str">
        <f t="shared" si="15"/>
        <v/>
      </c>
      <c r="AZ63" s="4" t="str">
        <f t="shared" si="16"/>
        <v/>
      </c>
      <c r="BA63" s="77" t="str">
        <f>IF(AND(OR('Request Testing'!L63&gt;0,'Request Testing'!M63&gt;0),COUNTA('Request Testing'!V63:AB63)&gt;0),"Run Panel","")</f>
        <v/>
      </c>
      <c r="BC63" s="78" t="str">
        <f>IF(AG63="Blood Card",'Order Details'!$S$34,"")</f>
        <v/>
      </c>
      <c r="BD63" s="78" t="str">
        <f>IF(AH63="Hair Card",'Order Details'!$S$35,"")</f>
        <v/>
      </c>
      <c r="BF63" s="4" t="str">
        <f>IF(AJ63="GGP-HD",'Order Details'!$N$10,"")</f>
        <v/>
      </c>
      <c r="BG63" s="79" t="str">
        <f>IF(AK63="GGP-LD",'Order Details'!$N$15,IF(AK63="CHR",'Order Details'!$P$15,""))</f>
        <v/>
      </c>
      <c r="BH63" s="52" t="str">
        <f>IF(AL63="GGP-uLD",'Order Details'!$N$18,"")</f>
        <v/>
      </c>
      <c r="BI63" s="80" t="str">
        <f>IF(AM63="PV",'Order Details'!$N$24,"")</f>
        <v/>
      </c>
      <c r="BJ63" s="78" t="str">
        <f>IF(AN63="HPS",'Order Details'!$N$34,IF(AN63="HPS ADD ON",'Order Details'!$M$34,""))</f>
        <v/>
      </c>
      <c r="BK63" s="78" t="str">
        <f>IF(AO63="CC",'Order Details'!$N$33,IF(AO63="CC ADD ON",'Order Details'!$M$33,""))</f>
        <v/>
      </c>
      <c r="BL63" s="79" t="str">
        <f>IF(AP63="DL",'Order Details'!$N$35,"")</f>
        <v/>
      </c>
      <c r="BM63" s="79" t="str">
        <f>IF(AQ63="RC",'Order Details'!$N$36,"")</f>
        <v/>
      </c>
      <c r="BN63" s="79" t="str">
        <f>IF(AR63="OH",'Order Details'!$N$37,"")</f>
        <v/>
      </c>
      <c r="BO63" s="79" t="str">
        <f>IF(AS63="BVD",'Order Details'!$N$38,"")</f>
        <v/>
      </c>
      <c r="BP63" s="79" t="str">
        <f>IF(AT63="AM",'Order Details'!$N$40,"")</f>
        <v/>
      </c>
      <c r="BQ63" s="79" t="str">
        <f>IF(AU63="NH",'Order Details'!$N$41,"")</f>
        <v/>
      </c>
      <c r="BR63" s="79" t="str">
        <f>IF(AV63="CA",'Order Details'!$N$42,"")</f>
        <v/>
      </c>
      <c r="BS63" s="79" t="str">
        <f>IF(AW63="DD",'Order Details'!$N$43,"")</f>
        <v/>
      </c>
      <c r="BT63" s="79" t="str">
        <f>IF(AX63="TH",'Order Details'!$N$45,"")</f>
        <v/>
      </c>
      <c r="BU63" s="79" t="str">
        <f>IF(AY63="PHA",'Order Details'!$N$44,"")</f>
        <v/>
      </c>
      <c r="BV63" s="79" t="str">
        <f>IF(AZ63="OS",'Order Details'!$N$46,"")</f>
        <v/>
      </c>
      <c r="BW63" s="79" t="str">
        <f>IF(BA63="RUN PANEL",'Order Details'!$N$39,"")</f>
        <v/>
      </c>
      <c r="BX63" s="79" t="str">
        <f t="shared" si="17"/>
        <v/>
      </c>
    </row>
    <row r="64" spans="1:76" ht="15.75" customHeight="1">
      <c r="A64" s="22" t="str">
        <f>IF('Request Testing'!A64&gt;0,'Request Testing'!A64,"")</f>
        <v/>
      </c>
      <c r="B64" s="70" t="str">
        <f>IF('Request Testing'!B64="","",'Request Testing'!B64)</f>
        <v/>
      </c>
      <c r="C64" s="70" t="str">
        <f>IF('Request Testing'!C64="","",'Request Testing'!C64)</f>
        <v/>
      </c>
      <c r="D64" s="24" t="str">
        <f>IF('Request Testing'!D64="","",'Request Testing'!D64)</f>
        <v/>
      </c>
      <c r="E64" s="24" t="str">
        <f>IF('Request Testing'!E64="","",'Request Testing'!E64)</f>
        <v/>
      </c>
      <c r="F64" s="24" t="str">
        <f>IF('Request Testing'!F64="","",'Request Testing'!F64)</f>
        <v/>
      </c>
      <c r="G64" s="22" t="str">
        <f>IF('Request Testing'!G64="","",'Request Testing'!G64)</f>
        <v/>
      </c>
      <c r="H64" s="71" t="str">
        <f>IF('Request Testing'!H64="","",'Request Testing'!H64)</f>
        <v/>
      </c>
      <c r="I64" s="22" t="str">
        <f>IF('Request Testing'!I64="","",'Request Testing'!I64)</f>
        <v/>
      </c>
      <c r="J64" s="22" t="str">
        <f>IF('Request Testing'!J64="","",'Request Testing'!J64)</f>
        <v/>
      </c>
      <c r="K64" s="22" t="str">
        <f>IF('Request Testing'!K64="","",'Request Testing'!K64)</f>
        <v/>
      </c>
      <c r="L64" s="70" t="str">
        <f>IF('Request Testing'!L64="","",'Request Testing'!L64)</f>
        <v/>
      </c>
      <c r="M64" s="70" t="str">
        <f>IF('Request Testing'!M64="","",'Request Testing'!M64)</f>
        <v/>
      </c>
      <c r="N64" s="70" t="str">
        <f>IF('Request Testing'!N64="","",'Request Testing'!N64)</f>
        <v/>
      </c>
      <c r="O64" s="72" t="str">
        <f>IF('Request Testing'!O64&lt;1,"",IF(AND(OR('Request Testing'!L64&gt;0,'Request Testing'!M64&gt;0,'Request Testing'!N64&gt;0),COUNTA('Request Testing'!O64)&gt;0),"","PV"))</f>
        <v/>
      </c>
      <c r="P64" s="72" t="str">
        <f>IF('Request Testing'!P64&lt;1,"",IF(AND(OR('Request Testing'!L64&gt;0,'Request Testing'!M64&gt;0),COUNTA('Request Testing'!P64)&gt;0),"HPS ADD ON","HPS"))</f>
        <v/>
      </c>
      <c r="Q64" s="72" t="str">
        <f>IF('Request Testing'!Q64&lt;1,"",IF(AND(OR('Request Testing'!L64&gt;0,'Request Testing'!M64&gt;0),COUNTA('Request Testing'!Q64)&gt;0),"CC ADD ON","CC"))</f>
        <v/>
      </c>
      <c r="R64" s="72" t="str">
        <f>IF('Request Testing'!R64&lt;1,"",IF(AND(OR('Request Testing'!L64&gt;0,'Request Testing'!M64&gt;0),COUNTA('Request Testing'!R64)&gt;0),"RC ADD ON","RC"))</f>
        <v/>
      </c>
      <c r="S64" s="70" t="str">
        <f>IF('Request Testing'!S64&lt;1,"",IF(AND(OR('Request Testing'!L64&gt;0,'Request Testing'!M64&gt;0),COUNTA('Request Testing'!S64)&gt;0),"DL ADD ON","DL"))</f>
        <v/>
      </c>
      <c r="T64" s="70" t="str">
        <f>IF('Request Testing'!T64="","",'Request Testing'!T64)</f>
        <v/>
      </c>
      <c r="U64" s="70" t="str">
        <f>IF('Request Testing'!U64&lt;1,"",IF(AND(OR('Request Testing'!L64&gt;0,'Request Testing'!M64&gt;0),COUNTA('Request Testing'!U64)&gt;0),"OH ADD ON","OH"))</f>
        <v/>
      </c>
      <c r="V64" s="73" t="str">
        <f>IF('Request Testing'!V64&lt;1,"",IF(AND(OR('Request Testing'!L64&gt;0,'Request Testing'!M64&gt;0),COUNTA('Request Testing'!V64)&gt;0),"GCP","AM"))</f>
        <v/>
      </c>
      <c r="W64" s="73" t="str">
        <f>IF('Request Testing'!W64&lt;1,"",IF(AND(OR('Request Testing'!L64&gt;0,'Request Testing'!M64&gt;0),COUNTA('Request Testing'!W64)&gt;0),"GCP","NH"))</f>
        <v/>
      </c>
      <c r="X64" s="73" t="str">
        <f>IF('Request Testing'!X64&lt;1,"",IF(AND(OR('Request Testing'!L64&gt;0,'Request Testing'!M64&gt;0),COUNTA('Request Testing'!X64)&gt;0),"GCP","CA"))</f>
        <v/>
      </c>
      <c r="Y64" s="73" t="str">
        <f>IF('Request Testing'!Y64&lt;1,"",IF(AND(OR('Request Testing'!L64&gt;0,'Request Testing'!M64&gt;0),COUNTA('Request Testing'!Y64)&gt;0),"GCP","DD"))</f>
        <v/>
      </c>
      <c r="Z64" s="73" t="str">
        <f>IF('Request Testing'!Z64&lt;1,"",IF(AND(OR('Request Testing'!L64&gt;0,'Request Testing'!M64&gt;0),COUNTA('Request Testing'!Z64)&gt;0),"GCP","TH"))</f>
        <v/>
      </c>
      <c r="AA64" s="73" t="str">
        <f>IF('Request Testing'!AA64&lt;1,"",IF(AND(OR('Request Testing'!L64&gt;0,'Request Testing'!M64&gt;0),COUNTA('Request Testing'!AA64)&gt;0),"GCP","PHA"))</f>
        <v/>
      </c>
      <c r="AB64" s="73" t="str">
        <f>IF('Request Testing'!AB64&lt;1,"",IF(AND(OR('Request Testing'!L64&gt;0,'Request Testing'!M64&gt;0),COUNTA('Request Testing'!AB64)&gt;0),"GCP","OS"))</f>
        <v/>
      </c>
      <c r="AE64" s="74" t="str">
        <f>IF(OR('Request Testing'!L64&gt;0,'Request Testing'!M64&gt;0,'Request Testing'!N64&gt;0,'Request Testing'!O64&gt;0,'Request Testing'!P64&gt;0,'Request Testing'!Q64&gt;0,'Request Testing'!R64&gt;0,'Request Testing'!S64&gt;0,'Request Testing'!T64&gt;0,'Request Testing'!U64&gt;0,'Request Testing'!V64&gt;0,'Request Testing'!W64&gt;0,'Request Testing'!X64&gt;0,'Request Testing'!Y64&gt;0,'Request Testing'!Z64&gt;0,'Request Testing'!AA64&gt;0,'Request Testing'!AB64&gt;0),"X","")</f>
        <v/>
      </c>
      <c r="AF64" s="75" t="str">
        <f>IF(ISNUMBER(SEARCH({"S"},C64)),"S",IF(ISNUMBER(SEARCH({"M"},C64)),"B",IF(ISNUMBER(SEARCH({"B"},C64)),"B",IF(ISNUMBER(SEARCH({"C"},C64)),"C",IF(ISNUMBER(SEARCH({"H"},C64)),"C",IF(ISNUMBER(SEARCH({"F"},C64)),"C",""))))))</f>
        <v/>
      </c>
      <c r="AG64" s="74" t="str">
        <f t="shared" si="0"/>
        <v/>
      </c>
      <c r="AH64" s="74" t="str">
        <f t="shared" si="1"/>
        <v/>
      </c>
      <c r="AI64" s="74" t="str">
        <f t="shared" si="2"/>
        <v/>
      </c>
      <c r="AJ64" s="4" t="str">
        <f t="shared" si="3"/>
        <v/>
      </c>
      <c r="AK64" s="76" t="str">
        <f>IF('Request Testing'!M64&lt;1,"",IF(AND(OR('Request Testing'!$E$1&gt;0),COUNTA('Request Testing'!M64)&gt;0),"CHR","GGP-LD"))</f>
        <v/>
      </c>
      <c r="AL64" s="4" t="str">
        <f t="shared" si="4"/>
        <v/>
      </c>
      <c r="AM64" s="52" t="str">
        <f t="shared" si="5"/>
        <v/>
      </c>
      <c r="AN64" s="4" t="str">
        <f t="shared" si="6"/>
        <v/>
      </c>
      <c r="AO64" s="4" t="str">
        <f t="shared" si="7"/>
        <v/>
      </c>
      <c r="AP64" s="74" t="str">
        <f t="shared" si="8"/>
        <v/>
      </c>
      <c r="AQ64" s="4" t="str">
        <f t="shared" si="18"/>
        <v/>
      </c>
      <c r="AR64" s="4" t="str">
        <f t="shared" si="19"/>
        <v/>
      </c>
      <c r="AS64" s="74" t="str">
        <f t="shared" si="9"/>
        <v/>
      </c>
      <c r="AT64" s="4" t="str">
        <f t="shared" si="10"/>
        <v/>
      </c>
      <c r="AU64" s="4" t="str">
        <f t="shared" si="11"/>
        <v/>
      </c>
      <c r="AV64" s="4" t="str">
        <f t="shared" si="12"/>
        <v/>
      </c>
      <c r="AW64" s="4" t="str">
        <f t="shared" si="13"/>
        <v/>
      </c>
      <c r="AX64" s="4" t="str">
        <f t="shared" si="14"/>
        <v/>
      </c>
      <c r="AY64" s="4" t="str">
        <f t="shared" si="15"/>
        <v/>
      </c>
      <c r="AZ64" s="4" t="str">
        <f t="shared" si="16"/>
        <v/>
      </c>
      <c r="BA64" s="77" t="str">
        <f>IF(AND(OR('Request Testing'!L64&gt;0,'Request Testing'!M64&gt;0),COUNTA('Request Testing'!V64:AB64)&gt;0),"Run Panel","")</f>
        <v/>
      </c>
      <c r="BC64" s="78" t="str">
        <f>IF(AG64="Blood Card",'Order Details'!$S$34,"")</f>
        <v/>
      </c>
      <c r="BD64" s="78" t="str">
        <f>IF(AH64="Hair Card",'Order Details'!$S$35,"")</f>
        <v/>
      </c>
      <c r="BF64" s="4" t="str">
        <f>IF(AJ64="GGP-HD",'Order Details'!$N$10,"")</f>
        <v/>
      </c>
      <c r="BG64" s="79" t="str">
        <f>IF(AK64="GGP-LD",'Order Details'!$N$15,IF(AK64="CHR",'Order Details'!$P$15,""))</f>
        <v/>
      </c>
      <c r="BH64" s="52" t="str">
        <f>IF(AL64="GGP-uLD",'Order Details'!$N$18,"")</f>
        <v/>
      </c>
      <c r="BI64" s="80" t="str">
        <f>IF(AM64="PV",'Order Details'!$N$24,"")</f>
        <v/>
      </c>
      <c r="BJ64" s="78" t="str">
        <f>IF(AN64="HPS",'Order Details'!$N$34,IF(AN64="HPS ADD ON",'Order Details'!$M$34,""))</f>
        <v/>
      </c>
      <c r="BK64" s="78" t="str">
        <f>IF(AO64="CC",'Order Details'!$N$33,IF(AO64="CC ADD ON",'Order Details'!$M$33,""))</f>
        <v/>
      </c>
      <c r="BL64" s="79" t="str">
        <f>IF(AP64="DL",'Order Details'!$N$35,"")</f>
        <v/>
      </c>
      <c r="BM64" s="79" t="str">
        <f>IF(AQ64="RC",'Order Details'!$N$36,"")</f>
        <v/>
      </c>
      <c r="BN64" s="79" t="str">
        <f>IF(AR64="OH",'Order Details'!$N$37,"")</f>
        <v/>
      </c>
      <c r="BO64" s="79" t="str">
        <f>IF(AS64="BVD",'Order Details'!$N$38,"")</f>
        <v/>
      </c>
      <c r="BP64" s="79" t="str">
        <f>IF(AT64="AM",'Order Details'!$N$40,"")</f>
        <v/>
      </c>
      <c r="BQ64" s="79" t="str">
        <f>IF(AU64="NH",'Order Details'!$N$41,"")</f>
        <v/>
      </c>
      <c r="BR64" s="79" t="str">
        <f>IF(AV64="CA",'Order Details'!$N$42,"")</f>
        <v/>
      </c>
      <c r="BS64" s="79" t="str">
        <f>IF(AW64="DD",'Order Details'!$N$43,"")</f>
        <v/>
      </c>
      <c r="BT64" s="79" t="str">
        <f>IF(AX64="TH",'Order Details'!$N$45,"")</f>
        <v/>
      </c>
      <c r="BU64" s="79" t="str">
        <f>IF(AY64="PHA",'Order Details'!$N$44,"")</f>
        <v/>
      </c>
      <c r="BV64" s="79" t="str">
        <f>IF(AZ64="OS",'Order Details'!$N$46,"")</f>
        <v/>
      </c>
      <c r="BW64" s="79" t="str">
        <f>IF(BA64="RUN PANEL",'Order Details'!$N$39,"")</f>
        <v/>
      </c>
      <c r="BX64" s="79" t="str">
        <f t="shared" si="17"/>
        <v/>
      </c>
    </row>
    <row r="65" spans="1:76" ht="15.75" customHeight="1">
      <c r="A65" s="22" t="str">
        <f>IF('Request Testing'!A65&gt;0,'Request Testing'!A65,"")</f>
        <v/>
      </c>
      <c r="B65" s="70" t="str">
        <f>IF('Request Testing'!B65="","",'Request Testing'!B65)</f>
        <v/>
      </c>
      <c r="C65" s="70" t="str">
        <f>IF('Request Testing'!C65="","",'Request Testing'!C65)</f>
        <v/>
      </c>
      <c r="D65" s="24" t="str">
        <f>IF('Request Testing'!D65="","",'Request Testing'!D65)</f>
        <v/>
      </c>
      <c r="E65" s="24" t="str">
        <f>IF('Request Testing'!E65="","",'Request Testing'!E65)</f>
        <v/>
      </c>
      <c r="F65" s="24" t="str">
        <f>IF('Request Testing'!F65="","",'Request Testing'!F65)</f>
        <v/>
      </c>
      <c r="G65" s="22" t="str">
        <f>IF('Request Testing'!G65="","",'Request Testing'!G65)</f>
        <v/>
      </c>
      <c r="H65" s="71" t="str">
        <f>IF('Request Testing'!H65="","",'Request Testing'!H65)</f>
        <v/>
      </c>
      <c r="I65" s="22" t="str">
        <f>IF('Request Testing'!I65="","",'Request Testing'!I65)</f>
        <v/>
      </c>
      <c r="J65" s="22" t="str">
        <f>IF('Request Testing'!J65="","",'Request Testing'!J65)</f>
        <v/>
      </c>
      <c r="K65" s="22" t="str">
        <f>IF('Request Testing'!K65="","",'Request Testing'!K65)</f>
        <v/>
      </c>
      <c r="L65" s="70" t="str">
        <f>IF('Request Testing'!L65="","",'Request Testing'!L65)</f>
        <v/>
      </c>
      <c r="M65" s="70" t="str">
        <f>IF('Request Testing'!M65="","",'Request Testing'!M65)</f>
        <v/>
      </c>
      <c r="N65" s="70" t="str">
        <f>IF('Request Testing'!N65="","",'Request Testing'!N65)</f>
        <v/>
      </c>
      <c r="O65" s="72" t="str">
        <f>IF('Request Testing'!O65&lt;1,"",IF(AND(OR('Request Testing'!L65&gt;0,'Request Testing'!M65&gt;0,'Request Testing'!N65&gt;0),COUNTA('Request Testing'!O65)&gt;0),"","PV"))</f>
        <v/>
      </c>
      <c r="P65" s="72" t="str">
        <f>IF('Request Testing'!P65&lt;1,"",IF(AND(OR('Request Testing'!L65&gt;0,'Request Testing'!M65&gt;0),COUNTA('Request Testing'!P65)&gt;0),"HPS ADD ON","HPS"))</f>
        <v/>
      </c>
      <c r="Q65" s="72" t="str">
        <f>IF('Request Testing'!Q65&lt;1,"",IF(AND(OR('Request Testing'!L65&gt;0,'Request Testing'!M65&gt;0),COUNTA('Request Testing'!Q65)&gt;0),"CC ADD ON","CC"))</f>
        <v/>
      </c>
      <c r="R65" s="72" t="str">
        <f>IF('Request Testing'!R65&lt;1,"",IF(AND(OR('Request Testing'!L65&gt;0,'Request Testing'!M65&gt;0),COUNTA('Request Testing'!R65)&gt;0),"RC ADD ON","RC"))</f>
        <v/>
      </c>
      <c r="S65" s="70" t="str">
        <f>IF('Request Testing'!S65&lt;1,"",IF(AND(OR('Request Testing'!L65&gt;0,'Request Testing'!M65&gt;0),COUNTA('Request Testing'!S65)&gt;0),"DL ADD ON","DL"))</f>
        <v/>
      </c>
      <c r="T65" s="70" t="str">
        <f>IF('Request Testing'!T65="","",'Request Testing'!T65)</f>
        <v/>
      </c>
      <c r="U65" s="70" t="str">
        <f>IF('Request Testing'!U65&lt;1,"",IF(AND(OR('Request Testing'!L65&gt;0,'Request Testing'!M65&gt;0),COUNTA('Request Testing'!U65)&gt;0),"OH ADD ON","OH"))</f>
        <v/>
      </c>
      <c r="V65" s="73" t="str">
        <f>IF('Request Testing'!V65&lt;1,"",IF(AND(OR('Request Testing'!L65&gt;0,'Request Testing'!M65&gt;0),COUNTA('Request Testing'!V65)&gt;0),"GCP","AM"))</f>
        <v/>
      </c>
      <c r="W65" s="73" t="str">
        <f>IF('Request Testing'!W65&lt;1,"",IF(AND(OR('Request Testing'!L65&gt;0,'Request Testing'!M65&gt;0),COUNTA('Request Testing'!W65)&gt;0),"GCP","NH"))</f>
        <v/>
      </c>
      <c r="X65" s="73" t="str">
        <f>IF('Request Testing'!X65&lt;1,"",IF(AND(OR('Request Testing'!L65&gt;0,'Request Testing'!M65&gt;0),COUNTA('Request Testing'!X65)&gt;0),"GCP","CA"))</f>
        <v/>
      </c>
      <c r="Y65" s="73" t="str">
        <f>IF('Request Testing'!Y65&lt;1,"",IF(AND(OR('Request Testing'!L65&gt;0,'Request Testing'!M65&gt;0),COUNTA('Request Testing'!Y65)&gt;0),"GCP","DD"))</f>
        <v/>
      </c>
      <c r="Z65" s="73" t="str">
        <f>IF('Request Testing'!Z65&lt;1,"",IF(AND(OR('Request Testing'!L65&gt;0,'Request Testing'!M65&gt;0),COUNTA('Request Testing'!Z65)&gt;0),"GCP","TH"))</f>
        <v/>
      </c>
      <c r="AA65" s="73" t="str">
        <f>IF('Request Testing'!AA65&lt;1,"",IF(AND(OR('Request Testing'!L65&gt;0,'Request Testing'!M65&gt;0),COUNTA('Request Testing'!AA65)&gt;0),"GCP","PHA"))</f>
        <v/>
      </c>
      <c r="AB65" s="73" t="str">
        <f>IF('Request Testing'!AB65&lt;1,"",IF(AND(OR('Request Testing'!L65&gt;0,'Request Testing'!M65&gt;0),COUNTA('Request Testing'!AB65)&gt;0),"GCP","OS"))</f>
        <v/>
      </c>
      <c r="AE65" s="74" t="str">
        <f>IF(OR('Request Testing'!L65&gt;0,'Request Testing'!M65&gt;0,'Request Testing'!N65&gt;0,'Request Testing'!O65&gt;0,'Request Testing'!P65&gt;0,'Request Testing'!Q65&gt;0,'Request Testing'!R65&gt;0,'Request Testing'!S65&gt;0,'Request Testing'!T65&gt;0,'Request Testing'!U65&gt;0,'Request Testing'!V65&gt;0,'Request Testing'!W65&gt;0,'Request Testing'!X65&gt;0,'Request Testing'!Y65&gt;0,'Request Testing'!Z65&gt;0,'Request Testing'!AA65&gt;0,'Request Testing'!AB65&gt;0),"X","")</f>
        <v/>
      </c>
      <c r="AF65" s="75" t="str">
        <f>IF(ISNUMBER(SEARCH({"S"},C65)),"S",IF(ISNUMBER(SEARCH({"M"},C65)),"B",IF(ISNUMBER(SEARCH({"B"},C65)),"B",IF(ISNUMBER(SEARCH({"C"},C65)),"C",IF(ISNUMBER(SEARCH({"H"},C65)),"C",IF(ISNUMBER(SEARCH({"F"},C65)),"C",""))))))</f>
        <v/>
      </c>
      <c r="AG65" s="74" t="str">
        <f t="shared" si="0"/>
        <v/>
      </c>
      <c r="AH65" s="74" t="str">
        <f t="shared" si="1"/>
        <v/>
      </c>
      <c r="AI65" s="74" t="str">
        <f t="shared" si="2"/>
        <v/>
      </c>
      <c r="AJ65" s="4" t="str">
        <f t="shared" si="3"/>
        <v/>
      </c>
      <c r="AK65" s="76" t="str">
        <f>IF('Request Testing'!M65&lt;1,"",IF(AND(OR('Request Testing'!$E$1&gt;0),COUNTA('Request Testing'!M65)&gt;0),"CHR","GGP-LD"))</f>
        <v/>
      </c>
      <c r="AL65" s="4" t="str">
        <f t="shared" si="4"/>
        <v/>
      </c>
      <c r="AM65" s="52" t="str">
        <f t="shared" si="5"/>
        <v/>
      </c>
      <c r="AN65" s="4" t="str">
        <f t="shared" si="6"/>
        <v/>
      </c>
      <c r="AO65" s="4" t="str">
        <f t="shared" si="7"/>
        <v/>
      </c>
      <c r="AP65" s="74" t="str">
        <f t="shared" si="8"/>
        <v/>
      </c>
      <c r="AQ65" s="4" t="str">
        <f t="shared" si="18"/>
        <v/>
      </c>
      <c r="AR65" s="4" t="str">
        <f t="shared" si="19"/>
        <v/>
      </c>
      <c r="AS65" s="74" t="str">
        <f t="shared" si="9"/>
        <v/>
      </c>
      <c r="AT65" s="4" t="str">
        <f t="shared" si="10"/>
        <v/>
      </c>
      <c r="AU65" s="4" t="str">
        <f t="shared" si="11"/>
        <v/>
      </c>
      <c r="AV65" s="4" t="str">
        <f t="shared" si="12"/>
        <v/>
      </c>
      <c r="AW65" s="4" t="str">
        <f t="shared" si="13"/>
        <v/>
      </c>
      <c r="AX65" s="4" t="str">
        <f t="shared" si="14"/>
        <v/>
      </c>
      <c r="AY65" s="4" t="str">
        <f t="shared" si="15"/>
        <v/>
      </c>
      <c r="AZ65" s="4" t="str">
        <f t="shared" si="16"/>
        <v/>
      </c>
      <c r="BA65" s="77" t="str">
        <f>IF(AND(OR('Request Testing'!L65&gt;0,'Request Testing'!M65&gt;0),COUNTA('Request Testing'!V65:AB65)&gt;0),"Run Panel","")</f>
        <v/>
      </c>
      <c r="BC65" s="78" t="str">
        <f>IF(AG65="Blood Card",'Order Details'!$S$34,"")</f>
        <v/>
      </c>
      <c r="BD65" s="78" t="str">
        <f>IF(AH65="Hair Card",'Order Details'!$S$35,"")</f>
        <v/>
      </c>
      <c r="BF65" s="4" t="str">
        <f>IF(AJ65="GGP-HD",'Order Details'!$N$10,"")</f>
        <v/>
      </c>
      <c r="BG65" s="79" t="str">
        <f>IF(AK65="GGP-LD",'Order Details'!$N$15,IF(AK65="CHR",'Order Details'!$P$15,""))</f>
        <v/>
      </c>
      <c r="BH65" s="52" t="str">
        <f>IF(AL65="GGP-uLD",'Order Details'!$N$18,"")</f>
        <v/>
      </c>
      <c r="BI65" s="80" t="str">
        <f>IF(AM65="PV",'Order Details'!$N$24,"")</f>
        <v/>
      </c>
      <c r="BJ65" s="78" t="str">
        <f>IF(AN65="HPS",'Order Details'!$N$34,IF(AN65="HPS ADD ON",'Order Details'!$M$34,""))</f>
        <v/>
      </c>
      <c r="BK65" s="78" t="str">
        <f>IF(AO65="CC",'Order Details'!$N$33,IF(AO65="CC ADD ON",'Order Details'!$M$33,""))</f>
        <v/>
      </c>
      <c r="BL65" s="79" t="str">
        <f>IF(AP65="DL",'Order Details'!$N$35,"")</f>
        <v/>
      </c>
      <c r="BM65" s="79" t="str">
        <f>IF(AQ65="RC",'Order Details'!$N$36,"")</f>
        <v/>
      </c>
      <c r="BN65" s="79" t="str">
        <f>IF(AR65="OH",'Order Details'!$N$37,"")</f>
        <v/>
      </c>
      <c r="BO65" s="79" t="str">
        <f>IF(AS65="BVD",'Order Details'!$N$38,"")</f>
        <v/>
      </c>
      <c r="BP65" s="79" t="str">
        <f>IF(AT65="AM",'Order Details'!$N$40,"")</f>
        <v/>
      </c>
      <c r="BQ65" s="79" t="str">
        <f>IF(AU65="NH",'Order Details'!$N$41,"")</f>
        <v/>
      </c>
      <c r="BR65" s="79" t="str">
        <f>IF(AV65="CA",'Order Details'!$N$42,"")</f>
        <v/>
      </c>
      <c r="BS65" s="79" t="str">
        <f>IF(AW65="DD",'Order Details'!$N$43,"")</f>
        <v/>
      </c>
      <c r="BT65" s="79" t="str">
        <f>IF(AX65="TH",'Order Details'!$N$45,"")</f>
        <v/>
      </c>
      <c r="BU65" s="79" t="str">
        <f>IF(AY65="PHA",'Order Details'!$N$44,"")</f>
        <v/>
      </c>
      <c r="BV65" s="79" t="str">
        <f>IF(AZ65="OS",'Order Details'!$N$46,"")</f>
        <v/>
      </c>
      <c r="BW65" s="79" t="str">
        <f>IF(BA65="RUN PANEL",'Order Details'!$N$39,"")</f>
        <v/>
      </c>
      <c r="BX65" s="79" t="str">
        <f t="shared" si="17"/>
        <v/>
      </c>
    </row>
    <row r="66" spans="1:76" ht="15.75" customHeight="1">
      <c r="A66" s="22" t="str">
        <f>IF('Request Testing'!A66&gt;0,'Request Testing'!A66,"")</f>
        <v/>
      </c>
      <c r="B66" s="70" t="str">
        <f>IF('Request Testing'!B66="","",'Request Testing'!B66)</f>
        <v/>
      </c>
      <c r="C66" s="70" t="str">
        <f>IF('Request Testing'!C66="","",'Request Testing'!C66)</f>
        <v/>
      </c>
      <c r="D66" s="24" t="str">
        <f>IF('Request Testing'!D66="","",'Request Testing'!D66)</f>
        <v/>
      </c>
      <c r="E66" s="24" t="str">
        <f>IF('Request Testing'!E66="","",'Request Testing'!E66)</f>
        <v/>
      </c>
      <c r="F66" s="24" t="str">
        <f>IF('Request Testing'!F66="","",'Request Testing'!F66)</f>
        <v/>
      </c>
      <c r="G66" s="22" t="str">
        <f>IF('Request Testing'!G66="","",'Request Testing'!G66)</f>
        <v/>
      </c>
      <c r="H66" s="71" t="str">
        <f>IF('Request Testing'!H66="","",'Request Testing'!H66)</f>
        <v/>
      </c>
      <c r="I66" s="22" t="str">
        <f>IF('Request Testing'!I66="","",'Request Testing'!I66)</f>
        <v/>
      </c>
      <c r="J66" s="22" t="str">
        <f>IF('Request Testing'!J66="","",'Request Testing'!J66)</f>
        <v/>
      </c>
      <c r="K66" s="22" t="str">
        <f>IF('Request Testing'!K66="","",'Request Testing'!K66)</f>
        <v/>
      </c>
      <c r="L66" s="70" t="str">
        <f>IF('Request Testing'!L66="","",'Request Testing'!L66)</f>
        <v/>
      </c>
      <c r="M66" s="70" t="str">
        <f>IF('Request Testing'!M66="","",'Request Testing'!M66)</f>
        <v/>
      </c>
      <c r="N66" s="70" t="str">
        <f>IF('Request Testing'!N66="","",'Request Testing'!N66)</f>
        <v/>
      </c>
      <c r="O66" s="72" t="str">
        <f>IF('Request Testing'!O66&lt;1,"",IF(AND(OR('Request Testing'!L66&gt;0,'Request Testing'!M66&gt;0,'Request Testing'!N66&gt;0),COUNTA('Request Testing'!O66)&gt;0),"","PV"))</f>
        <v/>
      </c>
      <c r="P66" s="72" t="str">
        <f>IF('Request Testing'!P66&lt;1,"",IF(AND(OR('Request Testing'!L66&gt;0,'Request Testing'!M66&gt;0),COUNTA('Request Testing'!P66)&gt;0),"HPS ADD ON","HPS"))</f>
        <v/>
      </c>
      <c r="Q66" s="72" t="str">
        <f>IF('Request Testing'!Q66&lt;1,"",IF(AND(OR('Request Testing'!L66&gt;0,'Request Testing'!M66&gt;0),COUNTA('Request Testing'!Q66)&gt;0),"CC ADD ON","CC"))</f>
        <v/>
      </c>
      <c r="R66" s="72" t="str">
        <f>IF('Request Testing'!R66&lt;1,"",IF(AND(OR('Request Testing'!L66&gt;0,'Request Testing'!M66&gt;0),COUNTA('Request Testing'!R66)&gt;0),"RC ADD ON","RC"))</f>
        <v/>
      </c>
      <c r="S66" s="70" t="str">
        <f>IF('Request Testing'!S66&lt;1,"",IF(AND(OR('Request Testing'!L66&gt;0,'Request Testing'!M66&gt;0),COUNTA('Request Testing'!S66)&gt;0),"DL ADD ON","DL"))</f>
        <v/>
      </c>
      <c r="T66" s="70" t="str">
        <f>IF('Request Testing'!T66="","",'Request Testing'!T66)</f>
        <v/>
      </c>
      <c r="U66" s="70" t="str">
        <f>IF('Request Testing'!U66&lt;1,"",IF(AND(OR('Request Testing'!L66&gt;0,'Request Testing'!M66&gt;0),COUNTA('Request Testing'!U66)&gt;0),"OH ADD ON","OH"))</f>
        <v/>
      </c>
      <c r="V66" s="73" t="str">
        <f>IF('Request Testing'!V66&lt;1,"",IF(AND(OR('Request Testing'!L66&gt;0,'Request Testing'!M66&gt;0),COUNTA('Request Testing'!V66)&gt;0),"GCP","AM"))</f>
        <v/>
      </c>
      <c r="W66" s="73" t="str">
        <f>IF('Request Testing'!W66&lt;1,"",IF(AND(OR('Request Testing'!L66&gt;0,'Request Testing'!M66&gt;0),COUNTA('Request Testing'!W66)&gt;0),"GCP","NH"))</f>
        <v/>
      </c>
      <c r="X66" s="73" t="str">
        <f>IF('Request Testing'!X66&lt;1,"",IF(AND(OR('Request Testing'!L66&gt;0,'Request Testing'!M66&gt;0),COUNTA('Request Testing'!X66)&gt;0),"GCP","CA"))</f>
        <v/>
      </c>
      <c r="Y66" s="73" t="str">
        <f>IF('Request Testing'!Y66&lt;1,"",IF(AND(OR('Request Testing'!L66&gt;0,'Request Testing'!M66&gt;0),COUNTA('Request Testing'!Y66)&gt;0),"GCP","DD"))</f>
        <v/>
      </c>
      <c r="Z66" s="73" t="str">
        <f>IF('Request Testing'!Z66&lt;1,"",IF(AND(OR('Request Testing'!L66&gt;0,'Request Testing'!M66&gt;0),COUNTA('Request Testing'!Z66)&gt;0),"GCP","TH"))</f>
        <v/>
      </c>
      <c r="AA66" s="73" t="str">
        <f>IF('Request Testing'!AA66&lt;1,"",IF(AND(OR('Request Testing'!L66&gt;0,'Request Testing'!M66&gt;0),COUNTA('Request Testing'!AA66)&gt;0),"GCP","PHA"))</f>
        <v/>
      </c>
      <c r="AB66" s="73" t="str">
        <f>IF('Request Testing'!AB66&lt;1,"",IF(AND(OR('Request Testing'!L66&gt;0,'Request Testing'!M66&gt;0),COUNTA('Request Testing'!AB66)&gt;0),"GCP","OS"))</f>
        <v/>
      </c>
      <c r="AE66" s="74" t="str">
        <f>IF(OR('Request Testing'!L66&gt;0,'Request Testing'!M66&gt;0,'Request Testing'!N66&gt;0,'Request Testing'!O66&gt;0,'Request Testing'!P66&gt;0,'Request Testing'!Q66&gt;0,'Request Testing'!R66&gt;0,'Request Testing'!S66&gt;0,'Request Testing'!T66&gt;0,'Request Testing'!U66&gt;0,'Request Testing'!V66&gt;0,'Request Testing'!W66&gt;0,'Request Testing'!X66&gt;0,'Request Testing'!Y66&gt;0,'Request Testing'!Z66&gt;0,'Request Testing'!AA66&gt;0,'Request Testing'!AB66&gt;0),"X","")</f>
        <v/>
      </c>
      <c r="AF66" s="75" t="str">
        <f>IF(ISNUMBER(SEARCH({"S"},C66)),"S",IF(ISNUMBER(SEARCH({"M"},C66)),"B",IF(ISNUMBER(SEARCH({"B"},C66)),"B",IF(ISNUMBER(SEARCH({"C"},C66)),"C",IF(ISNUMBER(SEARCH({"H"},C66)),"C",IF(ISNUMBER(SEARCH({"F"},C66)),"C",""))))))</f>
        <v/>
      </c>
      <c r="AG66" s="74" t="str">
        <f t="shared" si="0"/>
        <v/>
      </c>
      <c r="AH66" s="74" t="str">
        <f t="shared" si="1"/>
        <v/>
      </c>
      <c r="AI66" s="74" t="str">
        <f t="shared" si="2"/>
        <v/>
      </c>
      <c r="AJ66" s="4" t="str">
        <f t="shared" si="3"/>
        <v/>
      </c>
      <c r="AK66" s="76" t="str">
        <f>IF('Request Testing'!M66&lt;1,"",IF(AND(OR('Request Testing'!$E$1&gt;0),COUNTA('Request Testing'!M66)&gt;0),"CHR","GGP-LD"))</f>
        <v/>
      </c>
      <c r="AL66" s="4" t="str">
        <f t="shared" si="4"/>
        <v/>
      </c>
      <c r="AM66" s="52" t="str">
        <f t="shared" si="5"/>
        <v/>
      </c>
      <c r="AN66" s="4" t="str">
        <f t="shared" si="6"/>
        <v/>
      </c>
      <c r="AO66" s="4" t="str">
        <f t="shared" si="7"/>
        <v/>
      </c>
      <c r="AP66" s="74" t="str">
        <f t="shared" si="8"/>
        <v/>
      </c>
      <c r="AQ66" s="4" t="str">
        <f t="shared" si="18"/>
        <v/>
      </c>
      <c r="AR66" s="4" t="str">
        <f t="shared" si="19"/>
        <v/>
      </c>
      <c r="AS66" s="74" t="str">
        <f t="shared" si="9"/>
        <v/>
      </c>
      <c r="AT66" s="4" t="str">
        <f t="shared" si="10"/>
        <v/>
      </c>
      <c r="AU66" s="4" t="str">
        <f t="shared" si="11"/>
        <v/>
      </c>
      <c r="AV66" s="4" t="str">
        <f t="shared" si="12"/>
        <v/>
      </c>
      <c r="AW66" s="4" t="str">
        <f t="shared" si="13"/>
        <v/>
      </c>
      <c r="AX66" s="4" t="str">
        <f t="shared" si="14"/>
        <v/>
      </c>
      <c r="AY66" s="4" t="str">
        <f t="shared" si="15"/>
        <v/>
      </c>
      <c r="AZ66" s="4" t="str">
        <f t="shared" si="16"/>
        <v/>
      </c>
      <c r="BA66" s="77" t="str">
        <f>IF(AND(OR('Request Testing'!L66&gt;0,'Request Testing'!M66&gt;0),COUNTA('Request Testing'!V66:AB66)&gt;0),"Run Panel","")</f>
        <v/>
      </c>
      <c r="BC66" s="78" t="str">
        <f>IF(AG66="Blood Card",'Order Details'!$S$34,"")</f>
        <v/>
      </c>
      <c r="BD66" s="78" t="str">
        <f>IF(AH66="Hair Card",'Order Details'!$S$35,"")</f>
        <v/>
      </c>
      <c r="BF66" s="4" t="str">
        <f>IF(AJ66="GGP-HD",'Order Details'!$N$10,"")</f>
        <v/>
      </c>
      <c r="BG66" s="79" t="str">
        <f>IF(AK66="GGP-LD",'Order Details'!$N$15,IF(AK66="CHR",'Order Details'!$P$15,""))</f>
        <v/>
      </c>
      <c r="BH66" s="52" t="str">
        <f>IF(AL66="GGP-uLD",'Order Details'!$N$18,"")</f>
        <v/>
      </c>
      <c r="BI66" s="80" t="str">
        <f>IF(AM66="PV",'Order Details'!$N$24,"")</f>
        <v/>
      </c>
      <c r="BJ66" s="78" t="str">
        <f>IF(AN66="HPS",'Order Details'!$N$34,IF(AN66="HPS ADD ON",'Order Details'!$M$34,""))</f>
        <v/>
      </c>
      <c r="BK66" s="78" t="str">
        <f>IF(AO66="CC",'Order Details'!$N$33,IF(AO66="CC ADD ON",'Order Details'!$M$33,""))</f>
        <v/>
      </c>
      <c r="BL66" s="79" t="str">
        <f>IF(AP66="DL",'Order Details'!$N$35,"")</f>
        <v/>
      </c>
      <c r="BM66" s="79" t="str">
        <f>IF(AQ66="RC",'Order Details'!$N$36,"")</f>
        <v/>
      </c>
      <c r="BN66" s="79" t="str">
        <f>IF(AR66="OH",'Order Details'!$N$37,"")</f>
        <v/>
      </c>
      <c r="BO66" s="79" t="str">
        <f>IF(AS66="BVD",'Order Details'!$N$38,"")</f>
        <v/>
      </c>
      <c r="BP66" s="79" t="str">
        <f>IF(AT66="AM",'Order Details'!$N$40,"")</f>
        <v/>
      </c>
      <c r="BQ66" s="79" t="str">
        <f>IF(AU66="NH",'Order Details'!$N$41,"")</f>
        <v/>
      </c>
      <c r="BR66" s="79" t="str">
        <f>IF(AV66="CA",'Order Details'!$N$42,"")</f>
        <v/>
      </c>
      <c r="BS66" s="79" t="str">
        <f>IF(AW66="DD",'Order Details'!$N$43,"")</f>
        <v/>
      </c>
      <c r="BT66" s="79" t="str">
        <f>IF(AX66="TH",'Order Details'!$N$45,"")</f>
        <v/>
      </c>
      <c r="BU66" s="79" t="str">
        <f>IF(AY66="PHA",'Order Details'!$N$44,"")</f>
        <v/>
      </c>
      <c r="BV66" s="79" t="str">
        <f>IF(AZ66="OS",'Order Details'!$N$46,"")</f>
        <v/>
      </c>
      <c r="BW66" s="79" t="str">
        <f>IF(BA66="RUN PANEL",'Order Details'!$N$39,"")</f>
        <v/>
      </c>
      <c r="BX66" s="79" t="str">
        <f t="shared" si="17"/>
        <v/>
      </c>
    </row>
    <row r="67" spans="1:76" ht="15.75" customHeight="1">
      <c r="A67" s="22" t="str">
        <f>IF('Request Testing'!A67&gt;0,'Request Testing'!A67,"")</f>
        <v/>
      </c>
      <c r="B67" s="70" t="str">
        <f>IF('Request Testing'!B67="","",'Request Testing'!B67)</f>
        <v/>
      </c>
      <c r="C67" s="70" t="str">
        <f>IF('Request Testing'!C67="","",'Request Testing'!C67)</f>
        <v/>
      </c>
      <c r="D67" s="24" t="str">
        <f>IF('Request Testing'!D67="","",'Request Testing'!D67)</f>
        <v/>
      </c>
      <c r="E67" s="24" t="str">
        <f>IF('Request Testing'!E67="","",'Request Testing'!E67)</f>
        <v/>
      </c>
      <c r="F67" s="24" t="str">
        <f>IF('Request Testing'!F67="","",'Request Testing'!F67)</f>
        <v/>
      </c>
      <c r="G67" s="22" t="str">
        <f>IF('Request Testing'!G67="","",'Request Testing'!G67)</f>
        <v/>
      </c>
      <c r="H67" s="71" t="str">
        <f>IF('Request Testing'!H67="","",'Request Testing'!H67)</f>
        <v/>
      </c>
      <c r="I67" s="22" t="str">
        <f>IF('Request Testing'!I67="","",'Request Testing'!I67)</f>
        <v/>
      </c>
      <c r="J67" s="22" t="str">
        <f>IF('Request Testing'!J67="","",'Request Testing'!J67)</f>
        <v/>
      </c>
      <c r="K67" s="22" t="str">
        <f>IF('Request Testing'!K67="","",'Request Testing'!K67)</f>
        <v/>
      </c>
      <c r="L67" s="70" t="str">
        <f>IF('Request Testing'!L67="","",'Request Testing'!L67)</f>
        <v/>
      </c>
      <c r="M67" s="70" t="str">
        <f>IF('Request Testing'!M67="","",'Request Testing'!M67)</f>
        <v/>
      </c>
      <c r="N67" s="70" t="str">
        <f>IF('Request Testing'!N67="","",'Request Testing'!N67)</f>
        <v/>
      </c>
      <c r="O67" s="72" t="str">
        <f>IF('Request Testing'!O67&lt;1,"",IF(AND(OR('Request Testing'!L67&gt;0,'Request Testing'!M67&gt;0,'Request Testing'!N67&gt;0),COUNTA('Request Testing'!O67)&gt;0),"","PV"))</f>
        <v/>
      </c>
      <c r="P67" s="72" t="str">
        <f>IF('Request Testing'!P67&lt;1,"",IF(AND(OR('Request Testing'!L67&gt;0,'Request Testing'!M67&gt;0),COUNTA('Request Testing'!P67)&gt;0),"HPS ADD ON","HPS"))</f>
        <v/>
      </c>
      <c r="Q67" s="72" t="str">
        <f>IF('Request Testing'!Q67&lt;1,"",IF(AND(OR('Request Testing'!L67&gt;0,'Request Testing'!M67&gt;0),COUNTA('Request Testing'!Q67)&gt;0),"CC ADD ON","CC"))</f>
        <v/>
      </c>
      <c r="R67" s="72" t="str">
        <f>IF('Request Testing'!R67&lt;1,"",IF(AND(OR('Request Testing'!L67&gt;0,'Request Testing'!M67&gt;0),COUNTA('Request Testing'!R67)&gt;0),"RC ADD ON","RC"))</f>
        <v/>
      </c>
      <c r="S67" s="70" t="str">
        <f>IF('Request Testing'!S67&lt;1,"",IF(AND(OR('Request Testing'!L67&gt;0,'Request Testing'!M67&gt;0),COUNTA('Request Testing'!S67)&gt;0),"DL ADD ON","DL"))</f>
        <v/>
      </c>
      <c r="T67" s="70" t="str">
        <f>IF('Request Testing'!T67="","",'Request Testing'!T67)</f>
        <v/>
      </c>
      <c r="U67" s="70" t="str">
        <f>IF('Request Testing'!U67&lt;1,"",IF(AND(OR('Request Testing'!L67&gt;0,'Request Testing'!M67&gt;0),COUNTA('Request Testing'!U67)&gt;0),"OH ADD ON","OH"))</f>
        <v/>
      </c>
      <c r="V67" s="73" t="str">
        <f>IF('Request Testing'!V67&lt;1,"",IF(AND(OR('Request Testing'!L67&gt;0,'Request Testing'!M67&gt;0),COUNTA('Request Testing'!V67)&gt;0),"GCP","AM"))</f>
        <v/>
      </c>
      <c r="W67" s="73" t="str">
        <f>IF('Request Testing'!W67&lt;1,"",IF(AND(OR('Request Testing'!L67&gt;0,'Request Testing'!M67&gt;0),COUNTA('Request Testing'!W67)&gt;0),"GCP","NH"))</f>
        <v/>
      </c>
      <c r="X67" s="73" t="str">
        <f>IF('Request Testing'!X67&lt;1,"",IF(AND(OR('Request Testing'!L67&gt;0,'Request Testing'!M67&gt;0),COUNTA('Request Testing'!X67)&gt;0),"GCP","CA"))</f>
        <v/>
      </c>
      <c r="Y67" s="73" t="str">
        <f>IF('Request Testing'!Y67&lt;1,"",IF(AND(OR('Request Testing'!L67&gt;0,'Request Testing'!M67&gt;0),COUNTA('Request Testing'!Y67)&gt;0),"GCP","DD"))</f>
        <v/>
      </c>
      <c r="Z67" s="73" t="str">
        <f>IF('Request Testing'!Z67&lt;1,"",IF(AND(OR('Request Testing'!L67&gt;0,'Request Testing'!M67&gt;0),COUNTA('Request Testing'!Z67)&gt;0),"GCP","TH"))</f>
        <v/>
      </c>
      <c r="AA67" s="73" t="str">
        <f>IF('Request Testing'!AA67&lt;1,"",IF(AND(OR('Request Testing'!L67&gt;0,'Request Testing'!M67&gt;0),COUNTA('Request Testing'!AA67)&gt;0),"GCP","PHA"))</f>
        <v/>
      </c>
      <c r="AB67" s="73" t="str">
        <f>IF('Request Testing'!AB67&lt;1,"",IF(AND(OR('Request Testing'!L67&gt;0,'Request Testing'!M67&gt;0),COUNTA('Request Testing'!AB67)&gt;0),"GCP","OS"))</f>
        <v/>
      </c>
      <c r="AE67" s="74" t="str">
        <f>IF(OR('Request Testing'!L67&gt;0,'Request Testing'!M67&gt;0,'Request Testing'!N67&gt;0,'Request Testing'!O67&gt;0,'Request Testing'!P67&gt;0,'Request Testing'!Q67&gt;0,'Request Testing'!R67&gt;0,'Request Testing'!S67&gt;0,'Request Testing'!T67&gt;0,'Request Testing'!U67&gt;0,'Request Testing'!V67&gt;0,'Request Testing'!W67&gt;0,'Request Testing'!X67&gt;0,'Request Testing'!Y67&gt;0,'Request Testing'!Z67&gt;0,'Request Testing'!AA67&gt;0,'Request Testing'!AB67&gt;0),"X","")</f>
        <v/>
      </c>
      <c r="AF67" s="75" t="str">
        <f>IF(ISNUMBER(SEARCH({"S"},C67)),"S",IF(ISNUMBER(SEARCH({"M"},C67)),"B",IF(ISNUMBER(SEARCH({"B"},C67)),"B",IF(ISNUMBER(SEARCH({"C"},C67)),"C",IF(ISNUMBER(SEARCH({"H"},C67)),"C",IF(ISNUMBER(SEARCH({"F"},C67)),"C",""))))))</f>
        <v/>
      </c>
      <c r="AG67" s="74" t="str">
        <f t="shared" si="0"/>
        <v/>
      </c>
      <c r="AH67" s="74" t="str">
        <f t="shared" si="1"/>
        <v/>
      </c>
      <c r="AI67" s="74" t="str">
        <f t="shared" si="2"/>
        <v/>
      </c>
      <c r="AJ67" s="4" t="str">
        <f t="shared" si="3"/>
        <v/>
      </c>
      <c r="AK67" s="76" t="str">
        <f>IF('Request Testing'!M67&lt;1,"",IF(AND(OR('Request Testing'!$E$1&gt;0),COUNTA('Request Testing'!M67)&gt;0),"CHR","GGP-LD"))</f>
        <v/>
      </c>
      <c r="AL67" s="4" t="str">
        <f t="shared" si="4"/>
        <v/>
      </c>
      <c r="AM67" s="52" t="str">
        <f t="shared" si="5"/>
        <v/>
      </c>
      <c r="AN67" s="4" t="str">
        <f t="shared" si="6"/>
        <v/>
      </c>
      <c r="AO67" s="4" t="str">
        <f t="shared" si="7"/>
        <v/>
      </c>
      <c r="AP67" s="74" t="str">
        <f t="shared" si="8"/>
        <v/>
      </c>
      <c r="AQ67" s="4" t="str">
        <f t="shared" si="18"/>
        <v/>
      </c>
      <c r="AR67" s="4" t="str">
        <f t="shared" si="19"/>
        <v/>
      </c>
      <c r="AS67" s="74" t="str">
        <f t="shared" si="9"/>
        <v/>
      </c>
      <c r="AT67" s="4" t="str">
        <f t="shared" si="10"/>
        <v/>
      </c>
      <c r="AU67" s="4" t="str">
        <f t="shared" si="11"/>
        <v/>
      </c>
      <c r="AV67" s="4" t="str">
        <f t="shared" si="12"/>
        <v/>
      </c>
      <c r="AW67" s="4" t="str">
        <f t="shared" si="13"/>
        <v/>
      </c>
      <c r="AX67" s="4" t="str">
        <f t="shared" si="14"/>
        <v/>
      </c>
      <c r="AY67" s="4" t="str">
        <f t="shared" si="15"/>
        <v/>
      </c>
      <c r="AZ67" s="4" t="str">
        <f t="shared" si="16"/>
        <v/>
      </c>
      <c r="BA67" s="77" t="str">
        <f>IF(AND(OR('Request Testing'!L67&gt;0,'Request Testing'!M67&gt;0),COUNTA('Request Testing'!V67:AB67)&gt;0),"Run Panel","")</f>
        <v/>
      </c>
      <c r="BC67" s="78" t="str">
        <f>IF(AG67="Blood Card",'Order Details'!$S$34,"")</f>
        <v/>
      </c>
      <c r="BD67" s="78" t="str">
        <f>IF(AH67="Hair Card",'Order Details'!$S$35,"")</f>
        <v/>
      </c>
      <c r="BF67" s="4" t="str">
        <f>IF(AJ67="GGP-HD",'Order Details'!$N$10,"")</f>
        <v/>
      </c>
      <c r="BG67" s="79" t="str">
        <f>IF(AK67="GGP-LD",'Order Details'!$N$15,IF(AK67="CHR",'Order Details'!$P$15,""))</f>
        <v/>
      </c>
      <c r="BH67" s="52" t="str">
        <f>IF(AL67="GGP-uLD",'Order Details'!$N$18,"")</f>
        <v/>
      </c>
      <c r="BI67" s="80" t="str">
        <f>IF(AM67="PV",'Order Details'!$N$24,"")</f>
        <v/>
      </c>
      <c r="BJ67" s="78" t="str">
        <f>IF(AN67="HPS",'Order Details'!$N$34,IF(AN67="HPS ADD ON",'Order Details'!$M$34,""))</f>
        <v/>
      </c>
      <c r="BK67" s="78" t="str">
        <f>IF(AO67="CC",'Order Details'!$N$33,IF(AO67="CC ADD ON",'Order Details'!$M$33,""))</f>
        <v/>
      </c>
      <c r="BL67" s="79" t="str">
        <f>IF(AP67="DL",'Order Details'!$N$35,"")</f>
        <v/>
      </c>
      <c r="BM67" s="79" t="str">
        <f>IF(AQ67="RC",'Order Details'!$N$36,"")</f>
        <v/>
      </c>
      <c r="BN67" s="79" t="str">
        <f>IF(AR67="OH",'Order Details'!$N$37,"")</f>
        <v/>
      </c>
      <c r="BO67" s="79" t="str">
        <f>IF(AS67="BVD",'Order Details'!$N$38,"")</f>
        <v/>
      </c>
      <c r="BP67" s="79" t="str">
        <f>IF(AT67="AM",'Order Details'!$N$40,"")</f>
        <v/>
      </c>
      <c r="BQ67" s="79" t="str">
        <f>IF(AU67="NH",'Order Details'!$N$41,"")</f>
        <v/>
      </c>
      <c r="BR67" s="79" t="str">
        <f>IF(AV67="CA",'Order Details'!$N$42,"")</f>
        <v/>
      </c>
      <c r="BS67" s="79" t="str">
        <f>IF(AW67="DD",'Order Details'!$N$43,"")</f>
        <v/>
      </c>
      <c r="BT67" s="79" t="str">
        <f>IF(AX67="TH",'Order Details'!$N$45,"")</f>
        <v/>
      </c>
      <c r="BU67" s="79" t="str">
        <f>IF(AY67="PHA",'Order Details'!$N$44,"")</f>
        <v/>
      </c>
      <c r="BV67" s="79" t="str">
        <f>IF(AZ67="OS",'Order Details'!$N$46,"")</f>
        <v/>
      </c>
      <c r="BW67" s="79" t="str">
        <f>IF(BA67="RUN PANEL",'Order Details'!$N$39,"")</f>
        <v/>
      </c>
      <c r="BX67" s="79" t="str">
        <f t="shared" si="17"/>
        <v/>
      </c>
    </row>
    <row r="68" spans="1:76" ht="15.75" customHeight="1">
      <c r="A68" s="22" t="str">
        <f>IF('Request Testing'!A68&gt;0,'Request Testing'!A68,"")</f>
        <v/>
      </c>
      <c r="B68" s="70" t="str">
        <f>IF('Request Testing'!B68="","",'Request Testing'!B68)</f>
        <v/>
      </c>
      <c r="C68" s="70" t="str">
        <f>IF('Request Testing'!C68="","",'Request Testing'!C68)</f>
        <v/>
      </c>
      <c r="D68" s="24" t="str">
        <f>IF('Request Testing'!D68="","",'Request Testing'!D68)</f>
        <v/>
      </c>
      <c r="E68" s="24" t="str">
        <f>IF('Request Testing'!E68="","",'Request Testing'!E68)</f>
        <v/>
      </c>
      <c r="F68" s="24" t="str">
        <f>IF('Request Testing'!F68="","",'Request Testing'!F68)</f>
        <v/>
      </c>
      <c r="G68" s="22" t="str">
        <f>IF('Request Testing'!G68="","",'Request Testing'!G68)</f>
        <v/>
      </c>
      <c r="H68" s="71" t="str">
        <f>IF('Request Testing'!H68="","",'Request Testing'!H68)</f>
        <v/>
      </c>
      <c r="I68" s="22" t="str">
        <f>IF('Request Testing'!I68="","",'Request Testing'!I68)</f>
        <v/>
      </c>
      <c r="J68" s="22" t="str">
        <f>IF('Request Testing'!J68="","",'Request Testing'!J68)</f>
        <v/>
      </c>
      <c r="K68" s="22" t="str">
        <f>IF('Request Testing'!K68="","",'Request Testing'!K68)</f>
        <v/>
      </c>
      <c r="L68" s="70" t="str">
        <f>IF('Request Testing'!L68="","",'Request Testing'!L68)</f>
        <v/>
      </c>
      <c r="M68" s="70" t="str">
        <f>IF('Request Testing'!M68="","",'Request Testing'!M68)</f>
        <v/>
      </c>
      <c r="N68" s="70" t="str">
        <f>IF('Request Testing'!N68="","",'Request Testing'!N68)</f>
        <v/>
      </c>
      <c r="O68" s="72" t="str">
        <f>IF('Request Testing'!O68&lt;1,"",IF(AND(OR('Request Testing'!L68&gt;0,'Request Testing'!M68&gt;0,'Request Testing'!N68&gt;0),COUNTA('Request Testing'!O68)&gt;0),"","PV"))</f>
        <v/>
      </c>
      <c r="P68" s="72" t="str">
        <f>IF('Request Testing'!P68&lt;1,"",IF(AND(OR('Request Testing'!L68&gt;0,'Request Testing'!M68&gt;0),COUNTA('Request Testing'!P68)&gt;0),"HPS ADD ON","HPS"))</f>
        <v/>
      </c>
      <c r="Q68" s="72" t="str">
        <f>IF('Request Testing'!Q68&lt;1,"",IF(AND(OR('Request Testing'!L68&gt;0,'Request Testing'!M68&gt;0),COUNTA('Request Testing'!Q68)&gt;0),"CC ADD ON","CC"))</f>
        <v/>
      </c>
      <c r="R68" s="72" t="str">
        <f>IF('Request Testing'!R68&lt;1,"",IF(AND(OR('Request Testing'!L68&gt;0,'Request Testing'!M68&gt;0),COUNTA('Request Testing'!R68)&gt;0),"RC ADD ON","RC"))</f>
        <v/>
      </c>
      <c r="S68" s="70" t="str">
        <f>IF('Request Testing'!S68&lt;1,"",IF(AND(OR('Request Testing'!L68&gt;0,'Request Testing'!M68&gt;0),COUNTA('Request Testing'!S68)&gt;0),"DL ADD ON","DL"))</f>
        <v/>
      </c>
      <c r="T68" s="70" t="str">
        <f>IF('Request Testing'!T68="","",'Request Testing'!T68)</f>
        <v/>
      </c>
      <c r="U68" s="70" t="str">
        <f>IF('Request Testing'!U68&lt;1,"",IF(AND(OR('Request Testing'!L68&gt;0,'Request Testing'!M68&gt;0),COUNTA('Request Testing'!U68)&gt;0),"OH ADD ON","OH"))</f>
        <v/>
      </c>
      <c r="V68" s="73" t="str">
        <f>IF('Request Testing'!V68&lt;1,"",IF(AND(OR('Request Testing'!L68&gt;0,'Request Testing'!M68&gt;0),COUNTA('Request Testing'!V68)&gt;0),"GCP","AM"))</f>
        <v/>
      </c>
      <c r="W68" s="73" t="str">
        <f>IF('Request Testing'!W68&lt;1,"",IF(AND(OR('Request Testing'!L68&gt;0,'Request Testing'!M68&gt;0),COUNTA('Request Testing'!W68)&gt;0),"GCP","NH"))</f>
        <v/>
      </c>
      <c r="X68" s="73" t="str">
        <f>IF('Request Testing'!X68&lt;1,"",IF(AND(OR('Request Testing'!L68&gt;0,'Request Testing'!M68&gt;0),COUNTA('Request Testing'!X68)&gt;0),"GCP","CA"))</f>
        <v/>
      </c>
      <c r="Y68" s="73" t="str">
        <f>IF('Request Testing'!Y68&lt;1,"",IF(AND(OR('Request Testing'!L68&gt;0,'Request Testing'!M68&gt;0),COUNTA('Request Testing'!Y68)&gt;0),"GCP","DD"))</f>
        <v/>
      </c>
      <c r="Z68" s="73" t="str">
        <f>IF('Request Testing'!Z68&lt;1,"",IF(AND(OR('Request Testing'!L68&gt;0,'Request Testing'!M68&gt;0),COUNTA('Request Testing'!Z68)&gt;0),"GCP","TH"))</f>
        <v/>
      </c>
      <c r="AA68" s="73" t="str">
        <f>IF('Request Testing'!AA68&lt;1,"",IF(AND(OR('Request Testing'!L68&gt;0,'Request Testing'!M68&gt;0),COUNTA('Request Testing'!AA68)&gt;0),"GCP","PHA"))</f>
        <v/>
      </c>
      <c r="AB68" s="73" t="str">
        <f>IF('Request Testing'!AB68&lt;1,"",IF(AND(OR('Request Testing'!L68&gt;0,'Request Testing'!M68&gt;0),COUNTA('Request Testing'!AB68)&gt;0),"GCP","OS"))</f>
        <v/>
      </c>
      <c r="AE68" s="74" t="str">
        <f>IF(OR('Request Testing'!L68&gt;0,'Request Testing'!M68&gt;0,'Request Testing'!N68&gt;0,'Request Testing'!O68&gt;0,'Request Testing'!P68&gt;0,'Request Testing'!Q68&gt;0,'Request Testing'!R68&gt;0,'Request Testing'!S68&gt;0,'Request Testing'!T68&gt;0,'Request Testing'!U68&gt;0,'Request Testing'!V68&gt;0,'Request Testing'!W68&gt;0,'Request Testing'!X68&gt;0,'Request Testing'!Y68&gt;0,'Request Testing'!Z68&gt;0,'Request Testing'!AA68&gt;0,'Request Testing'!AB68&gt;0),"X","")</f>
        <v/>
      </c>
      <c r="AF68" s="75" t="str">
        <f>IF(ISNUMBER(SEARCH({"S"},C68)),"S",IF(ISNUMBER(SEARCH({"M"},C68)),"B",IF(ISNUMBER(SEARCH({"B"},C68)),"B",IF(ISNUMBER(SEARCH({"C"},C68)),"C",IF(ISNUMBER(SEARCH({"H"},C68)),"C",IF(ISNUMBER(SEARCH({"F"},C68)),"C",""))))))</f>
        <v/>
      </c>
      <c r="AG68" s="74" t="str">
        <f t="shared" si="0"/>
        <v/>
      </c>
      <c r="AH68" s="74" t="str">
        <f t="shared" si="1"/>
        <v/>
      </c>
      <c r="AI68" s="74" t="str">
        <f t="shared" si="2"/>
        <v/>
      </c>
      <c r="AJ68" s="4" t="str">
        <f t="shared" si="3"/>
        <v/>
      </c>
      <c r="AK68" s="76" t="str">
        <f>IF('Request Testing'!M68&lt;1,"",IF(AND(OR('Request Testing'!$E$1&gt;0),COUNTA('Request Testing'!M68)&gt;0),"CHR","GGP-LD"))</f>
        <v/>
      </c>
      <c r="AL68" s="4" t="str">
        <f t="shared" si="4"/>
        <v/>
      </c>
      <c r="AM68" s="52" t="str">
        <f t="shared" si="5"/>
        <v/>
      </c>
      <c r="AN68" s="4" t="str">
        <f t="shared" si="6"/>
        <v/>
      </c>
      <c r="AO68" s="4" t="str">
        <f t="shared" si="7"/>
        <v/>
      </c>
      <c r="AP68" s="74" t="str">
        <f t="shared" si="8"/>
        <v/>
      </c>
      <c r="AQ68" s="4" t="str">
        <f t="shared" si="18"/>
        <v/>
      </c>
      <c r="AR68" s="4" t="str">
        <f t="shared" si="19"/>
        <v/>
      </c>
      <c r="AS68" s="74" t="str">
        <f t="shared" si="9"/>
        <v/>
      </c>
      <c r="AT68" s="4" t="str">
        <f t="shared" si="10"/>
        <v/>
      </c>
      <c r="AU68" s="4" t="str">
        <f t="shared" si="11"/>
        <v/>
      </c>
      <c r="AV68" s="4" t="str">
        <f t="shared" si="12"/>
        <v/>
      </c>
      <c r="AW68" s="4" t="str">
        <f t="shared" si="13"/>
        <v/>
      </c>
      <c r="AX68" s="4" t="str">
        <f t="shared" si="14"/>
        <v/>
      </c>
      <c r="AY68" s="4" t="str">
        <f t="shared" si="15"/>
        <v/>
      </c>
      <c r="AZ68" s="4" t="str">
        <f t="shared" si="16"/>
        <v/>
      </c>
      <c r="BA68" s="77" t="str">
        <f>IF(AND(OR('Request Testing'!L68&gt;0,'Request Testing'!M68&gt;0),COUNTA('Request Testing'!V68:AB68)&gt;0),"Run Panel","")</f>
        <v/>
      </c>
      <c r="BC68" s="78" t="str">
        <f>IF(AG68="Blood Card",'Order Details'!$S$34,"")</f>
        <v/>
      </c>
      <c r="BD68" s="78" t="str">
        <f>IF(AH68="Hair Card",'Order Details'!$S$35,"")</f>
        <v/>
      </c>
      <c r="BF68" s="4" t="str">
        <f>IF(AJ68="GGP-HD",'Order Details'!$N$10,"")</f>
        <v/>
      </c>
      <c r="BG68" s="79" t="str">
        <f>IF(AK68="GGP-LD",'Order Details'!$N$15,IF(AK68="CHR",'Order Details'!$P$15,""))</f>
        <v/>
      </c>
      <c r="BH68" s="52" t="str">
        <f>IF(AL68="GGP-uLD",'Order Details'!$N$18,"")</f>
        <v/>
      </c>
      <c r="BI68" s="80" t="str">
        <f>IF(AM68="PV",'Order Details'!$N$24,"")</f>
        <v/>
      </c>
      <c r="BJ68" s="78" t="str">
        <f>IF(AN68="HPS",'Order Details'!$N$34,IF(AN68="HPS ADD ON",'Order Details'!$M$34,""))</f>
        <v/>
      </c>
      <c r="BK68" s="78" t="str">
        <f>IF(AO68="CC",'Order Details'!$N$33,IF(AO68="CC ADD ON",'Order Details'!$M$33,""))</f>
        <v/>
      </c>
      <c r="BL68" s="79" t="str">
        <f>IF(AP68="DL",'Order Details'!$N$35,"")</f>
        <v/>
      </c>
      <c r="BM68" s="79" t="str">
        <f>IF(AQ68="RC",'Order Details'!$N$36,"")</f>
        <v/>
      </c>
      <c r="BN68" s="79" t="str">
        <f>IF(AR68="OH",'Order Details'!$N$37,"")</f>
        <v/>
      </c>
      <c r="BO68" s="79" t="str">
        <f>IF(AS68="BVD",'Order Details'!$N$38,"")</f>
        <v/>
      </c>
      <c r="BP68" s="79" t="str">
        <f>IF(AT68="AM",'Order Details'!$N$40,"")</f>
        <v/>
      </c>
      <c r="BQ68" s="79" t="str">
        <f>IF(AU68="NH",'Order Details'!$N$41,"")</f>
        <v/>
      </c>
      <c r="BR68" s="79" t="str">
        <f>IF(AV68="CA",'Order Details'!$N$42,"")</f>
        <v/>
      </c>
      <c r="BS68" s="79" t="str">
        <f>IF(AW68="DD",'Order Details'!$N$43,"")</f>
        <v/>
      </c>
      <c r="BT68" s="79" t="str">
        <f>IF(AX68="TH",'Order Details'!$N$45,"")</f>
        <v/>
      </c>
      <c r="BU68" s="79" t="str">
        <f>IF(AY68="PHA",'Order Details'!$N$44,"")</f>
        <v/>
      </c>
      <c r="BV68" s="79" t="str">
        <f>IF(AZ68="OS",'Order Details'!$N$46,"")</f>
        <v/>
      </c>
      <c r="BW68" s="79" t="str">
        <f>IF(BA68="RUN PANEL",'Order Details'!$N$39,"")</f>
        <v/>
      </c>
      <c r="BX68" s="79" t="str">
        <f t="shared" si="17"/>
        <v/>
      </c>
    </row>
    <row r="69" spans="1:76" ht="15.75" customHeight="1">
      <c r="A69" s="22" t="str">
        <f>IF('Request Testing'!A69&gt;0,'Request Testing'!A69,"")</f>
        <v/>
      </c>
      <c r="B69" s="70" t="str">
        <f>IF('Request Testing'!B69="","",'Request Testing'!B69)</f>
        <v/>
      </c>
      <c r="C69" s="70" t="str">
        <f>IF('Request Testing'!C69="","",'Request Testing'!C69)</f>
        <v/>
      </c>
      <c r="D69" s="24" t="str">
        <f>IF('Request Testing'!D69="","",'Request Testing'!D69)</f>
        <v/>
      </c>
      <c r="E69" s="24" t="str">
        <f>IF('Request Testing'!E69="","",'Request Testing'!E69)</f>
        <v/>
      </c>
      <c r="F69" s="24" t="str">
        <f>IF('Request Testing'!F69="","",'Request Testing'!F69)</f>
        <v/>
      </c>
      <c r="G69" s="22" t="str">
        <f>IF('Request Testing'!G69="","",'Request Testing'!G69)</f>
        <v/>
      </c>
      <c r="H69" s="71" t="str">
        <f>IF('Request Testing'!H69="","",'Request Testing'!H69)</f>
        <v/>
      </c>
      <c r="I69" s="22" t="str">
        <f>IF('Request Testing'!I69="","",'Request Testing'!I69)</f>
        <v/>
      </c>
      <c r="J69" s="22" t="str">
        <f>IF('Request Testing'!J69="","",'Request Testing'!J69)</f>
        <v/>
      </c>
      <c r="K69" s="22" t="str">
        <f>IF('Request Testing'!K69="","",'Request Testing'!K69)</f>
        <v/>
      </c>
      <c r="L69" s="70" t="str">
        <f>IF('Request Testing'!L69="","",'Request Testing'!L69)</f>
        <v/>
      </c>
      <c r="M69" s="70" t="str">
        <f>IF('Request Testing'!M69="","",'Request Testing'!M69)</f>
        <v/>
      </c>
      <c r="N69" s="70" t="str">
        <f>IF('Request Testing'!N69="","",'Request Testing'!N69)</f>
        <v/>
      </c>
      <c r="O69" s="72" t="str">
        <f>IF('Request Testing'!O69&lt;1,"",IF(AND(OR('Request Testing'!L69&gt;0,'Request Testing'!M69&gt;0,'Request Testing'!N69&gt;0),COUNTA('Request Testing'!O69)&gt;0),"","PV"))</f>
        <v/>
      </c>
      <c r="P69" s="72" t="str">
        <f>IF('Request Testing'!P69&lt;1,"",IF(AND(OR('Request Testing'!L69&gt;0,'Request Testing'!M69&gt;0),COUNTA('Request Testing'!P69)&gt;0),"HPS ADD ON","HPS"))</f>
        <v/>
      </c>
      <c r="Q69" s="72" t="str">
        <f>IF('Request Testing'!Q69&lt;1,"",IF(AND(OR('Request Testing'!L69&gt;0,'Request Testing'!M69&gt;0),COUNTA('Request Testing'!Q69)&gt;0),"CC ADD ON","CC"))</f>
        <v/>
      </c>
      <c r="R69" s="72" t="str">
        <f>IF('Request Testing'!R69&lt;1,"",IF(AND(OR('Request Testing'!L69&gt;0,'Request Testing'!M69&gt;0),COUNTA('Request Testing'!R69)&gt;0),"RC ADD ON","RC"))</f>
        <v/>
      </c>
      <c r="S69" s="70" t="str">
        <f>IF('Request Testing'!S69&lt;1,"",IF(AND(OR('Request Testing'!L69&gt;0,'Request Testing'!M69&gt;0),COUNTA('Request Testing'!S69)&gt;0),"DL ADD ON","DL"))</f>
        <v/>
      </c>
      <c r="T69" s="70" t="str">
        <f>IF('Request Testing'!T69="","",'Request Testing'!T69)</f>
        <v/>
      </c>
      <c r="U69" s="70" t="str">
        <f>IF('Request Testing'!U69&lt;1,"",IF(AND(OR('Request Testing'!L69&gt;0,'Request Testing'!M69&gt;0),COUNTA('Request Testing'!U69)&gt;0),"OH ADD ON","OH"))</f>
        <v/>
      </c>
      <c r="V69" s="73" t="str">
        <f>IF('Request Testing'!V69&lt;1,"",IF(AND(OR('Request Testing'!L69&gt;0,'Request Testing'!M69&gt;0),COUNTA('Request Testing'!V69)&gt;0),"GCP","AM"))</f>
        <v/>
      </c>
      <c r="W69" s="73" t="str">
        <f>IF('Request Testing'!W69&lt;1,"",IF(AND(OR('Request Testing'!L69&gt;0,'Request Testing'!M69&gt;0),COUNTA('Request Testing'!W69)&gt;0),"GCP","NH"))</f>
        <v/>
      </c>
      <c r="X69" s="73" t="str">
        <f>IF('Request Testing'!X69&lt;1,"",IF(AND(OR('Request Testing'!L69&gt;0,'Request Testing'!M69&gt;0),COUNTA('Request Testing'!X69)&gt;0),"GCP","CA"))</f>
        <v/>
      </c>
      <c r="Y69" s="73" t="str">
        <f>IF('Request Testing'!Y69&lt;1,"",IF(AND(OR('Request Testing'!L69&gt;0,'Request Testing'!M69&gt;0),COUNTA('Request Testing'!Y69)&gt;0),"GCP","DD"))</f>
        <v/>
      </c>
      <c r="Z69" s="73" t="str">
        <f>IF('Request Testing'!Z69&lt;1,"",IF(AND(OR('Request Testing'!L69&gt;0,'Request Testing'!M69&gt;0),COUNTA('Request Testing'!Z69)&gt;0),"GCP","TH"))</f>
        <v/>
      </c>
      <c r="AA69" s="73" t="str">
        <f>IF('Request Testing'!AA69&lt;1,"",IF(AND(OR('Request Testing'!L69&gt;0,'Request Testing'!M69&gt;0),COUNTA('Request Testing'!AA69)&gt;0),"GCP","PHA"))</f>
        <v/>
      </c>
      <c r="AB69" s="73" t="str">
        <f>IF('Request Testing'!AB69&lt;1,"",IF(AND(OR('Request Testing'!L69&gt;0,'Request Testing'!M69&gt;0),COUNTA('Request Testing'!AB69)&gt;0),"GCP","OS"))</f>
        <v/>
      </c>
      <c r="AE69" s="74" t="str">
        <f>IF(OR('Request Testing'!L69&gt;0,'Request Testing'!M69&gt;0,'Request Testing'!N69&gt;0,'Request Testing'!O69&gt;0,'Request Testing'!P69&gt;0,'Request Testing'!Q69&gt;0,'Request Testing'!R69&gt;0,'Request Testing'!S69&gt;0,'Request Testing'!T69&gt;0,'Request Testing'!U69&gt;0,'Request Testing'!V69&gt;0,'Request Testing'!W69&gt;0,'Request Testing'!X69&gt;0,'Request Testing'!Y69&gt;0,'Request Testing'!Z69&gt;0,'Request Testing'!AA69&gt;0,'Request Testing'!AB69&gt;0),"X","")</f>
        <v/>
      </c>
      <c r="AF69" s="75" t="str">
        <f>IF(ISNUMBER(SEARCH({"S"},C69)),"S",IF(ISNUMBER(SEARCH({"M"},C69)),"B",IF(ISNUMBER(SEARCH({"B"},C69)),"B",IF(ISNUMBER(SEARCH({"C"},C69)),"C",IF(ISNUMBER(SEARCH({"H"},C69)),"C",IF(ISNUMBER(SEARCH({"F"},C69)),"C",""))))))</f>
        <v/>
      </c>
      <c r="AG69" s="74" t="str">
        <f t="shared" si="0"/>
        <v/>
      </c>
      <c r="AH69" s="74" t="str">
        <f t="shared" si="1"/>
        <v/>
      </c>
      <c r="AI69" s="74" t="str">
        <f t="shared" si="2"/>
        <v/>
      </c>
      <c r="AJ69" s="4" t="str">
        <f t="shared" si="3"/>
        <v/>
      </c>
      <c r="AK69" s="76" t="str">
        <f>IF('Request Testing'!M69&lt;1,"",IF(AND(OR('Request Testing'!$E$1&gt;0),COUNTA('Request Testing'!M69)&gt;0),"CHR","GGP-LD"))</f>
        <v/>
      </c>
      <c r="AL69" s="4" t="str">
        <f t="shared" si="4"/>
        <v/>
      </c>
      <c r="AM69" s="52" t="str">
        <f t="shared" si="5"/>
        <v/>
      </c>
      <c r="AN69" s="4" t="str">
        <f t="shared" si="6"/>
        <v/>
      </c>
      <c r="AO69" s="4" t="str">
        <f t="shared" si="7"/>
        <v/>
      </c>
      <c r="AP69" s="74" t="str">
        <f t="shared" si="8"/>
        <v/>
      </c>
      <c r="AQ69" s="4" t="str">
        <f t="shared" si="18"/>
        <v/>
      </c>
      <c r="AR69" s="4" t="str">
        <f t="shared" si="19"/>
        <v/>
      </c>
      <c r="AS69" s="74" t="str">
        <f t="shared" si="9"/>
        <v/>
      </c>
      <c r="AT69" s="4" t="str">
        <f t="shared" si="10"/>
        <v/>
      </c>
      <c r="AU69" s="4" t="str">
        <f t="shared" si="11"/>
        <v/>
      </c>
      <c r="AV69" s="4" t="str">
        <f t="shared" si="12"/>
        <v/>
      </c>
      <c r="AW69" s="4" t="str">
        <f t="shared" si="13"/>
        <v/>
      </c>
      <c r="AX69" s="4" t="str">
        <f t="shared" si="14"/>
        <v/>
      </c>
      <c r="AY69" s="4" t="str">
        <f t="shared" si="15"/>
        <v/>
      </c>
      <c r="AZ69" s="4" t="str">
        <f t="shared" si="16"/>
        <v/>
      </c>
      <c r="BA69" s="77" t="str">
        <f>IF(AND(OR('Request Testing'!L69&gt;0,'Request Testing'!M69&gt;0),COUNTA('Request Testing'!V69:AB69)&gt;0),"Run Panel","")</f>
        <v/>
      </c>
      <c r="BC69" s="78" t="str">
        <f>IF(AG69="Blood Card",'Order Details'!$S$34,"")</f>
        <v/>
      </c>
      <c r="BD69" s="78" t="str">
        <f>IF(AH69="Hair Card",'Order Details'!$S$35,"")</f>
        <v/>
      </c>
      <c r="BF69" s="4" t="str">
        <f>IF(AJ69="GGP-HD",'Order Details'!$N$10,"")</f>
        <v/>
      </c>
      <c r="BG69" s="79" t="str">
        <f>IF(AK69="GGP-LD",'Order Details'!$N$15,IF(AK69="CHR",'Order Details'!$P$15,""))</f>
        <v/>
      </c>
      <c r="BH69" s="52" t="str">
        <f>IF(AL69="GGP-uLD",'Order Details'!$N$18,"")</f>
        <v/>
      </c>
      <c r="BI69" s="80" t="str">
        <f>IF(AM69="PV",'Order Details'!$N$24,"")</f>
        <v/>
      </c>
      <c r="BJ69" s="78" t="str">
        <f>IF(AN69="HPS",'Order Details'!$N$34,IF(AN69="HPS ADD ON",'Order Details'!$M$34,""))</f>
        <v/>
      </c>
      <c r="BK69" s="78" t="str">
        <f>IF(AO69="CC",'Order Details'!$N$33,IF(AO69="CC ADD ON",'Order Details'!$M$33,""))</f>
        <v/>
      </c>
      <c r="BL69" s="79" t="str">
        <f>IF(AP69="DL",'Order Details'!$N$35,"")</f>
        <v/>
      </c>
      <c r="BM69" s="79" t="str">
        <f>IF(AQ69="RC",'Order Details'!$N$36,"")</f>
        <v/>
      </c>
      <c r="BN69" s="79" t="str">
        <f>IF(AR69="OH",'Order Details'!$N$37,"")</f>
        <v/>
      </c>
      <c r="BO69" s="79" t="str">
        <f>IF(AS69="BVD",'Order Details'!$N$38,"")</f>
        <v/>
      </c>
      <c r="BP69" s="79" t="str">
        <f>IF(AT69="AM",'Order Details'!$N$40,"")</f>
        <v/>
      </c>
      <c r="BQ69" s="79" t="str">
        <f>IF(AU69="NH",'Order Details'!$N$41,"")</f>
        <v/>
      </c>
      <c r="BR69" s="79" t="str">
        <f>IF(AV69="CA",'Order Details'!$N$42,"")</f>
        <v/>
      </c>
      <c r="BS69" s="79" t="str">
        <f>IF(AW69="DD",'Order Details'!$N$43,"")</f>
        <v/>
      </c>
      <c r="BT69" s="79" t="str">
        <f>IF(AX69="TH",'Order Details'!$N$45,"")</f>
        <v/>
      </c>
      <c r="BU69" s="79" t="str">
        <f>IF(AY69="PHA",'Order Details'!$N$44,"")</f>
        <v/>
      </c>
      <c r="BV69" s="79" t="str">
        <f>IF(AZ69="OS",'Order Details'!$N$46,"")</f>
        <v/>
      </c>
      <c r="BW69" s="79" t="str">
        <f>IF(BA69="RUN PANEL",'Order Details'!$N$39,"")</f>
        <v/>
      </c>
      <c r="BX69" s="79" t="str">
        <f t="shared" si="17"/>
        <v/>
      </c>
    </row>
    <row r="70" spans="1:76" ht="15.75" customHeight="1">
      <c r="A70" s="22" t="str">
        <f>IF('Request Testing'!A70&gt;0,'Request Testing'!A70,"")</f>
        <v/>
      </c>
      <c r="B70" s="70" t="str">
        <f>IF('Request Testing'!B70="","",'Request Testing'!B70)</f>
        <v/>
      </c>
      <c r="C70" s="70" t="str">
        <f>IF('Request Testing'!C70="","",'Request Testing'!C70)</f>
        <v/>
      </c>
      <c r="D70" s="24" t="str">
        <f>IF('Request Testing'!D70="","",'Request Testing'!D70)</f>
        <v/>
      </c>
      <c r="E70" s="24" t="str">
        <f>IF('Request Testing'!E70="","",'Request Testing'!E70)</f>
        <v/>
      </c>
      <c r="F70" s="24" t="str">
        <f>IF('Request Testing'!F70="","",'Request Testing'!F70)</f>
        <v/>
      </c>
      <c r="G70" s="22" t="str">
        <f>IF('Request Testing'!G70="","",'Request Testing'!G70)</f>
        <v/>
      </c>
      <c r="H70" s="71" t="str">
        <f>IF('Request Testing'!H70="","",'Request Testing'!H70)</f>
        <v/>
      </c>
      <c r="I70" s="22" t="str">
        <f>IF('Request Testing'!I70="","",'Request Testing'!I70)</f>
        <v/>
      </c>
      <c r="J70" s="22" t="str">
        <f>IF('Request Testing'!J70="","",'Request Testing'!J70)</f>
        <v/>
      </c>
      <c r="K70" s="22" t="str">
        <f>IF('Request Testing'!K70="","",'Request Testing'!K70)</f>
        <v/>
      </c>
      <c r="L70" s="70" t="str">
        <f>IF('Request Testing'!L70="","",'Request Testing'!L70)</f>
        <v/>
      </c>
      <c r="M70" s="70" t="str">
        <f>IF('Request Testing'!M70="","",'Request Testing'!M70)</f>
        <v/>
      </c>
      <c r="N70" s="70" t="str">
        <f>IF('Request Testing'!N70="","",'Request Testing'!N70)</f>
        <v/>
      </c>
      <c r="O70" s="72" t="str">
        <f>IF('Request Testing'!O70&lt;1,"",IF(AND(OR('Request Testing'!L70&gt;0,'Request Testing'!M70&gt;0,'Request Testing'!N70&gt;0),COUNTA('Request Testing'!O70)&gt;0),"","PV"))</f>
        <v/>
      </c>
      <c r="P70" s="72" t="str">
        <f>IF('Request Testing'!P70&lt;1,"",IF(AND(OR('Request Testing'!L70&gt;0,'Request Testing'!M70&gt;0),COUNTA('Request Testing'!P70)&gt;0),"HPS ADD ON","HPS"))</f>
        <v/>
      </c>
      <c r="Q70" s="72" t="str">
        <f>IF('Request Testing'!Q70&lt;1,"",IF(AND(OR('Request Testing'!L70&gt;0,'Request Testing'!M70&gt;0),COUNTA('Request Testing'!Q70)&gt;0),"CC ADD ON","CC"))</f>
        <v/>
      </c>
      <c r="R70" s="72" t="str">
        <f>IF('Request Testing'!R70&lt;1,"",IF(AND(OR('Request Testing'!L70&gt;0,'Request Testing'!M70&gt;0),COUNTA('Request Testing'!R70)&gt;0),"RC ADD ON","RC"))</f>
        <v/>
      </c>
      <c r="S70" s="70" t="str">
        <f>IF('Request Testing'!S70&lt;1,"",IF(AND(OR('Request Testing'!L70&gt;0,'Request Testing'!M70&gt;0),COUNTA('Request Testing'!S70)&gt;0),"DL ADD ON","DL"))</f>
        <v/>
      </c>
      <c r="T70" s="70" t="str">
        <f>IF('Request Testing'!T70="","",'Request Testing'!T70)</f>
        <v/>
      </c>
      <c r="U70" s="70" t="str">
        <f>IF('Request Testing'!U70&lt;1,"",IF(AND(OR('Request Testing'!L70&gt;0,'Request Testing'!M70&gt;0),COUNTA('Request Testing'!U70)&gt;0),"OH ADD ON","OH"))</f>
        <v/>
      </c>
      <c r="V70" s="73" t="str">
        <f>IF('Request Testing'!V70&lt;1,"",IF(AND(OR('Request Testing'!L70&gt;0,'Request Testing'!M70&gt;0),COUNTA('Request Testing'!V70)&gt;0),"GCP","AM"))</f>
        <v/>
      </c>
      <c r="W70" s="73" t="str">
        <f>IF('Request Testing'!W70&lt;1,"",IF(AND(OR('Request Testing'!L70&gt;0,'Request Testing'!M70&gt;0),COUNTA('Request Testing'!W70)&gt;0),"GCP","NH"))</f>
        <v/>
      </c>
      <c r="X70" s="73" t="str">
        <f>IF('Request Testing'!X70&lt;1,"",IF(AND(OR('Request Testing'!L70&gt;0,'Request Testing'!M70&gt;0),COUNTA('Request Testing'!X70)&gt;0),"GCP","CA"))</f>
        <v/>
      </c>
      <c r="Y70" s="73" t="str">
        <f>IF('Request Testing'!Y70&lt;1,"",IF(AND(OR('Request Testing'!L70&gt;0,'Request Testing'!M70&gt;0),COUNTA('Request Testing'!Y70)&gt;0),"GCP","DD"))</f>
        <v/>
      </c>
      <c r="Z70" s="73" t="str">
        <f>IF('Request Testing'!Z70&lt;1,"",IF(AND(OR('Request Testing'!L70&gt;0,'Request Testing'!M70&gt;0),COUNTA('Request Testing'!Z70)&gt;0),"GCP","TH"))</f>
        <v/>
      </c>
      <c r="AA70" s="73" t="str">
        <f>IF('Request Testing'!AA70&lt;1,"",IF(AND(OR('Request Testing'!L70&gt;0,'Request Testing'!M70&gt;0),COUNTA('Request Testing'!AA70)&gt;0),"GCP","PHA"))</f>
        <v/>
      </c>
      <c r="AB70" s="73" t="str">
        <f>IF('Request Testing'!AB70&lt;1,"",IF(AND(OR('Request Testing'!L70&gt;0,'Request Testing'!M70&gt;0),COUNTA('Request Testing'!AB70)&gt;0),"GCP","OS"))</f>
        <v/>
      </c>
      <c r="AE70" s="74" t="str">
        <f>IF(OR('Request Testing'!L70&gt;0,'Request Testing'!M70&gt;0,'Request Testing'!N70&gt;0,'Request Testing'!O70&gt;0,'Request Testing'!P70&gt;0,'Request Testing'!Q70&gt;0,'Request Testing'!R70&gt;0,'Request Testing'!S70&gt;0,'Request Testing'!T70&gt;0,'Request Testing'!U70&gt;0,'Request Testing'!V70&gt;0,'Request Testing'!W70&gt;0,'Request Testing'!X70&gt;0,'Request Testing'!Y70&gt;0,'Request Testing'!Z70&gt;0,'Request Testing'!AA70&gt;0,'Request Testing'!AB70&gt;0),"X","")</f>
        <v/>
      </c>
      <c r="AF70" s="75" t="str">
        <f>IF(ISNUMBER(SEARCH({"S"},C70)),"S",IF(ISNUMBER(SEARCH({"M"},C70)),"B",IF(ISNUMBER(SEARCH({"B"},C70)),"B",IF(ISNUMBER(SEARCH({"C"},C70)),"C",IF(ISNUMBER(SEARCH({"H"},C70)),"C",IF(ISNUMBER(SEARCH({"F"},C70)),"C",""))))))</f>
        <v/>
      </c>
      <c r="AG70" s="74" t="str">
        <f t="shared" si="0"/>
        <v/>
      </c>
      <c r="AH70" s="74" t="str">
        <f t="shared" si="1"/>
        <v/>
      </c>
      <c r="AI70" s="74" t="str">
        <f t="shared" si="2"/>
        <v/>
      </c>
      <c r="AJ70" s="4" t="str">
        <f t="shared" si="3"/>
        <v/>
      </c>
      <c r="AK70" s="76" t="str">
        <f>IF('Request Testing'!M70&lt;1,"",IF(AND(OR('Request Testing'!$E$1&gt;0),COUNTA('Request Testing'!M70)&gt;0),"CHR","GGP-LD"))</f>
        <v/>
      </c>
      <c r="AL70" s="4" t="str">
        <f t="shared" si="4"/>
        <v/>
      </c>
      <c r="AM70" s="52" t="str">
        <f t="shared" si="5"/>
        <v/>
      </c>
      <c r="AN70" s="4" t="str">
        <f t="shared" si="6"/>
        <v/>
      </c>
      <c r="AO70" s="4" t="str">
        <f t="shared" si="7"/>
        <v/>
      </c>
      <c r="AP70" s="74" t="str">
        <f t="shared" si="8"/>
        <v/>
      </c>
      <c r="AQ70" s="4" t="str">
        <f t="shared" si="18"/>
        <v/>
      </c>
      <c r="AR70" s="4" t="str">
        <f t="shared" si="19"/>
        <v/>
      </c>
      <c r="AS70" s="74" t="str">
        <f t="shared" si="9"/>
        <v/>
      </c>
      <c r="AT70" s="4" t="str">
        <f t="shared" si="10"/>
        <v/>
      </c>
      <c r="AU70" s="4" t="str">
        <f t="shared" si="11"/>
        <v/>
      </c>
      <c r="AV70" s="4" t="str">
        <f t="shared" si="12"/>
        <v/>
      </c>
      <c r="AW70" s="4" t="str">
        <f t="shared" si="13"/>
        <v/>
      </c>
      <c r="AX70" s="4" t="str">
        <f t="shared" si="14"/>
        <v/>
      </c>
      <c r="AY70" s="4" t="str">
        <f t="shared" si="15"/>
        <v/>
      </c>
      <c r="AZ70" s="4" t="str">
        <f t="shared" si="16"/>
        <v/>
      </c>
      <c r="BA70" s="77" t="str">
        <f>IF(AND(OR('Request Testing'!L70&gt;0,'Request Testing'!M70&gt;0),COUNTA('Request Testing'!V70:AB70)&gt;0),"Run Panel","")</f>
        <v/>
      </c>
      <c r="BC70" s="78" t="str">
        <f>IF(AG70="Blood Card",'Order Details'!$S$34,"")</f>
        <v/>
      </c>
      <c r="BD70" s="78" t="str">
        <f>IF(AH70="Hair Card",'Order Details'!$S$35,"")</f>
        <v/>
      </c>
      <c r="BF70" s="4" t="str">
        <f>IF(AJ70="GGP-HD",'Order Details'!$N$10,"")</f>
        <v/>
      </c>
      <c r="BG70" s="79" t="str">
        <f>IF(AK70="GGP-LD",'Order Details'!$N$15,IF(AK70="CHR",'Order Details'!$P$15,""))</f>
        <v/>
      </c>
      <c r="BH70" s="52" t="str">
        <f>IF(AL70="GGP-uLD",'Order Details'!$N$18,"")</f>
        <v/>
      </c>
      <c r="BI70" s="80" t="str">
        <f>IF(AM70="PV",'Order Details'!$N$24,"")</f>
        <v/>
      </c>
      <c r="BJ70" s="78" t="str">
        <f>IF(AN70="HPS",'Order Details'!$N$34,IF(AN70="HPS ADD ON",'Order Details'!$M$34,""))</f>
        <v/>
      </c>
      <c r="BK70" s="78" t="str">
        <f>IF(AO70="CC",'Order Details'!$N$33,IF(AO70="CC ADD ON",'Order Details'!$M$33,""))</f>
        <v/>
      </c>
      <c r="BL70" s="79" t="str">
        <f>IF(AP70="DL",'Order Details'!$N$35,"")</f>
        <v/>
      </c>
      <c r="BM70" s="79" t="str">
        <f>IF(AQ70="RC",'Order Details'!$N$36,"")</f>
        <v/>
      </c>
      <c r="BN70" s="79" t="str">
        <f>IF(AR70="OH",'Order Details'!$N$37,"")</f>
        <v/>
      </c>
      <c r="BO70" s="79" t="str">
        <f>IF(AS70="BVD",'Order Details'!$N$38,"")</f>
        <v/>
      </c>
      <c r="BP70" s="79" t="str">
        <f>IF(AT70="AM",'Order Details'!$N$40,"")</f>
        <v/>
      </c>
      <c r="BQ70" s="79" t="str">
        <f>IF(AU70="NH",'Order Details'!$N$41,"")</f>
        <v/>
      </c>
      <c r="BR70" s="79" t="str">
        <f>IF(AV70="CA",'Order Details'!$N$42,"")</f>
        <v/>
      </c>
      <c r="BS70" s="79" t="str">
        <f>IF(AW70="DD",'Order Details'!$N$43,"")</f>
        <v/>
      </c>
      <c r="BT70" s="79" t="str">
        <f>IF(AX70="TH",'Order Details'!$N$45,"")</f>
        <v/>
      </c>
      <c r="BU70" s="79" t="str">
        <f>IF(AY70="PHA",'Order Details'!$N$44,"")</f>
        <v/>
      </c>
      <c r="BV70" s="79" t="str">
        <f>IF(AZ70="OS",'Order Details'!$N$46,"")</f>
        <v/>
      </c>
      <c r="BW70" s="79" t="str">
        <f>IF(BA70="RUN PANEL",'Order Details'!$N$39,"")</f>
        <v/>
      </c>
      <c r="BX70" s="79" t="str">
        <f t="shared" si="17"/>
        <v/>
      </c>
    </row>
    <row r="71" spans="1:76" ht="15.75" customHeight="1">
      <c r="A71" s="22" t="str">
        <f>IF('Request Testing'!A71&gt;0,'Request Testing'!A71,"")</f>
        <v/>
      </c>
      <c r="B71" s="70" t="str">
        <f>IF('Request Testing'!B71="","",'Request Testing'!B71)</f>
        <v/>
      </c>
      <c r="C71" s="70" t="str">
        <f>IF('Request Testing'!C71="","",'Request Testing'!C71)</f>
        <v/>
      </c>
      <c r="D71" s="24" t="str">
        <f>IF('Request Testing'!D71="","",'Request Testing'!D71)</f>
        <v/>
      </c>
      <c r="E71" s="24" t="str">
        <f>IF('Request Testing'!E71="","",'Request Testing'!E71)</f>
        <v/>
      </c>
      <c r="F71" s="24" t="str">
        <f>IF('Request Testing'!F71="","",'Request Testing'!F71)</f>
        <v/>
      </c>
      <c r="G71" s="22" t="str">
        <f>IF('Request Testing'!G71="","",'Request Testing'!G71)</f>
        <v/>
      </c>
      <c r="H71" s="71" t="str">
        <f>IF('Request Testing'!H71="","",'Request Testing'!H71)</f>
        <v/>
      </c>
      <c r="I71" s="22" t="str">
        <f>IF('Request Testing'!I71="","",'Request Testing'!I71)</f>
        <v/>
      </c>
      <c r="J71" s="22" t="str">
        <f>IF('Request Testing'!J71="","",'Request Testing'!J71)</f>
        <v/>
      </c>
      <c r="K71" s="22" t="str">
        <f>IF('Request Testing'!K71="","",'Request Testing'!K71)</f>
        <v/>
      </c>
      <c r="L71" s="70" t="str">
        <f>IF('Request Testing'!L71="","",'Request Testing'!L71)</f>
        <v/>
      </c>
      <c r="M71" s="70" t="str">
        <f>IF('Request Testing'!M71="","",'Request Testing'!M71)</f>
        <v/>
      </c>
      <c r="N71" s="70" t="str">
        <f>IF('Request Testing'!N71="","",'Request Testing'!N71)</f>
        <v/>
      </c>
      <c r="O71" s="72" t="str">
        <f>IF('Request Testing'!O71&lt;1,"",IF(AND(OR('Request Testing'!L71&gt;0,'Request Testing'!M71&gt;0,'Request Testing'!N71&gt;0),COUNTA('Request Testing'!O71)&gt;0),"","PV"))</f>
        <v/>
      </c>
      <c r="P71" s="72" t="str">
        <f>IF('Request Testing'!P71&lt;1,"",IF(AND(OR('Request Testing'!L71&gt;0,'Request Testing'!M71&gt;0),COUNTA('Request Testing'!P71)&gt;0),"HPS ADD ON","HPS"))</f>
        <v/>
      </c>
      <c r="Q71" s="72" t="str">
        <f>IF('Request Testing'!Q71&lt;1,"",IF(AND(OR('Request Testing'!L71&gt;0,'Request Testing'!M71&gt;0),COUNTA('Request Testing'!Q71)&gt;0),"CC ADD ON","CC"))</f>
        <v/>
      </c>
      <c r="R71" s="72" t="str">
        <f>IF('Request Testing'!R71&lt;1,"",IF(AND(OR('Request Testing'!L71&gt;0,'Request Testing'!M71&gt;0),COUNTA('Request Testing'!R71)&gt;0),"RC ADD ON","RC"))</f>
        <v/>
      </c>
      <c r="S71" s="70" t="str">
        <f>IF('Request Testing'!S71&lt;1,"",IF(AND(OR('Request Testing'!L71&gt;0,'Request Testing'!M71&gt;0),COUNTA('Request Testing'!S71)&gt;0),"DL ADD ON","DL"))</f>
        <v/>
      </c>
      <c r="T71" s="70" t="str">
        <f>IF('Request Testing'!T71="","",'Request Testing'!T71)</f>
        <v/>
      </c>
      <c r="U71" s="70" t="str">
        <f>IF('Request Testing'!U71&lt;1,"",IF(AND(OR('Request Testing'!L71&gt;0,'Request Testing'!M71&gt;0),COUNTA('Request Testing'!U71)&gt;0),"OH ADD ON","OH"))</f>
        <v/>
      </c>
      <c r="V71" s="73" t="str">
        <f>IF('Request Testing'!V71&lt;1,"",IF(AND(OR('Request Testing'!L71&gt;0,'Request Testing'!M71&gt;0),COUNTA('Request Testing'!V71)&gt;0),"GCP","AM"))</f>
        <v/>
      </c>
      <c r="W71" s="73" t="str">
        <f>IF('Request Testing'!W71&lt;1,"",IF(AND(OR('Request Testing'!L71&gt;0,'Request Testing'!M71&gt;0),COUNTA('Request Testing'!W71)&gt;0),"GCP","NH"))</f>
        <v/>
      </c>
      <c r="X71" s="73" t="str">
        <f>IF('Request Testing'!X71&lt;1,"",IF(AND(OR('Request Testing'!L71&gt;0,'Request Testing'!M71&gt;0),COUNTA('Request Testing'!X71)&gt;0),"GCP","CA"))</f>
        <v/>
      </c>
      <c r="Y71" s="73" t="str">
        <f>IF('Request Testing'!Y71&lt;1,"",IF(AND(OR('Request Testing'!L71&gt;0,'Request Testing'!M71&gt;0),COUNTA('Request Testing'!Y71)&gt;0),"GCP","DD"))</f>
        <v/>
      </c>
      <c r="Z71" s="73" t="str">
        <f>IF('Request Testing'!Z71&lt;1,"",IF(AND(OR('Request Testing'!L71&gt;0,'Request Testing'!M71&gt;0),COUNTA('Request Testing'!Z71)&gt;0),"GCP","TH"))</f>
        <v/>
      </c>
      <c r="AA71" s="73" t="str">
        <f>IF('Request Testing'!AA71&lt;1,"",IF(AND(OR('Request Testing'!L71&gt;0,'Request Testing'!M71&gt;0),COUNTA('Request Testing'!AA71)&gt;0),"GCP","PHA"))</f>
        <v/>
      </c>
      <c r="AB71" s="73" t="str">
        <f>IF('Request Testing'!AB71&lt;1,"",IF(AND(OR('Request Testing'!L71&gt;0,'Request Testing'!M71&gt;0),COUNTA('Request Testing'!AB71)&gt;0),"GCP","OS"))</f>
        <v/>
      </c>
      <c r="AE71" s="74" t="str">
        <f>IF(OR('Request Testing'!L71&gt;0,'Request Testing'!M71&gt;0,'Request Testing'!N71&gt;0,'Request Testing'!O71&gt;0,'Request Testing'!P71&gt;0,'Request Testing'!Q71&gt;0,'Request Testing'!R71&gt;0,'Request Testing'!S71&gt;0,'Request Testing'!T71&gt;0,'Request Testing'!U71&gt;0,'Request Testing'!V71&gt;0,'Request Testing'!W71&gt;0,'Request Testing'!X71&gt;0,'Request Testing'!Y71&gt;0,'Request Testing'!Z71&gt;0,'Request Testing'!AA71&gt;0,'Request Testing'!AB71&gt;0),"X","")</f>
        <v/>
      </c>
      <c r="AF71" s="75" t="str">
        <f>IF(ISNUMBER(SEARCH({"S"},C71)),"S",IF(ISNUMBER(SEARCH({"M"},C71)),"B",IF(ISNUMBER(SEARCH({"B"},C71)),"B",IF(ISNUMBER(SEARCH({"C"},C71)),"C",IF(ISNUMBER(SEARCH({"H"},C71)),"C",IF(ISNUMBER(SEARCH({"F"},C71)),"C",""))))))</f>
        <v/>
      </c>
      <c r="AG71" s="74" t="str">
        <f t="shared" si="0"/>
        <v/>
      </c>
      <c r="AH71" s="74" t="str">
        <f t="shared" si="1"/>
        <v/>
      </c>
      <c r="AI71" s="74" t="str">
        <f t="shared" si="2"/>
        <v/>
      </c>
      <c r="AJ71" s="4" t="str">
        <f t="shared" si="3"/>
        <v/>
      </c>
      <c r="AK71" s="76" t="str">
        <f>IF('Request Testing'!M71&lt;1,"",IF(AND(OR('Request Testing'!$E$1&gt;0),COUNTA('Request Testing'!M71)&gt;0),"CHR","GGP-LD"))</f>
        <v/>
      </c>
      <c r="AL71" s="4" t="str">
        <f t="shared" si="4"/>
        <v/>
      </c>
      <c r="AM71" s="52" t="str">
        <f t="shared" si="5"/>
        <v/>
      </c>
      <c r="AN71" s="4" t="str">
        <f t="shared" si="6"/>
        <v/>
      </c>
      <c r="AO71" s="4" t="str">
        <f t="shared" si="7"/>
        <v/>
      </c>
      <c r="AP71" s="74" t="str">
        <f t="shared" si="8"/>
        <v/>
      </c>
      <c r="AQ71" s="4" t="str">
        <f t="shared" si="18"/>
        <v/>
      </c>
      <c r="AR71" s="4" t="str">
        <f t="shared" si="19"/>
        <v/>
      </c>
      <c r="AS71" s="74" t="str">
        <f t="shared" si="9"/>
        <v/>
      </c>
      <c r="AT71" s="4" t="str">
        <f t="shared" si="10"/>
        <v/>
      </c>
      <c r="AU71" s="4" t="str">
        <f t="shared" si="11"/>
        <v/>
      </c>
      <c r="AV71" s="4" t="str">
        <f t="shared" si="12"/>
        <v/>
      </c>
      <c r="AW71" s="4" t="str">
        <f t="shared" si="13"/>
        <v/>
      </c>
      <c r="AX71" s="4" t="str">
        <f t="shared" si="14"/>
        <v/>
      </c>
      <c r="AY71" s="4" t="str">
        <f t="shared" si="15"/>
        <v/>
      </c>
      <c r="AZ71" s="4" t="str">
        <f t="shared" si="16"/>
        <v/>
      </c>
      <c r="BA71" s="77" t="str">
        <f>IF(AND(OR('Request Testing'!L71&gt;0,'Request Testing'!M71&gt;0),COUNTA('Request Testing'!V71:AB71)&gt;0),"Run Panel","")</f>
        <v/>
      </c>
      <c r="BC71" s="78" t="str">
        <f>IF(AG71="Blood Card",'Order Details'!$S$34,"")</f>
        <v/>
      </c>
      <c r="BD71" s="78" t="str">
        <f>IF(AH71="Hair Card",'Order Details'!$S$35,"")</f>
        <v/>
      </c>
      <c r="BF71" s="4" t="str">
        <f>IF(AJ71="GGP-HD",'Order Details'!$N$10,"")</f>
        <v/>
      </c>
      <c r="BG71" s="79" t="str">
        <f>IF(AK71="GGP-LD",'Order Details'!$N$15,IF(AK71="CHR",'Order Details'!$P$15,""))</f>
        <v/>
      </c>
      <c r="BH71" s="52" t="str">
        <f>IF(AL71="GGP-uLD",'Order Details'!$N$18,"")</f>
        <v/>
      </c>
      <c r="BI71" s="80" t="str">
        <f>IF(AM71="PV",'Order Details'!$N$24,"")</f>
        <v/>
      </c>
      <c r="BJ71" s="78" t="str">
        <f>IF(AN71="HPS",'Order Details'!$N$34,IF(AN71="HPS ADD ON",'Order Details'!$M$34,""))</f>
        <v/>
      </c>
      <c r="BK71" s="78" t="str">
        <f>IF(AO71="CC",'Order Details'!$N$33,IF(AO71="CC ADD ON",'Order Details'!$M$33,""))</f>
        <v/>
      </c>
      <c r="BL71" s="79" t="str">
        <f>IF(AP71="DL",'Order Details'!$N$35,"")</f>
        <v/>
      </c>
      <c r="BM71" s="79" t="str">
        <f>IF(AQ71="RC",'Order Details'!$N$36,"")</f>
        <v/>
      </c>
      <c r="BN71" s="79" t="str">
        <f>IF(AR71="OH",'Order Details'!$N$37,"")</f>
        <v/>
      </c>
      <c r="BO71" s="79" t="str">
        <f>IF(AS71="BVD",'Order Details'!$N$38,"")</f>
        <v/>
      </c>
      <c r="BP71" s="79" t="str">
        <f>IF(AT71="AM",'Order Details'!$N$40,"")</f>
        <v/>
      </c>
      <c r="BQ71" s="79" t="str">
        <f>IF(AU71="NH",'Order Details'!$N$41,"")</f>
        <v/>
      </c>
      <c r="BR71" s="79" t="str">
        <f>IF(AV71="CA",'Order Details'!$N$42,"")</f>
        <v/>
      </c>
      <c r="BS71" s="79" t="str">
        <f>IF(AW71="DD",'Order Details'!$N$43,"")</f>
        <v/>
      </c>
      <c r="BT71" s="79" t="str">
        <f>IF(AX71="TH",'Order Details'!$N$45,"")</f>
        <v/>
      </c>
      <c r="BU71" s="79" t="str">
        <f>IF(AY71="PHA",'Order Details'!$N$44,"")</f>
        <v/>
      </c>
      <c r="BV71" s="79" t="str">
        <f>IF(AZ71="OS",'Order Details'!$N$46,"")</f>
        <v/>
      </c>
      <c r="BW71" s="79" t="str">
        <f>IF(BA71="RUN PANEL",'Order Details'!$N$39,"")</f>
        <v/>
      </c>
      <c r="BX71" s="79" t="str">
        <f t="shared" si="17"/>
        <v/>
      </c>
    </row>
    <row r="72" spans="1:76" ht="15.75" customHeight="1">
      <c r="A72" s="22" t="str">
        <f>IF('Request Testing'!A72&gt;0,'Request Testing'!A72,"")</f>
        <v/>
      </c>
      <c r="B72" s="70" t="str">
        <f>IF('Request Testing'!B72="","",'Request Testing'!B72)</f>
        <v/>
      </c>
      <c r="C72" s="70" t="str">
        <f>IF('Request Testing'!C72="","",'Request Testing'!C72)</f>
        <v/>
      </c>
      <c r="D72" s="24" t="str">
        <f>IF('Request Testing'!D72="","",'Request Testing'!D72)</f>
        <v/>
      </c>
      <c r="E72" s="24" t="str">
        <f>IF('Request Testing'!E72="","",'Request Testing'!E72)</f>
        <v/>
      </c>
      <c r="F72" s="24" t="str">
        <f>IF('Request Testing'!F72="","",'Request Testing'!F72)</f>
        <v/>
      </c>
      <c r="G72" s="22" t="str">
        <f>IF('Request Testing'!G72="","",'Request Testing'!G72)</f>
        <v/>
      </c>
      <c r="H72" s="71" t="str">
        <f>IF('Request Testing'!H72="","",'Request Testing'!H72)</f>
        <v/>
      </c>
      <c r="I72" s="22" t="str">
        <f>IF('Request Testing'!I72="","",'Request Testing'!I72)</f>
        <v/>
      </c>
      <c r="J72" s="22" t="str">
        <f>IF('Request Testing'!J72="","",'Request Testing'!J72)</f>
        <v/>
      </c>
      <c r="K72" s="22" t="str">
        <f>IF('Request Testing'!K72="","",'Request Testing'!K72)</f>
        <v/>
      </c>
      <c r="L72" s="70" t="str">
        <f>IF('Request Testing'!L72="","",'Request Testing'!L72)</f>
        <v/>
      </c>
      <c r="M72" s="70" t="str">
        <f>IF('Request Testing'!M72="","",'Request Testing'!M72)</f>
        <v/>
      </c>
      <c r="N72" s="70" t="str">
        <f>IF('Request Testing'!N72="","",'Request Testing'!N72)</f>
        <v/>
      </c>
      <c r="O72" s="72" t="str">
        <f>IF('Request Testing'!O72&lt;1,"",IF(AND(OR('Request Testing'!L72&gt;0,'Request Testing'!M72&gt;0,'Request Testing'!N72&gt;0),COUNTA('Request Testing'!O72)&gt;0),"","PV"))</f>
        <v/>
      </c>
      <c r="P72" s="72" t="str">
        <f>IF('Request Testing'!P72&lt;1,"",IF(AND(OR('Request Testing'!L72&gt;0,'Request Testing'!M72&gt;0),COUNTA('Request Testing'!P72)&gt;0),"HPS ADD ON","HPS"))</f>
        <v/>
      </c>
      <c r="Q72" s="72" t="str">
        <f>IF('Request Testing'!Q72&lt;1,"",IF(AND(OR('Request Testing'!L72&gt;0,'Request Testing'!M72&gt;0),COUNTA('Request Testing'!Q72)&gt;0),"CC ADD ON","CC"))</f>
        <v/>
      </c>
      <c r="R72" s="72" t="str">
        <f>IF('Request Testing'!R72&lt;1,"",IF(AND(OR('Request Testing'!L72&gt;0,'Request Testing'!M72&gt;0),COUNTA('Request Testing'!R72)&gt;0),"RC ADD ON","RC"))</f>
        <v/>
      </c>
      <c r="S72" s="70" t="str">
        <f>IF('Request Testing'!S72&lt;1,"",IF(AND(OR('Request Testing'!L72&gt;0,'Request Testing'!M72&gt;0),COUNTA('Request Testing'!S72)&gt;0),"DL ADD ON","DL"))</f>
        <v/>
      </c>
      <c r="T72" s="70" t="str">
        <f>IF('Request Testing'!T72="","",'Request Testing'!T72)</f>
        <v/>
      </c>
      <c r="U72" s="70" t="str">
        <f>IF('Request Testing'!U72&lt;1,"",IF(AND(OR('Request Testing'!L72&gt;0,'Request Testing'!M72&gt;0),COUNTA('Request Testing'!U72)&gt;0),"OH ADD ON","OH"))</f>
        <v/>
      </c>
      <c r="V72" s="73" t="str">
        <f>IF('Request Testing'!V72&lt;1,"",IF(AND(OR('Request Testing'!L72&gt;0,'Request Testing'!M72&gt;0),COUNTA('Request Testing'!V72)&gt;0),"GCP","AM"))</f>
        <v/>
      </c>
      <c r="W72" s="73" t="str">
        <f>IF('Request Testing'!W72&lt;1,"",IF(AND(OR('Request Testing'!L72&gt;0,'Request Testing'!M72&gt;0),COUNTA('Request Testing'!W72)&gt;0),"GCP","NH"))</f>
        <v/>
      </c>
      <c r="X72" s="73" t="str">
        <f>IF('Request Testing'!X72&lt;1,"",IF(AND(OR('Request Testing'!L72&gt;0,'Request Testing'!M72&gt;0),COUNTA('Request Testing'!X72)&gt;0),"GCP","CA"))</f>
        <v/>
      </c>
      <c r="Y72" s="73" t="str">
        <f>IF('Request Testing'!Y72&lt;1,"",IF(AND(OR('Request Testing'!L72&gt;0,'Request Testing'!M72&gt;0),COUNTA('Request Testing'!Y72)&gt;0),"GCP","DD"))</f>
        <v/>
      </c>
      <c r="Z72" s="73" t="str">
        <f>IF('Request Testing'!Z72&lt;1,"",IF(AND(OR('Request Testing'!L72&gt;0,'Request Testing'!M72&gt;0),COUNTA('Request Testing'!Z72)&gt;0),"GCP","TH"))</f>
        <v/>
      </c>
      <c r="AA72" s="73" t="str">
        <f>IF('Request Testing'!AA72&lt;1,"",IF(AND(OR('Request Testing'!L72&gt;0,'Request Testing'!M72&gt;0),COUNTA('Request Testing'!AA72)&gt;0),"GCP","PHA"))</f>
        <v/>
      </c>
      <c r="AB72" s="73" t="str">
        <f>IF('Request Testing'!AB72&lt;1,"",IF(AND(OR('Request Testing'!L72&gt;0,'Request Testing'!M72&gt;0),COUNTA('Request Testing'!AB72)&gt;0),"GCP","OS"))</f>
        <v/>
      </c>
      <c r="AE72" s="74" t="str">
        <f>IF(OR('Request Testing'!L72&gt;0,'Request Testing'!M72&gt;0,'Request Testing'!N72&gt;0,'Request Testing'!O72&gt;0,'Request Testing'!P72&gt;0,'Request Testing'!Q72&gt;0,'Request Testing'!R72&gt;0,'Request Testing'!S72&gt;0,'Request Testing'!T72&gt;0,'Request Testing'!U72&gt;0,'Request Testing'!V72&gt;0,'Request Testing'!W72&gt;0,'Request Testing'!X72&gt;0,'Request Testing'!Y72&gt;0,'Request Testing'!Z72&gt;0,'Request Testing'!AA72&gt;0,'Request Testing'!AB72&gt;0),"X","")</f>
        <v/>
      </c>
      <c r="AF72" s="75" t="str">
        <f>IF(ISNUMBER(SEARCH({"S"},C72)),"S",IF(ISNUMBER(SEARCH({"M"},C72)),"B",IF(ISNUMBER(SEARCH({"B"},C72)),"B",IF(ISNUMBER(SEARCH({"C"},C72)),"C",IF(ISNUMBER(SEARCH({"H"},C72)),"C",IF(ISNUMBER(SEARCH({"F"},C72)),"C",""))))))</f>
        <v/>
      </c>
      <c r="AG72" s="74" t="str">
        <f t="shared" si="0"/>
        <v/>
      </c>
      <c r="AH72" s="74" t="str">
        <f t="shared" si="1"/>
        <v/>
      </c>
      <c r="AI72" s="74" t="str">
        <f t="shared" si="2"/>
        <v/>
      </c>
      <c r="AJ72" s="4" t="str">
        <f t="shared" si="3"/>
        <v/>
      </c>
      <c r="AK72" s="76" t="str">
        <f>IF('Request Testing'!M72&lt;1,"",IF(AND(OR('Request Testing'!$E$1&gt;0),COUNTA('Request Testing'!M72)&gt;0),"CHR","GGP-LD"))</f>
        <v/>
      </c>
      <c r="AL72" s="4" t="str">
        <f t="shared" si="4"/>
        <v/>
      </c>
      <c r="AM72" s="52" t="str">
        <f t="shared" si="5"/>
        <v/>
      </c>
      <c r="AN72" s="4" t="str">
        <f t="shared" si="6"/>
        <v/>
      </c>
      <c r="AO72" s="4" t="str">
        <f t="shared" si="7"/>
        <v/>
      </c>
      <c r="AP72" s="74" t="str">
        <f t="shared" si="8"/>
        <v/>
      </c>
      <c r="AQ72" s="4" t="str">
        <f t="shared" si="18"/>
        <v/>
      </c>
      <c r="AR72" s="4" t="str">
        <f t="shared" si="19"/>
        <v/>
      </c>
      <c r="AS72" s="74" t="str">
        <f t="shared" si="9"/>
        <v/>
      </c>
      <c r="AT72" s="4" t="str">
        <f t="shared" si="10"/>
        <v/>
      </c>
      <c r="AU72" s="4" t="str">
        <f t="shared" si="11"/>
        <v/>
      </c>
      <c r="AV72" s="4" t="str">
        <f t="shared" si="12"/>
        <v/>
      </c>
      <c r="AW72" s="4" t="str">
        <f t="shared" si="13"/>
        <v/>
      </c>
      <c r="AX72" s="4" t="str">
        <f t="shared" si="14"/>
        <v/>
      </c>
      <c r="AY72" s="4" t="str">
        <f t="shared" si="15"/>
        <v/>
      </c>
      <c r="AZ72" s="4" t="str">
        <f t="shared" si="16"/>
        <v/>
      </c>
      <c r="BA72" s="77" t="str">
        <f>IF(AND(OR('Request Testing'!L72&gt;0,'Request Testing'!M72&gt;0),COUNTA('Request Testing'!V72:AB72)&gt;0),"Run Panel","")</f>
        <v/>
      </c>
      <c r="BC72" s="78" t="str">
        <f>IF(AG72="Blood Card",'Order Details'!$S$34,"")</f>
        <v/>
      </c>
      <c r="BD72" s="78" t="str">
        <f>IF(AH72="Hair Card",'Order Details'!$S$35,"")</f>
        <v/>
      </c>
      <c r="BF72" s="4" t="str">
        <f>IF(AJ72="GGP-HD",'Order Details'!$N$10,"")</f>
        <v/>
      </c>
      <c r="BG72" s="79" t="str">
        <f>IF(AK72="GGP-LD",'Order Details'!$N$15,IF(AK72="CHR",'Order Details'!$P$15,""))</f>
        <v/>
      </c>
      <c r="BH72" s="52" t="str">
        <f>IF(AL72="GGP-uLD",'Order Details'!$N$18,"")</f>
        <v/>
      </c>
      <c r="BI72" s="80" t="str">
        <f>IF(AM72="PV",'Order Details'!$N$24,"")</f>
        <v/>
      </c>
      <c r="BJ72" s="78" t="str">
        <f>IF(AN72="HPS",'Order Details'!$N$34,IF(AN72="HPS ADD ON",'Order Details'!$M$34,""))</f>
        <v/>
      </c>
      <c r="BK72" s="78" t="str">
        <f>IF(AO72="CC",'Order Details'!$N$33,IF(AO72="CC ADD ON",'Order Details'!$M$33,""))</f>
        <v/>
      </c>
      <c r="BL72" s="79" t="str">
        <f>IF(AP72="DL",'Order Details'!$N$35,"")</f>
        <v/>
      </c>
      <c r="BM72" s="79" t="str">
        <f>IF(AQ72="RC",'Order Details'!$N$36,"")</f>
        <v/>
      </c>
      <c r="BN72" s="79" t="str">
        <f>IF(AR72="OH",'Order Details'!$N$37,"")</f>
        <v/>
      </c>
      <c r="BO72" s="79" t="str">
        <f>IF(AS72="BVD",'Order Details'!$N$38,"")</f>
        <v/>
      </c>
      <c r="BP72" s="79" t="str">
        <f>IF(AT72="AM",'Order Details'!$N$40,"")</f>
        <v/>
      </c>
      <c r="BQ72" s="79" t="str">
        <f>IF(AU72="NH",'Order Details'!$N$41,"")</f>
        <v/>
      </c>
      <c r="BR72" s="79" t="str">
        <f>IF(AV72="CA",'Order Details'!$N$42,"")</f>
        <v/>
      </c>
      <c r="BS72" s="79" t="str">
        <f>IF(AW72="DD",'Order Details'!$N$43,"")</f>
        <v/>
      </c>
      <c r="BT72" s="79" t="str">
        <f>IF(AX72="TH",'Order Details'!$N$45,"")</f>
        <v/>
      </c>
      <c r="BU72" s="79" t="str">
        <f>IF(AY72="PHA",'Order Details'!$N$44,"")</f>
        <v/>
      </c>
      <c r="BV72" s="79" t="str">
        <f>IF(AZ72="OS",'Order Details'!$N$46,"")</f>
        <v/>
      </c>
      <c r="BW72" s="79" t="str">
        <f>IF(BA72="RUN PANEL",'Order Details'!$N$39,"")</f>
        <v/>
      </c>
      <c r="BX72" s="79" t="str">
        <f t="shared" si="17"/>
        <v/>
      </c>
    </row>
    <row r="73" spans="1:76" ht="15.75" customHeight="1">
      <c r="A73" s="22" t="str">
        <f>IF('Request Testing'!A73&gt;0,'Request Testing'!A73,"")</f>
        <v/>
      </c>
      <c r="B73" s="70" t="str">
        <f>IF('Request Testing'!B73="","",'Request Testing'!B73)</f>
        <v/>
      </c>
      <c r="C73" s="70" t="str">
        <f>IF('Request Testing'!C73="","",'Request Testing'!C73)</f>
        <v/>
      </c>
      <c r="D73" s="24" t="str">
        <f>IF('Request Testing'!D73="","",'Request Testing'!D73)</f>
        <v/>
      </c>
      <c r="E73" s="24" t="str">
        <f>IF('Request Testing'!E73="","",'Request Testing'!E73)</f>
        <v/>
      </c>
      <c r="F73" s="24" t="str">
        <f>IF('Request Testing'!F73="","",'Request Testing'!F73)</f>
        <v/>
      </c>
      <c r="G73" s="22" t="str">
        <f>IF('Request Testing'!G73="","",'Request Testing'!G73)</f>
        <v/>
      </c>
      <c r="H73" s="71" t="str">
        <f>IF('Request Testing'!H73="","",'Request Testing'!H73)</f>
        <v/>
      </c>
      <c r="I73" s="22" t="str">
        <f>IF('Request Testing'!I73="","",'Request Testing'!I73)</f>
        <v/>
      </c>
      <c r="J73" s="22" t="str">
        <f>IF('Request Testing'!J73="","",'Request Testing'!J73)</f>
        <v/>
      </c>
      <c r="K73" s="22" t="str">
        <f>IF('Request Testing'!K73="","",'Request Testing'!K73)</f>
        <v/>
      </c>
      <c r="L73" s="70" t="str">
        <f>IF('Request Testing'!L73="","",'Request Testing'!L73)</f>
        <v/>
      </c>
      <c r="M73" s="70" t="str">
        <f>IF('Request Testing'!M73="","",'Request Testing'!M73)</f>
        <v/>
      </c>
      <c r="N73" s="70" t="str">
        <f>IF('Request Testing'!N73="","",'Request Testing'!N73)</f>
        <v/>
      </c>
      <c r="O73" s="72" t="str">
        <f>IF('Request Testing'!O73&lt;1,"",IF(AND(OR('Request Testing'!L73&gt;0,'Request Testing'!M73&gt;0,'Request Testing'!N73&gt;0),COUNTA('Request Testing'!O73)&gt;0),"","PV"))</f>
        <v/>
      </c>
      <c r="P73" s="72" t="str">
        <f>IF('Request Testing'!P73&lt;1,"",IF(AND(OR('Request Testing'!L73&gt;0,'Request Testing'!M73&gt;0),COUNTA('Request Testing'!P73)&gt;0),"HPS ADD ON","HPS"))</f>
        <v/>
      </c>
      <c r="Q73" s="72" t="str">
        <f>IF('Request Testing'!Q73&lt;1,"",IF(AND(OR('Request Testing'!L73&gt;0,'Request Testing'!M73&gt;0),COUNTA('Request Testing'!Q73)&gt;0),"CC ADD ON","CC"))</f>
        <v/>
      </c>
      <c r="R73" s="72" t="str">
        <f>IF('Request Testing'!R73&lt;1,"",IF(AND(OR('Request Testing'!L73&gt;0,'Request Testing'!M73&gt;0),COUNTA('Request Testing'!R73)&gt;0),"RC ADD ON","RC"))</f>
        <v/>
      </c>
      <c r="S73" s="70" t="str">
        <f>IF('Request Testing'!S73&lt;1,"",IF(AND(OR('Request Testing'!L73&gt;0,'Request Testing'!M73&gt;0),COUNTA('Request Testing'!S73)&gt;0),"DL ADD ON","DL"))</f>
        <v/>
      </c>
      <c r="T73" s="70" t="str">
        <f>IF('Request Testing'!T73="","",'Request Testing'!T73)</f>
        <v/>
      </c>
      <c r="U73" s="70" t="str">
        <f>IF('Request Testing'!U73&lt;1,"",IF(AND(OR('Request Testing'!L73&gt;0,'Request Testing'!M73&gt;0),COUNTA('Request Testing'!U73)&gt;0),"OH ADD ON","OH"))</f>
        <v/>
      </c>
      <c r="V73" s="73" t="str">
        <f>IF('Request Testing'!V73&lt;1,"",IF(AND(OR('Request Testing'!L73&gt;0,'Request Testing'!M73&gt;0),COUNTA('Request Testing'!V73)&gt;0),"GCP","AM"))</f>
        <v/>
      </c>
      <c r="W73" s="73" t="str">
        <f>IF('Request Testing'!W73&lt;1,"",IF(AND(OR('Request Testing'!L73&gt;0,'Request Testing'!M73&gt;0),COUNTA('Request Testing'!W73)&gt;0),"GCP","NH"))</f>
        <v/>
      </c>
      <c r="X73" s="73" t="str">
        <f>IF('Request Testing'!X73&lt;1,"",IF(AND(OR('Request Testing'!L73&gt;0,'Request Testing'!M73&gt;0),COUNTA('Request Testing'!X73)&gt;0),"GCP","CA"))</f>
        <v/>
      </c>
      <c r="Y73" s="73" t="str">
        <f>IF('Request Testing'!Y73&lt;1,"",IF(AND(OR('Request Testing'!L73&gt;0,'Request Testing'!M73&gt;0),COUNTA('Request Testing'!Y73)&gt;0),"GCP","DD"))</f>
        <v/>
      </c>
      <c r="Z73" s="73" t="str">
        <f>IF('Request Testing'!Z73&lt;1,"",IF(AND(OR('Request Testing'!L73&gt;0,'Request Testing'!M73&gt;0),COUNTA('Request Testing'!Z73)&gt;0),"GCP","TH"))</f>
        <v/>
      </c>
      <c r="AA73" s="73" t="str">
        <f>IF('Request Testing'!AA73&lt;1,"",IF(AND(OR('Request Testing'!L73&gt;0,'Request Testing'!M73&gt;0),COUNTA('Request Testing'!AA73)&gt;0),"GCP","PHA"))</f>
        <v/>
      </c>
      <c r="AB73" s="73" t="str">
        <f>IF('Request Testing'!AB73&lt;1,"",IF(AND(OR('Request Testing'!L73&gt;0,'Request Testing'!M73&gt;0),COUNTA('Request Testing'!AB73)&gt;0),"GCP","OS"))</f>
        <v/>
      </c>
      <c r="AE73" s="74" t="str">
        <f>IF(OR('Request Testing'!L73&gt;0,'Request Testing'!M73&gt;0,'Request Testing'!N73&gt;0,'Request Testing'!O73&gt;0,'Request Testing'!P73&gt;0,'Request Testing'!Q73&gt;0,'Request Testing'!R73&gt;0,'Request Testing'!S73&gt;0,'Request Testing'!T73&gt;0,'Request Testing'!U73&gt;0,'Request Testing'!V73&gt;0,'Request Testing'!W73&gt;0,'Request Testing'!X73&gt;0,'Request Testing'!Y73&gt;0,'Request Testing'!Z73&gt;0,'Request Testing'!AA73&gt;0,'Request Testing'!AB73&gt;0),"X","")</f>
        <v/>
      </c>
      <c r="AF73" s="75" t="str">
        <f>IF(ISNUMBER(SEARCH({"S"},C73)),"S",IF(ISNUMBER(SEARCH({"M"},C73)),"B",IF(ISNUMBER(SEARCH({"B"},C73)),"B",IF(ISNUMBER(SEARCH({"C"},C73)),"C",IF(ISNUMBER(SEARCH({"H"},C73)),"C",IF(ISNUMBER(SEARCH({"F"},C73)),"C",""))))))</f>
        <v/>
      </c>
      <c r="AG73" s="74" t="str">
        <f t="shared" si="0"/>
        <v/>
      </c>
      <c r="AH73" s="74" t="str">
        <f t="shared" si="1"/>
        <v/>
      </c>
      <c r="AI73" s="74" t="str">
        <f t="shared" si="2"/>
        <v/>
      </c>
      <c r="AJ73" s="4" t="str">
        <f t="shared" si="3"/>
        <v/>
      </c>
      <c r="AK73" s="76" t="str">
        <f>IF('Request Testing'!M73&lt;1,"",IF(AND(OR('Request Testing'!$E$1&gt;0),COUNTA('Request Testing'!M73)&gt;0),"CHR","GGP-LD"))</f>
        <v/>
      </c>
      <c r="AL73" s="4" t="str">
        <f t="shared" si="4"/>
        <v/>
      </c>
      <c r="AM73" s="52" t="str">
        <f t="shared" si="5"/>
        <v/>
      </c>
      <c r="AN73" s="4" t="str">
        <f t="shared" si="6"/>
        <v/>
      </c>
      <c r="AO73" s="4" t="str">
        <f t="shared" si="7"/>
        <v/>
      </c>
      <c r="AP73" s="74" t="str">
        <f t="shared" si="8"/>
        <v/>
      </c>
      <c r="AQ73" s="4" t="str">
        <f t="shared" si="18"/>
        <v/>
      </c>
      <c r="AR73" s="4" t="str">
        <f t="shared" si="19"/>
        <v/>
      </c>
      <c r="AS73" s="74" t="str">
        <f t="shared" si="9"/>
        <v/>
      </c>
      <c r="AT73" s="4" t="str">
        <f t="shared" si="10"/>
        <v/>
      </c>
      <c r="AU73" s="4" t="str">
        <f t="shared" si="11"/>
        <v/>
      </c>
      <c r="AV73" s="4" t="str">
        <f t="shared" si="12"/>
        <v/>
      </c>
      <c r="AW73" s="4" t="str">
        <f t="shared" si="13"/>
        <v/>
      </c>
      <c r="AX73" s="4" t="str">
        <f t="shared" si="14"/>
        <v/>
      </c>
      <c r="AY73" s="4" t="str">
        <f t="shared" si="15"/>
        <v/>
      </c>
      <c r="AZ73" s="4" t="str">
        <f t="shared" si="16"/>
        <v/>
      </c>
      <c r="BA73" s="77" t="str">
        <f>IF(AND(OR('Request Testing'!L73&gt;0,'Request Testing'!M73&gt;0),COUNTA('Request Testing'!V73:AB73)&gt;0),"Run Panel","")</f>
        <v/>
      </c>
      <c r="BC73" s="78" t="str">
        <f>IF(AG73="Blood Card",'Order Details'!$S$34,"")</f>
        <v/>
      </c>
      <c r="BD73" s="78" t="str">
        <f>IF(AH73="Hair Card",'Order Details'!$S$35,"")</f>
        <v/>
      </c>
      <c r="BF73" s="4" t="str">
        <f>IF(AJ73="GGP-HD",'Order Details'!$N$10,"")</f>
        <v/>
      </c>
      <c r="BG73" s="79" t="str">
        <f>IF(AK73="GGP-LD",'Order Details'!$N$15,IF(AK73="CHR",'Order Details'!$P$15,""))</f>
        <v/>
      </c>
      <c r="BH73" s="52" t="str">
        <f>IF(AL73="GGP-uLD",'Order Details'!$N$18,"")</f>
        <v/>
      </c>
      <c r="BI73" s="80" t="str">
        <f>IF(AM73="PV",'Order Details'!$N$24,"")</f>
        <v/>
      </c>
      <c r="BJ73" s="78" t="str">
        <f>IF(AN73="HPS",'Order Details'!$N$34,IF(AN73="HPS ADD ON",'Order Details'!$M$34,""))</f>
        <v/>
      </c>
      <c r="BK73" s="78" t="str">
        <f>IF(AO73="CC",'Order Details'!$N$33,IF(AO73="CC ADD ON",'Order Details'!$M$33,""))</f>
        <v/>
      </c>
      <c r="BL73" s="79" t="str">
        <f>IF(AP73="DL",'Order Details'!$N$35,"")</f>
        <v/>
      </c>
      <c r="BM73" s="79" t="str">
        <f>IF(AQ73="RC",'Order Details'!$N$36,"")</f>
        <v/>
      </c>
      <c r="BN73" s="79" t="str">
        <f>IF(AR73="OH",'Order Details'!$N$37,"")</f>
        <v/>
      </c>
      <c r="BO73" s="79" t="str">
        <f>IF(AS73="BVD",'Order Details'!$N$38,"")</f>
        <v/>
      </c>
      <c r="BP73" s="79" t="str">
        <f>IF(AT73="AM",'Order Details'!$N$40,"")</f>
        <v/>
      </c>
      <c r="BQ73" s="79" t="str">
        <f>IF(AU73="NH",'Order Details'!$N$41,"")</f>
        <v/>
      </c>
      <c r="BR73" s="79" t="str">
        <f>IF(AV73="CA",'Order Details'!$N$42,"")</f>
        <v/>
      </c>
      <c r="BS73" s="79" t="str">
        <f>IF(AW73="DD",'Order Details'!$N$43,"")</f>
        <v/>
      </c>
      <c r="BT73" s="79" t="str">
        <f>IF(AX73="TH",'Order Details'!$N$45,"")</f>
        <v/>
      </c>
      <c r="BU73" s="79" t="str">
        <f>IF(AY73="PHA",'Order Details'!$N$44,"")</f>
        <v/>
      </c>
      <c r="BV73" s="79" t="str">
        <f>IF(AZ73="OS",'Order Details'!$N$46,"")</f>
        <v/>
      </c>
      <c r="BW73" s="79" t="str">
        <f>IF(BA73="RUN PANEL",'Order Details'!$N$39,"")</f>
        <v/>
      </c>
      <c r="BX73" s="79" t="str">
        <f t="shared" si="17"/>
        <v/>
      </c>
    </row>
    <row r="74" spans="1:76" ht="15.75" customHeight="1">
      <c r="A74" s="22" t="str">
        <f>IF('Request Testing'!A74&gt;0,'Request Testing'!A74,"")</f>
        <v/>
      </c>
      <c r="B74" s="70" t="str">
        <f>IF('Request Testing'!B74="","",'Request Testing'!B74)</f>
        <v/>
      </c>
      <c r="C74" s="70" t="str">
        <f>IF('Request Testing'!C74="","",'Request Testing'!C74)</f>
        <v/>
      </c>
      <c r="D74" s="24" t="str">
        <f>IF('Request Testing'!D74="","",'Request Testing'!D74)</f>
        <v/>
      </c>
      <c r="E74" s="24" t="str">
        <f>IF('Request Testing'!E74="","",'Request Testing'!E74)</f>
        <v/>
      </c>
      <c r="F74" s="24" t="str">
        <f>IF('Request Testing'!F74="","",'Request Testing'!F74)</f>
        <v/>
      </c>
      <c r="G74" s="22" t="str">
        <f>IF('Request Testing'!G74="","",'Request Testing'!G74)</f>
        <v/>
      </c>
      <c r="H74" s="71" t="str">
        <f>IF('Request Testing'!H74="","",'Request Testing'!H74)</f>
        <v/>
      </c>
      <c r="I74" s="22" t="str">
        <f>IF('Request Testing'!I74="","",'Request Testing'!I74)</f>
        <v/>
      </c>
      <c r="J74" s="22" t="str">
        <f>IF('Request Testing'!J74="","",'Request Testing'!J74)</f>
        <v/>
      </c>
      <c r="K74" s="22" t="str">
        <f>IF('Request Testing'!K74="","",'Request Testing'!K74)</f>
        <v/>
      </c>
      <c r="L74" s="70" t="str">
        <f>IF('Request Testing'!L74="","",'Request Testing'!L74)</f>
        <v/>
      </c>
      <c r="M74" s="70" t="str">
        <f>IF('Request Testing'!M74="","",'Request Testing'!M74)</f>
        <v/>
      </c>
      <c r="N74" s="70" t="str">
        <f>IF('Request Testing'!N74="","",'Request Testing'!N74)</f>
        <v/>
      </c>
      <c r="O74" s="72" t="str">
        <f>IF('Request Testing'!O74&lt;1,"",IF(AND(OR('Request Testing'!L74&gt;0,'Request Testing'!M74&gt;0,'Request Testing'!N74&gt;0),COUNTA('Request Testing'!O74)&gt;0),"","PV"))</f>
        <v/>
      </c>
      <c r="P74" s="72" t="str">
        <f>IF('Request Testing'!P74&lt;1,"",IF(AND(OR('Request Testing'!L74&gt;0,'Request Testing'!M74&gt;0),COUNTA('Request Testing'!P74)&gt;0),"HPS ADD ON","HPS"))</f>
        <v/>
      </c>
      <c r="Q74" s="72" t="str">
        <f>IF('Request Testing'!Q74&lt;1,"",IF(AND(OR('Request Testing'!L74&gt;0,'Request Testing'!M74&gt;0),COUNTA('Request Testing'!Q74)&gt;0),"CC ADD ON","CC"))</f>
        <v/>
      </c>
      <c r="R74" s="72" t="str">
        <f>IF('Request Testing'!R74&lt;1,"",IF(AND(OR('Request Testing'!L74&gt;0,'Request Testing'!M74&gt;0),COUNTA('Request Testing'!R74)&gt;0),"RC ADD ON","RC"))</f>
        <v/>
      </c>
      <c r="S74" s="70" t="str">
        <f>IF('Request Testing'!S74&lt;1,"",IF(AND(OR('Request Testing'!L74&gt;0,'Request Testing'!M74&gt;0),COUNTA('Request Testing'!S74)&gt;0),"DL ADD ON","DL"))</f>
        <v/>
      </c>
      <c r="T74" s="70" t="str">
        <f>IF('Request Testing'!T74="","",'Request Testing'!T74)</f>
        <v/>
      </c>
      <c r="U74" s="70" t="str">
        <f>IF('Request Testing'!U74&lt;1,"",IF(AND(OR('Request Testing'!L74&gt;0,'Request Testing'!M74&gt;0),COUNTA('Request Testing'!U74)&gt;0),"OH ADD ON","OH"))</f>
        <v/>
      </c>
      <c r="V74" s="73" t="str">
        <f>IF('Request Testing'!V74&lt;1,"",IF(AND(OR('Request Testing'!L74&gt;0,'Request Testing'!M74&gt;0),COUNTA('Request Testing'!V74)&gt;0),"GCP","AM"))</f>
        <v/>
      </c>
      <c r="W74" s="73" t="str">
        <f>IF('Request Testing'!W74&lt;1,"",IF(AND(OR('Request Testing'!L74&gt;0,'Request Testing'!M74&gt;0),COUNTA('Request Testing'!W74)&gt;0),"GCP","NH"))</f>
        <v/>
      </c>
      <c r="X74" s="73" t="str">
        <f>IF('Request Testing'!X74&lt;1,"",IF(AND(OR('Request Testing'!L74&gt;0,'Request Testing'!M74&gt;0),COUNTA('Request Testing'!X74)&gt;0),"GCP","CA"))</f>
        <v/>
      </c>
      <c r="Y74" s="73" t="str">
        <f>IF('Request Testing'!Y74&lt;1,"",IF(AND(OR('Request Testing'!L74&gt;0,'Request Testing'!M74&gt;0),COUNTA('Request Testing'!Y74)&gt;0),"GCP","DD"))</f>
        <v/>
      </c>
      <c r="Z74" s="73" t="str">
        <f>IF('Request Testing'!Z74&lt;1,"",IF(AND(OR('Request Testing'!L74&gt;0,'Request Testing'!M74&gt;0),COUNTA('Request Testing'!Z74)&gt;0),"GCP","TH"))</f>
        <v/>
      </c>
      <c r="AA74" s="73" t="str">
        <f>IF('Request Testing'!AA74&lt;1,"",IF(AND(OR('Request Testing'!L74&gt;0,'Request Testing'!M74&gt;0),COUNTA('Request Testing'!AA74)&gt;0),"GCP","PHA"))</f>
        <v/>
      </c>
      <c r="AB74" s="73" t="str">
        <f>IF('Request Testing'!AB74&lt;1,"",IF(AND(OR('Request Testing'!L74&gt;0,'Request Testing'!M74&gt;0),COUNTA('Request Testing'!AB74)&gt;0),"GCP","OS"))</f>
        <v/>
      </c>
      <c r="AE74" s="74" t="str">
        <f>IF(OR('Request Testing'!L74&gt;0,'Request Testing'!M74&gt;0,'Request Testing'!N74&gt;0,'Request Testing'!O74&gt;0,'Request Testing'!P74&gt;0,'Request Testing'!Q74&gt;0,'Request Testing'!R74&gt;0,'Request Testing'!S74&gt;0,'Request Testing'!T74&gt;0,'Request Testing'!U74&gt;0,'Request Testing'!V74&gt;0,'Request Testing'!W74&gt;0,'Request Testing'!X74&gt;0,'Request Testing'!Y74&gt;0,'Request Testing'!Z74&gt;0,'Request Testing'!AA74&gt;0,'Request Testing'!AB74&gt;0),"X","")</f>
        <v/>
      </c>
      <c r="AF74" s="75" t="str">
        <f>IF(ISNUMBER(SEARCH({"S"},C74)),"S",IF(ISNUMBER(SEARCH({"M"},C74)),"B",IF(ISNUMBER(SEARCH({"B"},C74)),"B",IF(ISNUMBER(SEARCH({"C"},C74)),"C",IF(ISNUMBER(SEARCH({"H"},C74)),"C",IF(ISNUMBER(SEARCH({"F"},C74)),"C",""))))))</f>
        <v/>
      </c>
      <c r="AG74" s="74" t="str">
        <f t="shared" si="0"/>
        <v/>
      </c>
      <c r="AH74" s="74" t="str">
        <f t="shared" si="1"/>
        <v/>
      </c>
      <c r="AI74" s="74" t="str">
        <f t="shared" si="2"/>
        <v/>
      </c>
      <c r="AJ74" s="4" t="str">
        <f t="shared" si="3"/>
        <v/>
      </c>
      <c r="AK74" s="76" t="str">
        <f>IF('Request Testing'!M74&lt;1,"",IF(AND(OR('Request Testing'!$E$1&gt;0),COUNTA('Request Testing'!M74)&gt;0),"CHR","GGP-LD"))</f>
        <v/>
      </c>
      <c r="AL74" s="4" t="str">
        <f t="shared" si="4"/>
        <v/>
      </c>
      <c r="AM74" s="52" t="str">
        <f t="shared" si="5"/>
        <v/>
      </c>
      <c r="AN74" s="4" t="str">
        <f t="shared" si="6"/>
        <v/>
      </c>
      <c r="AO74" s="4" t="str">
        <f t="shared" si="7"/>
        <v/>
      </c>
      <c r="AP74" s="74" t="str">
        <f t="shared" si="8"/>
        <v/>
      </c>
      <c r="AQ74" s="4" t="str">
        <f t="shared" si="18"/>
        <v/>
      </c>
      <c r="AR74" s="4" t="str">
        <f t="shared" si="19"/>
        <v/>
      </c>
      <c r="AS74" s="74" t="str">
        <f t="shared" si="9"/>
        <v/>
      </c>
      <c r="AT74" s="4" t="str">
        <f t="shared" si="10"/>
        <v/>
      </c>
      <c r="AU74" s="4" t="str">
        <f t="shared" si="11"/>
        <v/>
      </c>
      <c r="AV74" s="4" t="str">
        <f t="shared" si="12"/>
        <v/>
      </c>
      <c r="AW74" s="4" t="str">
        <f t="shared" si="13"/>
        <v/>
      </c>
      <c r="AX74" s="4" t="str">
        <f t="shared" si="14"/>
        <v/>
      </c>
      <c r="AY74" s="4" t="str">
        <f t="shared" si="15"/>
        <v/>
      </c>
      <c r="AZ74" s="4" t="str">
        <f t="shared" si="16"/>
        <v/>
      </c>
      <c r="BA74" s="77" t="str">
        <f>IF(AND(OR('Request Testing'!L74&gt;0,'Request Testing'!M74&gt;0),COUNTA('Request Testing'!V74:AB74)&gt;0),"Run Panel","")</f>
        <v/>
      </c>
      <c r="BC74" s="78" t="str">
        <f>IF(AG74="Blood Card",'Order Details'!$S$34,"")</f>
        <v/>
      </c>
      <c r="BD74" s="78" t="str">
        <f>IF(AH74="Hair Card",'Order Details'!$S$35,"")</f>
        <v/>
      </c>
      <c r="BF74" s="4" t="str">
        <f>IF(AJ74="GGP-HD",'Order Details'!$N$10,"")</f>
        <v/>
      </c>
      <c r="BG74" s="79" t="str">
        <f>IF(AK74="GGP-LD",'Order Details'!$N$15,IF(AK74="CHR",'Order Details'!$P$15,""))</f>
        <v/>
      </c>
      <c r="BH74" s="52" t="str">
        <f>IF(AL74="GGP-uLD",'Order Details'!$N$18,"")</f>
        <v/>
      </c>
      <c r="BI74" s="80" t="str">
        <f>IF(AM74="PV",'Order Details'!$N$24,"")</f>
        <v/>
      </c>
      <c r="BJ74" s="78" t="str">
        <f>IF(AN74="HPS",'Order Details'!$N$34,IF(AN74="HPS ADD ON",'Order Details'!$M$34,""))</f>
        <v/>
      </c>
      <c r="BK74" s="78" t="str">
        <f>IF(AO74="CC",'Order Details'!$N$33,IF(AO74="CC ADD ON",'Order Details'!$M$33,""))</f>
        <v/>
      </c>
      <c r="BL74" s="79" t="str">
        <f>IF(AP74="DL",'Order Details'!$N$35,"")</f>
        <v/>
      </c>
      <c r="BM74" s="79" t="str">
        <f>IF(AQ74="RC",'Order Details'!$N$36,"")</f>
        <v/>
      </c>
      <c r="BN74" s="79" t="str">
        <f>IF(AR74="OH",'Order Details'!$N$37,"")</f>
        <v/>
      </c>
      <c r="BO74" s="79" t="str">
        <f>IF(AS74="BVD",'Order Details'!$N$38,"")</f>
        <v/>
      </c>
      <c r="BP74" s="79" t="str">
        <f>IF(AT74="AM",'Order Details'!$N$40,"")</f>
        <v/>
      </c>
      <c r="BQ74" s="79" t="str">
        <f>IF(AU74="NH",'Order Details'!$N$41,"")</f>
        <v/>
      </c>
      <c r="BR74" s="79" t="str">
        <f>IF(AV74="CA",'Order Details'!$N$42,"")</f>
        <v/>
      </c>
      <c r="BS74" s="79" t="str">
        <f>IF(AW74="DD",'Order Details'!$N$43,"")</f>
        <v/>
      </c>
      <c r="BT74" s="79" t="str">
        <f>IF(AX74="TH",'Order Details'!$N$45,"")</f>
        <v/>
      </c>
      <c r="BU74" s="79" t="str">
        <f>IF(AY74="PHA",'Order Details'!$N$44,"")</f>
        <v/>
      </c>
      <c r="BV74" s="79" t="str">
        <f>IF(AZ74="OS",'Order Details'!$N$46,"")</f>
        <v/>
      </c>
      <c r="BW74" s="79" t="str">
        <f>IF(BA74="RUN PANEL",'Order Details'!$N$39,"")</f>
        <v/>
      </c>
      <c r="BX74" s="79" t="str">
        <f t="shared" si="17"/>
        <v/>
      </c>
    </row>
    <row r="75" spans="1:76" ht="15.75" customHeight="1">
      <c r="A75" s="22" t="str">
        <f>IF('Request Testing'!A75&gt;0,'Request Testing'!A75,"")</f>
        <v/>
      </c>
      <c r="B75" s="70" t="str">
        <f>IF('Request Testing'!B75="","",'Request Testing'!B75)</f>
        <v/>
      </c>
      <c r="C75" s="70" t="str">
        <f>IF('Request Testing'!C75="","",'Request Testing'!C75)</f>
        <v/>
      </c>
      <c r="D75" s="24" t="str">
        <f>IF('Request Testing'!D75="","",'Request Testing'!D75)</f>
        <v/>
      </c>
      <c r="E75" s="24" t="str">
        <f>IF('Request Testing'!E75="","",'Request Testing'!E75)</f>
        <v/>
      </c>
      <c r="F75" s="24" t="str">
        <f>IF('Request Testing'!F75="","",'Request Testing'!F75)</f>
        <v/>
      </c>
      <c r="G75" s="22" t="str">
        <f>IF('Request Testing'!G75="","",'Request Testing'!G75)</f>
        <v/>
      </c>
      <c r="H75" s="71" t="str">
        <f>IF('Request Testing'!H75="","",'Request Testing'!H75)</f>
        <v/>
      </c>
      <c r="I75" s="22" t="str">
        <f>IF('Request Testing'!I75="","",'Request Testing'!I75)</f>
        <v/>
      </c>
      <c r="J75" s="22" t="str">
        <f>IF('Request Testing'!J75="","",'Request Testing'!J75)</f>
        <v/>
      </c>
      <c r="K75" s="22" t="str">
        <f>IF('Request Testing'!K75="","",'Request Testing'!K75)</f>
        <v/>
      </c>
      <c r="L75" s="70" t="str">
        <f>IF('Request Testing'!L75="","",'Request Testing'!L75)</f>
        <v/>
      </c>
      <c r="M75" s="70" t="str">
        <f>IF('Request Testing'!M75="","",'Request Testing'!M75)</f>
        <v/>
      </c>
      <c r="N75" s="70" t="str">
        <f>IF('Request Testing'!N75="","",'Request Testing'!N75)</f>
        <v/>
      </c>
      <c r="O75" s="72" t="str">
        <f>IF('Request Testing'!O75&lt;1,"",IF(AND(OR('Request Testing'!L75&gt;0,'Request Testing'!M75&gt;0,'Request Testing'!N75&gt;0),COUNTA('Request Testing'!O75)&gt;0),"","PV"))</f>
        <v/>
      </c>
      <c r="P75" s="72" t="str">
        <f>IF('Request Testing'!P75&lt;1,"",IF(AND(OR('Request Testing'!L75&gt;0,'Request Testing'!M75&gt;0),COUNTA('Request Testing'!P75)&gt;0),"HPS ADD ON","HPS"))</f>
        <v/>
      </c>
      <c r="Q75" s="72" t="str">
        <f>IF('Request Testing'!Q75&lt;1,"",IF(AND(OR('Request Testing'!L75&gt;0,'Request Testing'!M75&gt;0),COUNTA('Request Testing'!Q75)&gt;0),"CC ADD ON","CC"))</f>
        <v/>
      </c>
      <c r="R75" s="72" t="str">
        <f>IF('Request Testing'!R75&lt;1,"",IF(AND(OR('Request Testing'!L75&gt;0,'Request Testing'!M75&gt;0),COUNTA('Request Testing'!R75)&gt;0),"RC ADD ON","RC"))</f>
        <v/>
      </c>
      <c r="S75" s="70" t="str">
        <f>IF('Request Testing'!S75&lt;1,"",IF(AND(OR('Request Testing'!L75&gt;0,'Request Testing'!M75&gt;0),COUNTA('Request Testing'!S75)&gt;0),"DL ADD ON","DL"))</f>
        <v/>
      </c>
      <c r="T75" s="70" t="str">
        <f>IF('Request Testing'!T75="","",'Request Testing'!T75)</f>
        <v/>
      </c>
      <c r="U75" s="70" t="str">
        <f>IF('Request Testing'!U75&lt;1,"",IF(AND(OR('Request Testing'!L75&gt;0,'Request Testing'!M75&gt;0),COUNTA('Request Testing'!U75)&gt;0),"OH ADD ON","OH"))</f>
        <v/>
      </c>
      <c r="V75" s="73" t="str">
        <f>IF('Request Testing'!V75&lt;1,"",IF(AND(OR('Request Testing'!L75&gt;0,'Request Testing'!M75&gt;0),COUNTA('Request Testing'!V75)&gt;0),"GCP","AM"))</f>
        <v/>
      </c>
      <c r="W75" s="73" t="str">
        <f>IF('Request Testing'!W75&lt;1,"",IF(AND(OR('Request Testing'!L75&gt;0,'Request Testing'!M75&gt;0),COUNTA('Request Testing'!W75)&gt;0),"GCP","NH"))</f>
        <v/>
      </c>
      <c r="X75" s="73" t="str">
        <f>IF('Request Testing'!X75&lt;1,"",IF(AND(OR('Request Testing'!L75&gt;0,'Request Testing'!M75&gt;0),COUNTA('Request Testing'!X75)&gt;0),"GCP","CA"))</f>
        <v/>
      </c>
      <c r="Y75" s="73" t="str">
        <f>IF('Request Testing'!Y75&lt;1,"",IF(AND(OR('Request Testing'!L75&gt;0,'Request Testing'!M75&gt;0),COUNTA('Request Testing'!Y75)&gt;0),"GCP","DD"))</f>
        <v/>
      </c>
      <c r="Z75" s="73" t="str">
        <f>IF('Request Testing'!Z75&lt;1,"",IF(AND(OR('Request Testing'!L75&gt;0,'Request Testing'!M75&gt;0),COUNTA('Request Testing'!Z75)&gt;0),"GCP","TH"))</f>
        <v/>
      </c>
      <c r="AA75" s="73" t="str">
        <f>IF('Request Testing'!AA75&lt;1,"",IF(AND(OR('Request Testing'!L75&gt;0,'Request Testing'!M75&gt;0),COUNTA('Request Testing'!AA75)&gt;0),"GCP","PHA"))</f>
        <v/>
      </c>
      <c r="AB75" s="73" t="str">
        <f>IF('Request Testing'!AB75&lt;1,"",IF(AND(OR('Request Testing'!L75&gt;0,'Request Testing'!M75&gt;0),COUNTA('Request Testing'!AB75)&gt;0),"GCP","OS"))</f>
        <v/>
      </c>
      <c r="AE75" s="74" t="str">
        <f>IF(OR('Request Testing'!L75&gt;0,'Request Testing'!M75&gt;0,'Request Testing'!N75&gt;0,'Request Testing'!O75&gt;0,'Request Testing'!P75&gt;0,'Request Testing'!Q75&gt;0,'Request Testing'!R75&gt;0,'Request Testing'!S75&gt;0,'Request Testing'!T75&gt;0,'Request Testing'!U75&gt;0,'Request Testing'!V75&gt;0,'Request Testing'!W75&gt;0,'Request Testing'!X75&gt;0,'Request Testing'!Y75&gt;0,'Request Testing'!Z75&gt;0,'Request Testing'!AA75&gt;0,'Request Testing'!AB75&gt;0),"X","")</f>
        <v/>
      </c>
      <c r="AF75" s="75" t="str">
        <f>IF(ISNUMBER(SEARCH({"S"},C75)),"S",IF(ISNUMBER(SEARCH({"M"},C75)),"B",IF(ISNUMBER(SEARCH({"B"},C75)),"B",IF(ISNUMBER(SEARCH({"C"},C75)),"C",IF(ISNUMBER(SEARCH({"H"},C75)),"C",IF(ISNUMBER(SEARCH({"F"},C75)),"C",""))))))</f>
        <v/>
      </c>
      <c r="AG75" s="74" t="str">
        <f t="shared" si="0"/>
        <v/>
      </c>
      <c r="AH75" s="74" t="str">
        <f t="shared" si="1"/>
        <v/>
      </c>
      <c r="AI75" s="74" t="str">
        <f t="shared" si="2"/>
        <v/>
      </c>
      <c r="AJ75" s="4" t="str">
        <f t="shared" si="3"/>
        <v/>
      </c>
      <c r="AK75" s="76" t="str">
        <f>IF('Request Testing'!M75&lt;1,"",IF(AND(OR('Request Testing'!$E$1&gt;0),COUNTA('Request Testing'!M75)&gt;0),"CHR","GGP-LD"))</f>
        <v/>
      </c>
      <c r="AL75" s="4" t="str">
        <f t="shared" si="4"/>
        <v/>
      </c>
      <c r="AM75" s="52" t="str">
        <f t="shared" si="5"/>
        <v/>
      </c>
      <c r="AN75" s="4" t="str">
        <f t="shared" si="6"/>
        <v/>
      </c>
      <c r="AO75" s="4" t="str">
        <f t="shared" si="7"/>
        <v/>
      </c>
      <c r="AP75" s="74" t="str">
        <f t="shared" si="8"/>
        <v/>
      </c>
      <c r="AQ75" s="4" t="str">
        <f t="shared" si="18"/>
        <v/>
      </c>
      <c r="AR75" s="4" t="str">
        <f t="shared" si="19"/>
        <v/>
      </c>
      <c r="AS75" s="74" t="str">
        <f t="shared" si="9"/>
        <v/>
      </c>
      <c r="AT75" s="4" t="str">
        <f t="shared" si="10"/>
        <v/>
      </c>
      <c r="AU75" s="4" t="str">
        <f t="shared" si="11"/>
        <v/>
      </c>
      <c r="AV75" s="4" t="str">
        <f t="shared" si="12"/>
        <v/>
      </c>
      <c r="AW75" s="4" t="str">
        <f t="shared" si="13"/>
        <v/>
      </c>
      <c r="AX75" s="4" t="str">
        <f t="shared" si="14"/>
        <v/>
      </c>
      <c r="AY75" s="4" t="str">
        <f t="shared" si="15"/>
        <v/>
      </c>
      <c r="AZ75" s="4" t="str">
        <f t="shared" si="16"/>
        <v/>
      </c>
      <c r="BA75" s="77" t="str">
        <f>IF(AND(OR('Request Testing'!L75&gt;0,'Request Testing'!M75&gt;0),COUNTA('Request Testing'!V75:AB75)&gt;0),"Run Panel","")</f>
        <v/>
      </c>
      <c r="BC75" s="78" t="str">
        <f>IF(AG75="Blood Card",'Order Details'!$S$34,"")</f>
        <v/>
      </c>
      <c r="BD75" s="78" t="str">
        <f>IF(AH75="Hair Card",'Order Details'!$S$35,"")</f>
        <v/>
      </c>
      <c r="BF75" s="4" t="str">
        <f>IF(AJ75="GGP-HD",'Order Details'!$N$10,"")</f>
        <v/>
      </c>
      <c r="BG75" s="79" t="str">
        <f>IF(AK75="GGP-LD",'Order Details'!$N$15,IF(AK75="CHR",'Order Details'!$P$15,""))</f>
        <v/>
      </c>
      <c r="BH75" s="52" t="str">
        <f>IF(AL75="GGP-uLD",'Order Details'!$N$18,"")</f>
        <v/>
      </c>
      <c r="BI75" s="80" t="str">
        <f>IF(AM75="PV",'Order Details'!$N$24,"")</f>
        <v/>
      </c>
      <c r="BJ75" s="78" t="str">
        <f>IF(AN75="HPS",'Order Details'!$N$34,IF(AN75="HPS ADD ON",'Order Details'!$M$34,""))</f>
        <v/>
      </c>
      <c r="BK75" s="78" t="str">
        <f>IF(AO75="CC",'Order Details'!$N$33,IF(AO75="CC ADD ON",'Order Details'!$M$33,""))</f>
        <v/>
      </c>
      <c r="BL75" s="79" t="str">
        <f>IF(AP75="DL",'Order Details'!$N$35,"")</f>
        <v/>
      </c>
      <c r="BM75" s="79" t="str">
        <f>IF(AQ75="RC",'Order Details'!$N$36,"")</f>
        <v/>
      </c>
      <c r="BN75" s="79" t="str">
        <f>IF(AR75="OH",'Order Details'!$N$37,"")</f>
        <v/>
      </c>
      <c r="BO75" s="79" t="str">
        <f>IF(AS75="BVD",'Order Details'!$N$38,"")</f>
        <v/>
      </c>
      <c r="BP75" s="79" t="str">
        <f>IF(AT75="AM",'Order Details'!$N$40,"")</f>
        <v/>
      </c>
      <c r="BQ75" s="79" t="str">
        <f>IF(AU75="NH",'Order Details'!$N$41,"")</f>
        <v/>
      </c>
      <c r="BR75" s="79" t="str">
        <f>IF(AV75="CA",'Order Details'!$N$42,"")</f>
        <v/>
      </c>
      <c r="BS75" s="79" t="str">
        <f>IF(AW75="DD",'Order Details'!$N$43,"")</f>
        <v/>
      </c>
      <c r="BT75" s="79" t="str">
        <f>IF(AX75="TH",'Order Details'!$N$45,"")</f>
        <v/>
      </c>
      <c r="BU75" s="79" t="str">
        <f>IF(AY75="PHA",'Order Details'!$N$44,"")</f>
        <v/>
      </c>
      <c r="BV75" s="79" t="str">
        <f>IF(AZ75="OS",'Order Details'!$N$46,"")</f>
        <v/>
      </c>
      <c r="BW75" s="79" t="str">
        <f>IF(BA75="RUN PANEL",'Order Details'!$N$39,"")</f>
        <v/>
      </c>
      <c r="BX75" s="79" t="str">
        <f t="shared" si="17"/>
        <v/>
      </c>
    </row>
    <row r="76" spans="1:76" ht="15.75" customHeight="1">
      <c r="A76" s="22" t="str">
        <f>IF('Request Testing'!A76&gt;0,'Request Testing'!A76,"")</f>
        <v/>
      </c>
      <c r="B76" s="70" t="str">
        <f>IF('Request Testing'!B76="","",'Request Testing'!B76)</f>
        <v/>
      </c>
      <c r="C76" s="70" t="str">
        <f>IF('Request Testing'!C76="","",'Request Testing'!C76)</f>
        <v/>
      </c>
      <c r="D76" s="24" t="str">
        <f>IF('Request Testing'!D76="","",'Request Testing'!D76)</f>
        <v/>
      </c>
      <c r="E76" s="24" t="str">
        <f>IF('Request Testing'!E76="","",'Request Testing'!E76)</f>
        <v/>
      </c>
      <c r="F76" s="24" t="str">
        <f>IF('Request Testing'!F76="","",'Request Testing'!F76)</f>
        <v/>
      </c>
      <c r="G76" s="22" t="str">
        <f>IF('Request Testing'!G76="","",'Request Testing'!G76)</f>
        <v/>
      </c>
      <c r="H76" s="71" t="str">
        <f>IF('Request Testing'!H76="","",'Request Testing'!H76)</f>
        <v/>
      </c>
      <c r="I76" s="22" t="str">
        <f>IF('Request Testing'!I76="","",'Request Testing'!I76)</f>
        <v/>
      </c>
      <c r="J76" s="22" t="str">
        <f>IF('Request Testing'!J76="","",'Request Testing'!J76)</f>
        <v/>
      </c>
      <c r="K76" s="22" t="str">
        <f>IF('Request Testing'!K76="","",'Request Testing'!K76)</f>
        <v/>
      </c>
      <c r="L76" s="70" t="str">
        <f>IF('Request Testing'!L76="","",'Request Testing'!L76)</f>
        <v/>
      </c>
      <c r="M76" s="70" t="str">
        <f>IF('Request Testing'!M76="","",'Request Testing'!M76)</f>
        <v/>
      </c>
      <c r="N76" s="70" t="str">
        <f>IF('Request Testing'!N76="","",'Request Testing'!N76)</f>
        <v/>
      </c>
      <c r="O76" s="72" t="str">
        <f>IF('Request Testing'!O76&lt;1,"",IF(AND(OR('Request Testing'!L76&gt;0,'Request Testing'!M76&gt;0,'Request Testing'!N76&gt;0),COUNTA('Request Testing'!O76)&gt;0),"","PV"))</f>
        <v/>
      </c>
      <c r="P76" s="72" t="str">
        <f>IF('Request Testing'!P76&lt;1,"",IF(AND(OR('Request Testing'!L76&gt;0,'Request Testing'!M76&gt;0),COUNTA('Request Testing'!P76)&gt;0),"HPS ADD ON","HPS"))</f>
        <v/>
      </c>
      <c r="Q76" s="72" t="str">
        <f>IF('Request Testing'!Q76&lt;1,"",IF(AND(OR('Request Testing'!L76&gt;0,'Request Testing'!M76&gt;0),COUNTA('Request Testing'!Q76)&gt;0),"CC ADD ON","CC"))</f>
        <v/>
      </c>
      <c r="R76" s="72" t="str">
        <f>IF('Request Testing'!R76&lt;1,"",IF(AND(OR('Request Testing'!L76&gt;0,'Request Testing'!M76&gt;0),COUNTA('Request Testing'!R76)&gt;0),"RC ADD ON","RC"))</f>
        <v/>
      </c>
      <c r="S76" s="70" t="str">
        <f>IF('Request Testing'!S76&lt;1,"",IF(AND(OR('Request Testing'!L76&gt;0,'Request Testing'!M76&gt;0),COUNTA('Request Testing'!S76)&gt;0),"DL ADD ON","DL"))</f>
        <v/>
      </c>
      <c r="T76" s="70" t="str">
        <f>IF('Request Testing'!T76="","",'Request Testing'!T76)</f>
        <v/>
      </c>
      <c r="U76" s="70" t="str">
        <f>IF('Request Testing'!U76&lt;1,"",IF(AND(OR('Request Testing'!L76&gt;0,'Request Testing'!M76&gt;0),COUNTA('Request Testing'!U76)&gt;0),"OH ADD ON","OH"))</f>
        <v/>
      </c>
      <c r="V76" s="73" t="str">
        <f>IF('Request Testing'!V76&lt;1,"",IF(AND(OR('Request Testing'!L76&gt;0,'Request Testing'!M76&gt;0),COUNTA('Request Testing'!V76)&gt;0),"GCP","AM"))</f>
        <v/>
      </c>
      <c r="W76" s="73" t="str">
        <f>IF('Request Testing'!W76&lt;1,"",IF(AND(OR('Request Testing'!L76&gt;0,'Request Testing'!M76&gt;0),COUNTA('Request Testing'!W76)&gt;0),"GCP","NH"))</f>
        <v/>
      </c>
      <c r="X76" s="73" t="str">
        <f>IF('Request Testing'!X76&lt;1,"",IF(AND(OR('Request Testing'!L76&gt;0,'Request Testing'!M76&gt;0),COUNTA('Request Testing'!X76)&gt;0),"GCP","CA"))</f>
        <v/>
      </c>
      <c r="Y76" s="73" t="str">
        <f>IF('Request Testing'!Y76&lt;1,"",IF(AND(OR('Request Testing'!L76&gt;0,'Request Testing'!M76&gt;0),COUNTA('Request Testing'!Y76)&gt;0),"GCP","DD"))</f>
        <v/>
      </c>
      <c r="Z76" s="73" t="str">
        <f>IF('Request Testing'!Z76&lt;1,"",IF(AND(OR('Request Testing'!L76&gt;0,'Request Testing'!M76&gt;0),COUNTA('Request Testing'!Z76)&gt;0),"GCP","TH"))</f>
        <v/>
      </c>
      <c r="AA76" s="73" t="str">
        <f>IF('Request Testing'!AA76&lt;1,"",IF(AND(OR('Request Testing'!L76&gt;0,'Request Testing'!M76&gt;0),COUNTA('Request Testing'!AA76)&gt;0),"GCP","PHA"))</f>
        <v/>
      </c>
      <c r="AB76" s="73" t="str">
        <f>IF('Request Testing'!AB76&lt;1,"",IF(AND(OR('Request Testing'!L76&gt;0,'Request Testing'!M76&gt;0),COUNTA('Request Testing'!AB76)&gt;0),"GCP","OS"))</f>
        <v/>
      </c>
      <c r="AE76" s="74" t="str">
        <f>IF(OR('Request Testing'!L76&gt;0,'Request Testing'!M76&gt;0,'Request Testing'!N76&gt;0,'Request Testing'!O76&gt;0,'Request Testing'!P76&gt;0,'Request Testing'!Q76&gt;0,'Request Testing'!R76&gt;0,'Request Testing'!S76&gt;0,'Request Testing'!T76&gt;0,'Request Testing'!U76&gt;0,'Request Testing'!V76&gt;0,'Request Testing'!W76&gt;0,'Request Testing'!X76&gt;0,'Request Testing'!Y76&gt;0,'Request Testing'!Z76&gt;0,'Request Testing'!AA76&gt;0,'Request Testing'!AB76&gt;0),"X","")</f>
        <v/>
      </c>
      <c r="AF76" s="75" t="str">
        <f>IF(ISNUMBER(SEARCH({"S"},C76)),"S",IF(ISNUMBER(SEARCH({"M"},C76)),"B",IF(ISNUMBER(SEARCH({"B"},C76)),"B",IF(ISNUMBER(SEARCH({"C"},C76)),"C",IF(ISNUMBER(SEARCH({"H"},C76)),"C",IF(ISNUMBER(SEARCH({"F"},C76)),"C",""))))))</f>
        <v/>
      </c>
      <c r="AG76" s="74" t="str">
        <f t="shared" si="0"/>
        <v/>
      </c>
      <c r="AH76" s="74" t="str">
        <f t="shared" si="1"/>
        <v/>
      </c>
      <c r="AI76" s="74" t="str">
        <f t="shared" si="2"/>
        <v/>
      </c>
      <c r="AJ76" s="4" t="str">
        <f t="shared" si="3"/>
        <v/>
      </c>
      <c r="AK76" s="76" t="str">
        <f>IF('Request Testing'!M76&lt;1,"",IF(AND(OR('Request Testing'!$E$1&gt;0),COUNTA('Request Testing'!M76)&gt;0),"CHR","GGP-LD"))</f>
        <v/>
      </c>
      <c r="AL76" s="4" t="str">
        <f t="shared" si="4"/>
        <v/>
      </c>
      <c r="AM76" s="52" t="str">
        <f t="shared" si="5"/>
        <v/>
      </c>
      <c r="AN76" s="4" t="str">
        <f t="shared" si="6"/>
        <v/>
      </c>
      <c r="AO76" s="4" t="str">
        <f t="shared" si="7"/>
        <v/>
      </c>
      <c r="AP76" s="74" t="str">
        <f t="shared" si="8"/>
        <v/>
      </c>
      <c r="AQ76" s="4" t="str">
        <f t="shared" si="18"/>
        <v/>
      </c>
      <c r="AR76" s="4" t="str">
        <f t="shared" si="19"/>
        <v/>
      </c>
      <c r="AS76" s="74" t="str">
        <f t="shared" si="9"/>
        <v/>
      </c>
      <c r="AT76" s="4" t="str">
        <f t="shared" si="10"/>
        <v/>
      </c>
      <c r="AU76" s="4" t="str">
        <f t="shared" si="11"/>
        <v/>
      </c>
      <c r="AV76" s="4" t="str">
        <f t="shared" si="12"/>
        <v/>
      </c>
      <c r="AW76" s="4" t="str">
        <f t="shared" si="13"/>
        <v/>
      </c>
      <c r="AX76" s="4" t="str">
        <f t="shared" si="14"/>
        <v/>
      </c>
      <c r="AY76" s="4" t="str">
        <f t="shared" si="15"/>
        <v/>
      </c>
      <c r="AZ76" s="4" t="str">
        <f t="shared" si="16"/>
        <v/>
      </c>
      <c r="BA76" s="77" t="str">
        <f>IF(AND(OR('Request Testing'!L76&gt;0,'Request Testing'!M76&gt;0),COUNTA('Request Testing'!V76:AB76)&gt;0),"Run Panel","")</f>
        <v/>
      </c>
      <c r="BC76" s="78" t="str">
        <f>IF(AG76="Blood Card",'Order Details'!$S$34,"")</f>
        <v/>
      </c>
      <c r="BD76" s="78" t="str">
        <f>IF(AH76="Hair Card",'Order Details'!$S$35,"")</f>
        <v/>
      </c>
      <c r="BF76" s="4" t="str">
        <f>IF(AJ76="GGP-HD",'Order Details'!$N$10,"")</f>
        <v/>
      </c>
      <c r="BG76" s="79" t="str">
        <f>IF(AK76="GGP-LD",'Order Details'!$N$15,IF(AK76="CHR",'Order Details'!$P$15,""))</f>
        <v/>
      </c>
      <c r="BH76" s="52" t="str">
        <f>IF(AL76="GGP-uLD",'Order Details'!$N$18,"")</f>
        <v/>
      </c>
      <c r="BI76" s="80" t="str">
        <f>IF(AM76="PV",'Order Details'!$N$24,"")</f>
        <v/>
      </c>
      <c r="BJ76" s="78" t="str">
        <f>IF(AN76="HPS",'Order Details'!$N$34,IF(AN76="HPS ADD ON",'Order Details'!$M$34,""))</f>
        <v/>
      </c>
      <c r="BK76" s="78" t="str">
        <f>IF(AO76="CC",'Order Details'!$N$33,IF(AO76="CC ADD ON",'Order Details'!$M$33,""))</f>
        <v/>
      </c>
      <c r="BL76" s="79" t="str">
        <f>IF(AP76="DL",'Order Details'!$N$35,"")</f>
        <v/>
      </c>
      <c r="BM76" s="79" t="str">
        <f>IF(AQ76="RC",'Order Details'!$N$36,"")</f>
        <v/>
      </c>
      <c r="BN76" s="79" t="str">
        <f>IF(AR76="OH",'Order Details'!$N$37,"")</f>
        <v/>
      </c>
      <c r="BO76" s="79" t="str">
        <f>IF(AS76="BVD",'Order Details'!$N$38,"")</f>
        <v/>
      </c>
      <c r="BP76" s="79" t="str">
        <f>IF(AT76="AM",'Order Details'!$N$40,"")</f>
        <v/>
      </c>
      <c r="BQ76" s="79" t="str">
        <f>IF(AU76="NH",'Order Details'!$N$41,"")</f>
        <v/>
      </c>
      <c r="BR76" s="79" t="str">
        <f>IF(AV76="CA",'Order Details'!$N$42,"")</f>
        <v/>
      </c>
      <c r="BS76" s="79" t="str">
        <f>IF(AW76="DD",'Order Details'!$N$43,"")</f>
        <v/>
      </c>
      <c r="BT76" s="79" t="str">
        <f>IF(AX76="TH",'Order Details'!$N$45,"")</f>
        <v/>
      </c>
      <c r="BU76" s="79" t="str">
        <f>IF(AY76="PHA",'Order Details'!$N$44,"")</f>
        <v/>
      </c>
      <c r="BV76" s="79" t="str">
        <f>IF(AZ76="OS",'Order Details'!$N$46,"")</f>
        <v/>
      </c>
      <c r="BW76" s="79" t="str">
        <f>IF(BA76="RUN PANEL",'Order Details'!$N$39,"")</f>
        <v/>
      </c>
      <c r="BX76" s="79" t="str">
        <f t="shared" si="17"/>
        <v/>
      </c>
    </row>
    <row r="77" spans="1:76" ht="15.75" customHeight="1">
      <c r="A77" s="22" t="str">
        <f>IF('Request Testing'!A77&gt;0,'Request Testing'!A77,"")</f>
        <v/>
      </c>
      <c r="B77" s="70" t="str">
        <f>IF('Request Testing'!B77="","",'Request Testing'!B77)</f>
        <v/>
      </c>
      <c r="C77" s="70" t="str">
        <f>IF('Request Testing'!C77="","",'Request Testing'!C77)</f>
        <v/>
      </c>
      <c r="D77" s="24" t="str">
        <f>IF('Request Testing'!D77="","",'Request Testing'!D77)</f>
        <v/>
      </c>
      <c r="E77" s="24" t="str">
        <f>IF('Request Testing'!E77="","",'Request Testing'!E77)</f>
        <v/>
      </c>
      <c r="F77" s="24" t="str">
        <f>IF('Request Testing'!F77="","",'Request Testing'!F77)</f>
        <v/>
      </c>
      <c r="G77" s="22" t="str">
        <f>IF('Request Testing'!G77="","",'Request Testing'!G77)</f>
        <v/>
      </c>
      <c r="H77" s="71" t="str">
        <f>IF('Request Testing'!H77="","",'Request Testing'!H77)</f>
        <v/>
      </c>
      <c r="I77" s="22" t="str">
        <f>IF('Request Testing'!I77="","",'Request Testing'!I77)</f>
        <v/>
      </c>
      <c r="J77" s="22" t="str">
        <f>IF('Request Testing'!J77="","",'Request Testing'!J77)</f>
        <v/>
      </c>
      <c r="K77" s="22" t="str">
        <f>IF('Request Testing'!K77="","",'Request Testing'!K77)</f>
        <v/>
      </c>
      <c r="L77" s="70" t="str">
        <f>IF('Request Testing'!L77="","",'Request Testing'!L77)</f>
        <v/>
      </c>
      <c r="M77" s="70" t="str">
        <f>IF('Request Testing'!M77="","",'Request Testing'!M77)</f>
        <v/>
      </c>
      <c r="N77" s="70" t="str">
        <f>IF('Request Testing'!N77="","",'Request Testing'!N77)</f>
        <v/>
      </c>
      <c r="O77" s="72" t="str">
        <f>IF('Request Testing'!O77&lt;1,"",IF(AND(OR('Request Testing'!L77&gt;0,'Request Testing'!M77&gt;0,'Request Testing'!N77&gt;0),COUNTA('Request Testing'!O77)&gt;0),"","PV"))</f>
        <v/>
      </c>
      <c r="P77" s="72" t="str">
        <f>IF('Request Testing'!P77&lt;1,"",IF(AND(OR('Request Testing'!L77&gt;0,'Request Testing'!M77&gt;0),COUNTA('Request Testing'!P77)&gt;0),"HPS ADD ON","HPS"))</f>
        <v/>
      </c>
      <c r="Q77" s="72" t="str">
        <f>IF('Request Testing'!Q77&lt;1,"",IF(AND(OR('Request Testing'!L77&gt;0,'Request Testing'!M77&gt;0),COUNTA('Request Testing'!Q77)&gt;0),"CC ADD ON","CC"))</f>
        <v/>
      </c>
      <c r="R77" s="72" t="str">
        <f>IF('Request Testing'!R77&lt;1,"",IF(AND(OR('Request Testing'!L77&gt;0,'Request Testing'!M77&gt;0),COUNTA('Request Testing'!R77)&gt;0),"RC ADD ON","RC"))</f>
        <v/>
      </c>
      <c r="S77" s="70" t="str">
        <f>IF('Request Testing'!S77&lt;1,"",IF(AND(OR('Request Testing'!L77&gt;0,'Request Testing'!M77&gt;0),COUNTA('Request Testing'!S77)&gt;0),"DL ADD ON","DL"))</f>
        <v/>
      </c>
      <c r="T77" s="70" t="str">
        <f>IF('Request Testing'!T77="","",'Request Testing'!T77)</f>
        <v/>
      </c>
      <c r="U77" s="70" t="str">
        <f>IF('Request Testing'!U77&lt;1,"",IF(AND(OR('Request Testing'!L77&gt;0,'Request Testing'!M77&gt;0),COUNTA('Request Testing'!U77)&gt;0),"OH ADD ON","OH"))</f>
        <v/>
      </c>
      <c r="V77" s="73" t="str">
        <f>IF('Request Testing'!V77&lt;1,"",IF(AND(OR('Request Testing'!L77&gt;0,'Request Testing'!M77&gt;0),COUNTA('Request Testing'!V77)&gt;0),"GCP","AM"))</f>
        <v/>
      </c>
      <c r="W77" s="73" t="str">
        <f>IF('Request Testing'!W77&lt;1,"",IF(AND(OR('Request Testing'!L77&gt;0,'Request Testing'!M77&gt;0),COUNTA('Request Testing'!W77)&gt;0),"GCP","NH"))</f>
        <v/>
      </c>
      <c r="X77" s="73" t="str">
        <f>IF('Request Testing'!X77&lt;1,"",IF(AND(OR('Request Testing'!L77&gt;0,'Request Testing'!M77&gt;0),COUNTA('Request Testing'!X77)&gt;0),"GCP","CA"))</f>
        <v/>
      </c>
      <c r="Y77" s="73" t="str">
        <f>IF('Request Testing'!Y77&lt;1,"",IF(AND(OR('Request Testing'!L77&gt;0,'Request Testing'!M77&gt;0),COUNTA('Request Testing'!Y77)&gt;0),"GCP","DD"))</f>
        <v/>
      </c>
      <c r="Z77" s="73" t="str">
        <f>IF('Request Testing'!Z77&lt;1,"",IF(AND(OR('Request Testing'!L77&gt;0,'Request Testing'!M77&gt;0),COUNTA('Request Testing'!Z77)&gt;0),"GCP","TH"))</f>
        <v/>
      </c>
      <c r="AA77" s="73" t="str">
        <f>IF('Request Testing'!AA77&lt;1,"",IF(AND(OR('Request Testing'!L77&gt;0,'Request Testing'!M77&gt;0),COUNTA('Request Testing'!AA77)&gt;0),"GCP","PHA"))</f>
        <v/>
      </c>
      <c r="AB77" s="73" t="str">
        <f>IF('Request Testing'!AB77&lt;1,"",IF(AND(OR('Request Testing'!L77&gt;0,'Request Testing'!M77&gt;0),COUNTA('Request Testing'!AB77)&gt;0),"GCP","OS"))</f>
        <v/>
      </c>
      <c r="AE77" s="74" t="str">
        <f>IF(OR('Request Testing'!L77&gt;0,'Request Testing'!M77&gt;0,'Request Testing'!N77&gt;0,'Request Testing'!O77&gt;0,'Request Testing'!P77&gt;0,'Request Testing'!Q77&gt;0,'Request Testing'!R77&gt;0,'Request Testing'!S77&gt;0,'Request Testing'!T77&gt;0,'Request Testing'!U77&gt;0,'Request Testing'!V77&gt;0,'Request Testing'!W77&gt;0,'Request Testing'!X77&gt;0,'Request Testing'!Y77&gt;0,'Request Testing'!Z77&gt;0,'Request Testing'!AA77&gt;0,'Request Testing'!AB77&gt;0),"X","")</f>
        <v/>
      </c>
      <c r="AF77" s="75" t="str">
        <f>IF(ISNUMBER(SEARCH({"S"},C77)),"S",IF(ISNUMBER(SEARCH({"M"},C77)),"B",IF(ISNUMBER(SEARCH({"B"},C77)),"B",IF(ISNUMBER(SEARCH({"C"},C77)),"C",IF(ISNUMBER(SEARCH({"H"},C77)),"C",IF(ISNUMBER(SEARCH({"F"},C77)),"C",""))))))</f>
        <v/>
      </c>
      <c r="AG77" s="74" t="str">
        <f t="shared" si="0"/>
        <v/>
      </c>
      <c r="AH77" s="74" t="str">
        <f t="shared" si="1"/>
        <v/>
      </c>
      <c r="AI77" s="74" t="str">
        <f t="shared" si="2"/>
        <v/>
      </c>
      <c r="AJ77" s="4" t="str">
        <f t="shared" si="3"/>
        <v/>
      </c>
      <c r="AK77" s="76" t="str">
        <f>IF('Request Testing'!M77&lt;1,"",IF(AND(OR('Request Testing'!$E$1&gt;0),COUNTA('Request Testing'!M77)&gt;0),"CHR","GGP-LD"))</f>
        <v/>
      </c>
      <c r="AL77" s="4" t="str">
        <f t="shared" si="4"/>
        <v/>
      </c>
      <c r="AM77" s="52" t="str">
        <f t="shared" si="5"/>
        <v/>
      </c>
      <c r="AN77" s="4" t="str">
        <f t="shared" si="6"/>
        <v/>
      </c>
      <c r="AO77" s="4" t="str">
        <f t="shared" si="7"/>
        <v/>
      </c>
      <c r="AP77" s="74" t="str">
        <f t="shared" si="8"/>
        <v/>
      </c>
      <c r="AQ77" s="4" t="str">
        <f t="shared" si="18"/>
        <v/>
      </c>
      <c r="AR77" s="4" t="str">
        <f t="shared" si="19"/>
        <v/>
      </c>
      <c r="AS77" s="74" t="str">
        <f t="shared" si="9"/>
        <v/>
      </c>
      <c r="AT77" s="4" t="str">
        <f t="shared" si="10"/>
        <v/>
      </c>
      <c r="AU77" s="4" t="str">
        <f t="shared" si="11"/>
        <v/>
      </c>
      <c r="AV77" s="4" t="str">
        <f t="shared" si="12"/>
        <v/>
      </c>
      <c r="AW77" s="4" t="str">
        <f t="shared" si="13"/>
        <v/>
      </c>
      <c r="AX77" s="4" t="str">
        <f t="shared" si="14"/>
        <v/>
      </c>
      <c r="AY77" s="4" t="str">
        <f t="shared" si="15"/>
        <v/>
      </c>
      <c r="AZ77" s="4" t="str">
        <f t="shared" si="16"/>
        <v/>
      </c>
      <c r="BA77" s="77" t="str">
        <f>IF(AND(OR('Request Testing'!L77&gt;0,'Request Testing'!M77&gt;0),COUNTA('Request Testing'!V77:AB77)&gt;0),"Run Panel","")</f>
        <v/>
      </c>
      <c r="BC77" s="78" t="str">
        <f>IF(AG77="Blood Card",'Order Details'!$S$34,"")</f>
        <v/>
      </c>
      <c r="BD77" s="78" t="str">
        <f>IF(AH77="Hair Card",'Order Details'!$S$35,"")</f>
        <v/>
      </c>
      <c r="BF77" s="4" t="str">
        <f>IF(AJ77="GGP-HD",'Order Details'!$N$10,"")</f>
        <v/>
      </c>
      <c r="BG77" s="79" t="str">
        <f>IF(AK77="GGP-LD",'Order Details'!$N$15,IF(AK77="CHR",'Order Details'!$P$15,""))</f>
        <v/>
      </c>
      <c r="BH77" s="52" t="str">
        <f>IF(AL77="GGP-uLD",'Order Details'!$N$18,"")</f>
        <v/>
      </c>
      <c r="BI77" s="80" t="str">
        <f>IF(AM77="PV",'Order Details'!$N$24,"")</f>
        <v/>
      </c>
      <c r="BJ77" s="78" t="str">
        <f>IF(AN77="HPS",'Order Details'!$N$34,IF(AN77="HPS ADD ON",'Order Details'!$M$34,""))</f>
        <v/>
      </c>
      <c r="BK77" s="78" t="str">
        <f>IF(AO77="CC",'Order Details'!$N$33,IF(AO77="CC ADD ON",'Order Details'!$M$33,""))</f>
        <v/>
      </c>
      <c r="BL77" s="79" t="str">
        <f>IF(AP77="DL",'Order Details'!$N$35,"")</f>
        <v/>
      </c>
      <c r="BM77" s="79" t="str">
        <f>IF(AQ77="RC",'Order Details'!$N$36,"")</f>
        <v/>
      </c>
      <c r="BN77" s="79" t="str">
        <f>IF(AR77="OH",'Order Details'!$N$37,"")</f>
        <v/>
      </c>
      <c r="BO77" s="79" t="str">
        <f>IF(AS77="BVD",'Order Details'!$N$38,"")</f>
        <v/>
      </c>
      <c r="BP77" s="79" t="str">
        <f>IF(AT77="AM",'Order Details'!$N$40,"")</f>
        <v/>
      </c>
      <c r="BQ77" s="79" t="str">
        <f>IF(AU77="NH",'Order Details'!$N$41,"")</f>
        <v/>
      </c>
      <c r="BR77" s="79" t="str">
        <f>IF(AV77="CA",'Order Details'!$N$42,"")</f>
        <v/>
      </c>
      <c r="BS77" s="79" t="str">
        <f>IF(AW77="DD",'Order Details'!$N$43,"")</f>
        <v/>
      </c>
      <c r="BT77" s="79" t="str">
        <f>IF(AX77="TH",'Order Details'!$N$45,"")</f>
        <v/>
      </c>
      <c r="BU77" s="79" t="str">
        <f>IF(AY77="PHA",'Order Details'!$N$44,"")</f>
        <v/>
      </c>
      <c r="BV77" s="79" t="str">
        <f>IF(AZ77="OS",'Order Details'!$N$46,"")</f>
        <v/>
      </c>
      <c r="BW77" s="79" t="str">
        <f>IF(BA77="RUN PANEL",'Order Details'!$N$39,"")</f>
        <v/>
      </c>
      <c r="BX77" s="79" t="str">
        <f t="shared" si="17"/>
        <v/>
      </c>
    </row>
    <row r="78" spans="1:76" ht="15.75" customHeight="1">
      <c r="A78" s="22" t="str">
        <f>IF('Request Testing'!A78&gt;0,'Request Testing'!A78,"")</f>
        <v/>
      </c>
      <c r="B78" s="70" t="str">
        <f>IF('Request Testing'!B78="","",'Request Testing'!B78)</f>
        <v/>
      </c>
      <c r="C78" s="70" t="str">
        <f>IF('Request Testing'!C78="","",'Request Testing'!C78)</f>
        <v/>
      </c>
      <c r="D78" s="24" t="str">
        <f>IF('Request Testing'!D78="","",'Request Testing'!D78)</f>
        <v/>
      </c>
      <c r="E78" s="24" t="str">
        <f>IF('Request Testing'!E78="","",'Request Testing'!E78)</f>
        <v/>
      </c>
      <c r="F78" s="24" t="str">
        <f>IF('Request Testing'!F78="","",'Request Testing'!F78)</f>
        <v/>
      </c>
      <c r="G78" s="22" t="str">
        <f>IF('Request Testing'!G78="","",'Request Testing'!G78)</f>
        <v/>
      </c>
      <c r="H78" s="71" t="str">
        <f>IF('Request Testing'!H78="","",'Request Testing'!H78)</f>
        <v/>
      </c>
      <c r="I78" s="22" t="str">
        <f>IF('Request Testing'!I78="","",'Request Testing'!I78)</f>
        <v/>
      </c>
      <c r="J78" s="22" t="str">
        <f>IF('Request Testing'!J78="","",'Request Testing'!J78)</f>
        <v/>
      </c>
      <c r="K78" s="22" t="str">
        <f>IF('Request Testing'!K78="","",'Request Testing'!K78)</f>
        <v/>
      </c>
      <c r="L78" s="70" t="str">
        <f>IF('Request Testing'!L78="","",'Request Testing'!L78)</f>
        <v/>
      </c>
      <c r="M78" s="70" t="str">
        <f>IF('Request Testing'!M78="","",'Request Testing'!M78)</f>
        <v/>
      </c>
      <c r="N78" s="70" t="str">
        <f>IF('Request Testing'!N78="","",'Request Testing'!N78)</f>
        <v/>
      </c>
      <c r="O78" s="72" t="str">
        <f>IF('Request Testing'!O78&lt;1,"",IF(AND(OR('Request Testing'!L78&gt;0,'Request Testing'!M78&gt;0,'Request Testing'!N78&gt;0),COUNTA('Request Testing'!O78)&gt;0),"","PV"))</f>
        <v/>
      </c>
      <c r="P78" s="72" t="str">
        <f>IF('Request Testing'!P78&lt;1,"",IF(AND(OR('Request Testing'!L78&gt;0,'Request Testing'!M78&gt;0),COUNTA('Request Testing'!P78)&gt;0),"HPS ADD ON","HPS"))</f>
        <v/>
      </c>
      <c r="Q78" s="72" t="str">
        <f>IF('Request Testing'!Q78&lt;1,"",IF(AND(OR('Request Testing'!L78&gt;0,'Request Testing'!M78&gt;0),COUNTA('Request Testing'!Q78)&gt;0),"CC ADD ON","CC"))</f>
        <v/>
      </c>
      <c r="R78" s="72" t="str">
        <f>IF('Request Testing'!R78&lt;1,"",IF(AND(OR('Request Testing'!L78&gt;0,'Request Testing'!M78&gt;0),COUNTA('Request Testing'!R78)&gt;0),"RC ADD ON","RC"))</f>
        <v/>
      </c>
      <c r="S78" s="70" t="str">
        <f>IF('Request Testing'!S78&lt;1,"",IF(AND(OR('Request Testing'!L78&gt;0,'Request Testing'!M78&gt;0),COUNTA('Request Testing'!S78)&gt;0),"DL ADD ON","DL"))</f>
        <v/>
      </c>
      <c r="T78" s="70" t="str">
        <f>IF('Request Testing'!T78="","",'Request Testing'!T78)</f>
        <v/>
      </c>
      <c r="U78" s="70" t="str">
        <f>IF('Request Testing'!U78&lt;1,"",IF(AND(OR('Request Testing'!L78&gt;0,'Request Testing'!M78&gt;0),COUNTA('Request Testing'!U78)&gt;0),"OH ADD ON","OH"))</f>
        <v/>
      </c>
      <c r="V78" s="73" t="str">
        <f>IF('Request Testing'!V78&lt;1,"",IF(AND(OR('Request Testing'!L78&gt;0,'Request Testing'!M78&gt;0),COUNTA('Request Testing'!V78)&gt;0),"GCP","AM"))</f>
        <v/>
      </c>
      <c r="W78" s="73" t="str">
        <f>IF('Request Testing'!W78&lt;1,"",IF(AND(OR('Request Testing'!L78&gt;0,'Request Testing'!M78&gt;0),COUNTA('Request Testing'!W78)&gt;0),"GCP","NH"))</f>
        <v/>
      </c>
      <c r="X78" s="73" t="str">
        <f>IF('Request Testing'!X78&lt;1,"",IF(AND(OR('Request Testing'!L78&gt;0,'Request Testing'!M78&gt;0),COUNTA('Request Testing'!X78)&gt;0),"GCP","CA"))</f>
        <v/>
      </c>
      <c r="Y78" s="73" t="str">
        <f>IF('Request Testing'!Y78&lt;1,"",IF(AND(OR('Request Testing'!L78&gt;0,'Request Testing'!M78&gt;0),COUNTA('Request Testing'!Y78)&gt;0),"GCP","DD"))</f>
        <v/>
      </c>
      <c r="Z78" s="73" t="str">
        <f>IF('Request Testing'!Z78&lt;1,"",IF(AND(OR('Request Testing'!L78&gt;0,'Request Testing'!M78&gt;0),COUNTA('Request Testing'!Z78)&gt;0),"GCP","TH"))</f>
        <v/>
      </c>
      <c r="AA78" s="73" t="str">
        <f>IF('Request Testing'!AA78&lt;1,"",IF(AND(OR('Request Testing'!L78&gt;0,'Request Testing'!M78&gt;0),COUNTA('Request Testing'!AA78)&gt;0),"GCP","PHA"))</f>
        <v/>
      </c>
      <c r="AB78" s="73" t="str">
        <f>IF('Request Testing'!AB78&lt;1,"",IF(AND(OR('Request Testing'!L78&gt;0,'Request Testing'!M78&gt;0),COUNTA('Request Testing'!AB78)&gt;0),"GCP","OS"))</f>
        <v/>
      </c>
      <c r="AE78" s="74" t="str">
        <f>IF(OR('Request Testing'!L78&gt;0,'Request Testing'!M78&gt;0,'Request Testing'!N78&gt;0,'Request Testing'!O78&gt;0,'Request Testing'!P78&gt;0,'Request Testing'!Q78&gt;0,'Request Testing'!R78&gt;0,'Request Testing'!S78&gt;0,'Request Testing'!T78&gt;0,'Request Testing'!U78&gt;0,'Request Testing'!V78&gt;0,'Request Testing'!W78&gt;0,'Request Testing'!X78&gt;0,'Request Testing'!Y78&gt;0,'Request Testing'!Z78&gt;0,'Request Testing'!AA78&gt;0,'Request Testing'!AB78&gt;0),"X","")</f>
        <v/>
      </c>
      <c r="AF78" s="75" t="str">
        <f>IF(ISNUMBER(SEARCH({"S"},C78)),"S",IF(ISNUMBER(SEARCH({"M"},C78)),"B",IF(ISNUMBER(SEARCH({"B"},C78)),"B",IF(ISNUMBER(SEARCH({"C"},C78)),"C",IF(ISNUMBER(SEARCH({"H"},C78)),"C",IF(ISNUMBER(SEARCH({"F"},C78)),"C",""))))))</f>
        <v/>
      </c>
      <c r="AG78" s="74" t="str">
        <f t="shared" si="0"/>
        <v/>
      </c>
      <c r="AH78" s="74" t="str">
        <f t="shared" si="1"/>
        <v/>
      </c>
      <c r="AI78" s="74" t="str">
        <f t="shared" si="2"/>
        <v/>
      </c>
      <c r="AJ78" s="4" t="str">
        <f t="shared" si="3"/>
        <v/>
      </c>
      <c r="AK78" s="76" t="str">
        <f>IF('Request Testing'!M78&lt;1,"",IF(AND(OR('Request Testing'!$E$1&gt;0),COUNTA('Request Testing'!M78)&gt;0),"CHR","GGP-LD"))</f>
        <v/>
      </c>
      <c r="AL78" s="4" t="str">
        <f t="shared" si="4"/>
        <v/>
      </c>
      <c r="AM78" s="52" t="str">
        <f t="shared" si="5"/>
        <v/>
      </c>
      <c r="AN78" s="4" t="str">
        <f t="shared" si="6"/>
        <v/>
      </c>
      <c r="AO78" s="4" t="str">
        <f t="shared" si="7"/>
        <v/>
      </c>
      <c r="AP78" s="74" t="str">
        <f t="shared" si="8"/>
        <v/>
      </c>
      <c r="AQ78" s="4" t="str">
        <f t="shared" si="18"/>
        <v/>
      </c>
      <c r="AR78" s="4" t="str">
        <f t="shared" si="19"/>
        <v/>
      </c>
      <c r="AS78" s="74" t="str">
        <f t="shared" si="9"/>
        <v/>
      </c>
      <c r="AT78" s="4" t="str">
        <f t="shared" si="10"/>
        <v/>
      </c>
      <c r="AU78" s="4" t="str">
        <f t="shared" si="11"/>
        <v/>
      </c>
      <c r="AV78" s="4" t="str">
        <f t="shared" si="12"/>
        <v/>
      </c>
      <c r="AW78" s="4" t="str">
        <f t="shared" si="13"/>
        <v/>
      </c>
      <c r="AX78" s="4" t="str">
        <f t="shared" si="14"/>
        <v/>
      </c>
      <c r="AY78" s="4" t="str">
        <f t="shared" si="15"/>
        <v/>
      </c>
      <c r="AZ78" s="4" t="str">
        <f t="shared" si="16"/>
        <v/>
      </c>
      <c r="BA78" s="77" t="str">
        <f>IF(AND(OR('Request Testing'!L78&gt;0,'Request Testing'!M78&gt;0),COUNTA('Request Testing'!V78:AB78)&gt;0),"Run Panel","")</f>
        <v/>
      </c>
      <c r="BC78" s="78" t="str">
        <f>IF(AG78="Blood Card",'Order Details'!$S$34,"")</f>
        <v/>
      </c>
      <c r="BD78" s="78" t="str">
        <f>IF(AH78="Hair Card",'Order Details'!$S$35,"")</f>
        <v/>
      </c>
      <c r="BF78" s="4" t="str">
        <f>IF(AJ78="GGP-HD",'Order Details'!$N$10,"")</f>
        <v/>
      </c>
      <c r="BG78" s="79" t="str">
        <f>IF(AK78="GGP-LD",'Order Details'!$N$15,IF(AK78="CHR",'Order Details'!$P$15,""))</f>
        <v/>
      </c>
      <c r="BH78" s="52" t="str">
        <f>IF(AL78="GGP-uLD",'Order Details'!$N$18,"")</f>
        <v/>
      </c>
      <c r="BI78" s="80" t="str">
        <f>IF(AM78="PV",'Order Details'!$N$24,"")</f>
        <v/>
      </c>
      <c r="BJ78" s="78" t="str">
        <f>IF(AN78="HPS",'Order Details'!$N$34,IF(AN78="HPS ADD ON",'Order Details'!$M$34,""))</f>
        <v/>
      </c>
      <c r="BK78" s="78" t="str">
        <f>IF(AO78="CC",'Order Details'!$N$33,IF(AO78="CC ADD ON",'Order Details'!$M$33,""))</f>
        <v/>
      </c>
      <c r="BL78" s="79" t="str">
        <f>IF(AP78="DL",'Order Details'!$N$35,"")</f>
        <v/>
      </c>
      <c r="BM78" s="79" t="str">
        <f>IF(AQ78="RC",'Order Details'!$N$36,"")</f>
        <v/>
      </c>
      <c r="BN78" s="79" t="str">
        <f>IF(AR78="OH",'Order Details'!$N$37,"")</f>
        <v/>
      </c>
      <c r="BO78" s="79" t="str">
        <f>IF(AS78="BVD",'Order Details'!$N$38,"")</f>
        <v/>
      </c>
      <c r="BP78" s="79" t="str">
        <f>IF(AT78="AM",'Order Details'!$N$40,"")</f>
        <v/>
      </c>
      <c r="BQ78" s="79" t="str">
        <f>IF(AU78="NH",'Order Details'!$N$41,"")</f>
        <v/>
      </c>
      <c r="BR78" s="79" t="str">
        <f>IF(AV78="CA",'Order Details'!$N$42,"")</f>
        <v/>
      </c>
      <c r="BS78" s="79" t="str">
        <f>IF(AW78="DD",'Order Details'!$N$43,"")</f>
        <v/>
      </c>
      <c r="BT78" s="79" t="str">
        <f>IF(AX78="TH",'Order Details'!$N$45,"")</f>
        <v/>
      </c>
      <c r="BU78" s="79" t="str">
        <f>IF(AY78="PHA",'Order Details'!$N$44,"")</f>
        <v/>
      </c>
      <c r="BV78" s="79" t="str">
        <f>IF(AZ78="OS",'Order Details'!$N$46,"")</f>
        <v/>
      </c>
      <c r="BW78" s="79" t="str">
        <f>IF(BA78="RUN PANEL",'Order Details'!$N$39,"")</f>
        <v/>
      </c>
      <c r="BX78" s="79" t="str">
        <f t="shared" si="17"/>
        <v/>
      </c>
    </row>
    <row r="79" spans="1:76" ht="15.75" customHeight="1">
      <c r="A79" s="22" t="str">
        <f>IF('Request Testing'!A79&gt;0,'Request Testing'!A79,"")</f>
        <v/>
      </c>
      <c r="B79" s="70" t="str">
        <f>IF('Request Testing'!B79="","",'Request Testing'!B79)</f>
        <v/>
      </c>
      <c r="C79" s="70" t="str">
        <f>IF('Request Testing'!C79="","",'Request Testing'!C79)</f>
        <v/>
      </c>
      <c r="D79" s="24" t="str">
        <f>IF('Request Testing'!D79="","",'Request Testing'!D79)</f>
        <v/>
      </c>
      <c r="E79" s="24" t="str">
        <f>IF('Request Testing'!E79="","",'Request Testing'!E79)</f>
        <v/>
      </c>
      <c r="F79" s="24" t="str">
        <f>IF('Request Testing'!F79="","",'Request Testing'!F79)</f>
        <v/>
      </c>
      <c r="G79" s="22" t="str">
        <f>IF('Request Testing'!G79="","",'Request Testing'!G79)</f>
        <v/>
      </c>
      <c r="H79" s="71" t="str">
        <f>IF('Request Testing'!H79="","",'Request Testing'!H79)</f>
        <v/>
      </c>
      <c r="I79" s="22" t="str">
        <f>IF('Request Testing'!I79="","",'Request Testing'!I79)</f>
        <v/>
      </c>
      <c r="J79" s="22" t="str">
        <f>IF('Request Testing'!J79="","",'Request Testing'!J79)</f>
        <v/>
      </c>
      <c r="K79" s="22" t="str">
        <f>IF('Request Testing'!K79="","",'Request Testing'!K79)</f>
        <v/>
      </c>
      <c r="L79" s="70" t="str">
        <f>IF('Request Testing'!L79="","",'Request Testing'!L79)</f>
        <v/>
      </c>
      <c r="M79" s="70" t="str">
        <f>IF('Request Testing'!M79="","",'Request Testing'!M79)</f>
        <v/>
      </c>
      <c r="N79" s="70" t="str">
        <f>IF('Request Testing'!N79="","",'Request Testing'!N79)</f>
        <v/>
      </c>
      <c r="O79" s="72" t="str">
        <f>IF('Request Testing'!O79&lt;1,"",IF(AND(OR('Request Testing'!L79&gt;0,'Request Testing'!M79&gt;0,'Request Testing'!N79&gt;0),COUNTA('Request Testing'!O79)&gt;0),"","PV"))</f>
        <v/>
      </c>
      <c r="P79" s="72" t="str">
        <f>IF('Request Testing'!P79&lt;1,"",IF(AND(OR('Request Testing'!L79&gt;0,'Request Testing'!M79&gt;0),COUNTA('Request Testing'!P79)&gt;0),"HPS ADD ON","HPS"))</f>
        <v/>
      </c>
      <c r="Q79" s="72" t="str">
        <f>IF('Request Testing'!Q79&lt;1,"",IF(AND(OR('Request Testing'!L79&gt;0,'Request Testing'!M79&gt;0),COUNTA('Request Testing'!Q79)&gt;0),"CC ADD ON","CC"))</f>
        <v/>
      </c>
      <c r="R79" s="72" t="str">
        <f>IF('Request Testing'!R79&lt;1,"",IF(AND(OR('Request Testing'!L79&gt;0,'Request Testing'!M79&gt;0),COUNTA('Request Testing'!R79)&gt;0),"RC ADD ON","RC"))</f>
        <v/>
      </c>
      <c r="S79" s="70" t="str">
        <f>IF('Request Testing'!S79&lt;1,"",IF(AND(OR('Request Testing'!L79&gt;0,'Request Testing'!M79&gt;0),COUNTA('Request Testing'!S79)&gt;0),"DL ADD ON","DL"))</f>
        <v/>
      </c>
      <c r="T79" s="70" t="str">
        <f>IF('Request Testing'!T79="","",'Request Testing'!T79)</f>
        <v/>
      </c>
      <c r="U79" s="70" t="str">
        <f>IF('Request Testing'!U79&lt;1,"",IF(AND(OR('Request Testing'!L79&gt;0,'Request Testing'!M79&gt;0),COUNTA('Request Testing'!U79)&gt;0),"OH ADD ON","OH"))</f>
        <v/>
      </c>
      <c r="V79" s="73" t="str">
        <f>IF('Request Testing'!V79&lt;1,"",IF(AND(OR('Request Testing'!L79&gt;0,'Request Testing'!M79&gt;0),COUNTA('Request Testing'!V79)&gt;0),"GCP","AM"))</f>
        <v/>
      </c>
      <c r="W79" s="73" t="str">
        <f>IF('Request Testing'!W79&lt;1,"",IF(AND(OR('Request Testing'!L79&gt;0,'Request Testing'!M79&gt;0),COUNTA('Request Testing'!W79)&gt;0),"GCP","NH"))</f>
        <v/>
      </c>
      <c r="X79" s="73" t="str">
        <f>IF('Request Testing'!X79&lt;1,"",IF(AND(OR('Request Testing'!L79&gt;0,'Request Testing'!M79&gt;0),COUNTA('Request Testing'!X79)&gt;0),"GCP","CA"))</f>
        <v/>
      </c>
      <c r="Y79" s="73" t="str">
        <f>IF('Request Testing'!Y79&lt;1,"",IF(AND(OR('Request Testing'!L79&gt;0,'Request Testing'!M79&gt;0),COUNTA('Request Testing'!Y79)&gt;0),"GCP","DD"))</f>
        <v/>
      </c>
      <c r="Z79" s="73" t="str">
        <f>IF('Request Testing'!Z79&lt;1,"",IF(AND(OR('Request Testing'!L79&gt;0,'Request Testing'!M79&gt;0),COUNTA('Request Testing'!Z79)&gt;0),"GCP","TH"))</f>
        <v/>
      </c>
      <c r="AA79" s="73" t="str">
        <f>IF('Request Testing'!AA79&lt;1,"",IF(AND(OR('Request Testing'!L79&gt;0,'Request Testing'!M79&gt;0),COUNTA('Request Testing'!AA79)&gt;0),"GCP","PHA"))</f>
        <v/>
      </c>
      <c r="AB79" s="73" t="str">
        <f>IF('Request Testing'!AB79&lt;1,"",IF(AND(OR('Request Testing'!L79&gt;0,'Request Testing'!M79&gt;0),COUNTA('Request Testing'!AB79)&gt;0),"GCP","OS"))</f>
        <v/>
      </c>
      <c r="AE79" s="74" t="str">
        <f>IF(OR('Request Testing'!L79&gt;0,'Request Testing'!M79&gt;0,'Request Testing'!N79&gt;0,'Request Testing'!O79&gt;0,'Request Testing'!P79&gt;0,'Request Testing'!Q79&gt;0,'Request Testing'!R79&gt;0,'Request Testing'!S79&gt;0,'Request Testing'!T79&gt;0,'Request Testing'!U79&gt;0,'Request Testing'!V79&gt;0,'Request Testing'!W79&gt;0,'Request Testing'!X79&gt;0,'Request Testing'!Y79&gt;0,'Request Testing'!Z79&gt;0,'Request Testing'!AA79&gt;0,'Request Testing'!AB79&gt;0),"X","")</f>
        <v/>
      </c>
      <c r="AF79" s="75" t="str">
        <f>IF(ISNUMBER(SEARCH({"S"},C79)),"S",IF(ISNUMBER(SEARCH({"M"},C79)),"B",IF(ISNUMBER(SEARCH({"B"},C79)),"B",IF(ISNUMBER(SEARCH({"C"},C79)),"C",IF(ISNUMBER(SEARCH({"H"},C79)),"C",IF(ISNUMBER(SEARCH({"F"},C79)),"C",""))))))</f>
        <v/>
      </c>
      <c r="AG79" s="74" t="str">
        <f t="shared" si="0"/>
        <v/>
      </c>
      <c r="AH79" s="74" t="str">
        <f t="shared" si="1"/>
        <v/>
      </c>
      <c r="AI79" s="74" t="str">
        <f t="shared" si="2"/>
        <v/>
      </c>
      <c r="AJ79" s="4" t="str">
        <f t="shared" si="3"/>
        <v/>
      </c>
      <c r="AK79" s="76" t="str">
        <f>IF('Request Testing'!M79&lt;1,"",IF(AND(OR('Request Testing'!$E$1&gt;0),COUNTA('Request Testing'!M79)&gt;0),"CHR","GGP-LD"))</f>
        <v/>
      </c>
      <c r="AL79" s="4" t="str">
        <f t="shared" si="4"/>
        <v/>
      </c>
      <c r="AM79" s="52" t="str">
        <f t="shared" si="5"/>
        <v/>
      </c>
      <c r="AN79" s="4" t="str">
        <f t="shared" si="6"/>
        <v/>
      </c>
      <c r="AO79" s="4" t="str">
        <f t="shared" si="7"/>
        <v/>
      </c>
      <c r="AP79" s="74" t="str">
        <f t="shared" si="8"/>
        <v/>
      </c>
      <c r="AQ79" s="4" t="str">
        <f t="shared" si="18"/>
        <v/>
      </c>
      <c r="AR79" s="4" t="str">
        <f t="shared" si="19"/>
        <v/>
      </c>
      <c r="AS79" s="74" t="str">
        <f t="shared" si="9"/>
        <v/>
      </c>
      <c r="AT79" s="4" t="str">
        <f t="shared" si="10"/>
        <v/>
      </c>
      <c r="AU79" s="4" t="str">
        <f t="shared" si="11"/>
        <v/>
      </c>
      <c r="AV79" s="4" t="str">
        <f t="shared" si="12"/>
        <v/>
      </c>
      <c r="AW79" s="4" t="str">
        <f t="shared" si="13"/>
        <v/>
      </c>
      <c r="AX79" s="4" t="str">
        <f t="shared" si="14"/>
        <v/>
      </c>
      <c r="AY79" s="4" t="str">
        <f t="shared" si="15"/>
        <v/>
      </c>
      <c r="AZ79" s="4" t="str">
        <f t="shared" si="16"/>
        <v/>
      </c>
      <c r="BA79" s="77" t="str">
        <f>IF(AND(OR('Request Testing'!L79&gt;0,'Request Testing'!M79&gt;0),COUNTA('Request Testing'!V79:AB79)&gt;0),"Run Panel","")</f>
        <v/>
      </c>
      <c r="BC79" s="78" t="str">
        <f>IF(AG79="Blood Card",'Order Details'!$S$34,"")</f>
        <v/>
      </c>
      <c r="BD79" s="78" t="str">
        <f>IF(AH79="Hair Card",'Order Details'!$S$35,"")</f>
        <v/>
      </c>
      <c r="BF79" s="4" t="str">
        <f>IF(AJ79="GGP-HD",'Order Details'!$N$10,"")</f>
        <v/>
      </c>
      <c r="BG79" s="79" t="str">
        <f>IF(AK79="GGP-LD",'Order Details'!$N$15,IF(AK79="CHR",'Order Details'!$P$15,""))</f>
        <v/>
      </c>
      <c r="BH79" s="52" t="str">
        <f>IF(AL79="GGP-uLD",'Order Details'!$N$18,"")</f>
        <v/>
      </c>
      <c r="BI79" s="80" t="str">
        <f>IF(AM79="PV",'Order Details'!$N$24,"")</f>
        <v/>
      </c>
      <c r="BJ79" s="78" t="str">
        <f>IF(AN79="HPS",'Order Details'!$N$34,IF(AN79="HPS ADD ON",'Order Details'!$M$34,""))</f>
        <v/>
      </c>
      <c r="BK79" s="78" t="str">
        <f>IF(AO79="CC",'Order Details'!$N$33,IF(AO79="CC ADD ON",'Order Details'!$M$33,""))</f>
        <v/>
      </c>
      <c r="BL79" s="79" t="str">
        <f>IF(AP79="DL",'Order Details'!$N$35,"")</f>
        <v/>
      </c>
      <c r="BM79" s="79" t="str">
        <f>IF(AQ79="RC",'Order Details'!$N$36,"")</f>
        <v/>
      </c>
      <c r="BN79" s="79" t="str">
        <f>IF(AR79="OH",'Order Details'!$N$37,"")</f>
        <v/>
      </c>
      <c r="BO79" s="79" t="str">
        <f>IF(AS79="BVD",'Order Details'!$N$38,"")</f>
        <v/>
      </c>
      <c r="BP79" s="79" t="str">
        <f>IF(AT79="AM",'Order Details'!$N$40,"")</f>
        <v/>
      </c>
      <c r="BQ79" s="79" t="str">
        <f>IF(AU79="NH",'Order Details'!$N$41,"")</f>
        <v/>
      </c>
      <c r="BR79" s="79" t="str">
        <f>IF(AV79="CA",'Order Details'!$N$42,"")</f>
        <v/>
      </c>
      <c r="BS79" s="79" t="str">
        <f>IF(AW79="DD",'Order Details'!$N$43,"")</f>
        <v/>
      </c>
      <c r="BT79" s="79" t="str">
        <f>IF(AX79="TH",'Order Details'!$N$45,"")</f>
        <v/>
      </c>
      <c r="BU79" s="79" t="str">
        <f>IF(AY79="PHA",'Order Details'!$N$44,"")</f>
        <v/>
      </c>
      <c r="BV79" s="79" t="str">
        <f>IF(AZ79="OS",'Order Details'!$N$46,"")</f>
        <v/>
      </c>
      <c r="BW79" s="79" t="str">
        <f>IF(BA79="RUN PANEL",'Order Details'!$N$39,"")</f>
        <v/>
      </c>
      <c r="BX79" s="79" t="str">
        <f t="shared" si="17"/>
        <v/>
      </c>
    </row>
    <row r="80" spans="1:76" ht="15.75" customHeight="1">
      <c r="A80" s="22" t="str">
        <f>IF('Request Testing'!A80&gt;0,'Request Testing'!A80,"")</f>
        <v/>
      </c>
      <c r="B80" s="70" t="str">
        <f>IF('Request Testing'!B80="","",'Request Testing'!B80)</f>
        <v/>
      </c>
      <c r="C80" s="70" t="str">
        <f>IF('Request Testing'!C80="","",'Request Testing'!C80)</f>
        <v/>
      </c>
      <c r="D80" s="24" t="str">
        <f>IF('Request Testing'!D80="","",'Request Testing'!D80)</f>
        <v/>
      </c>
      <c r="E80" s="24" t="str">
        <f>IF('Request Testing'!E80="","",'Request Testing'!E80)</f>
        <v/>
      </c>
      <c r="F80" s="24" t="str">
        <f>IF('Request Testing'!F80="","",'Request Testing'!F80)</f>
        <v/>
      </c>
      <c r="G80" s="22" t="str">
        <f>IF('Request Testing'!G80="","",'Request Testing'!G80)</f>
        <v/>
      </c>
      <c r="H80" s="71" t="str">
        <f>IF('Request Testing'!H80="","",'Request Testing'!H80)</f>
        <v/>
      </c>
      <c r="I80" s="22" t="str">
        <f>IF('Request Testing'!I80="","",'Request Testing'!I80)</f>
        <v/>
      </c>
      <c r="J80" s="22" t="str">
        <f>IF('Request Testing'!J80="","",'Request Testing'!J80)</f>
        <v/>
      </c>
      <c r="K80" s="22" t="str">
        <f>IF('Request Testing'!K80="","",'Request Testing'!K80)</f>
        <v/>
      </c>
      <c r="L80" s="70" t="str">
        <f>IF('Request Testing'!L80="","",'Request Testing'!L80)</f>
        <v/>
      </c>
      <c r="M80" s="70" t="str">
        <f>IF('Request Testing'!M80="","",'Request Testing'!M80)</f>
        <v/>
      </c>
      <c r="N80" s="70" t="str">
        <f>IF('Request Testing'!N80="","",'Request Testing'!N80)</f>
        <v/>
      </c>
      <c r="O80" s="72" t="str">
        <f>IF('Request Testing'!O80&lt;1,"",IF(AND(OR('Request Testing'!L80&gt;0,'Request Testing'!M80&gt;0,'Request Testing'!N80&gt;0),COUNTA('Request Testing'!O80)&gt;0),"","PV"))</f>
        <v/>
      </c>
      <c r="P80" s="72" t="str">
        <f>IF('Request Testing'!P80&lt;1,"",IF(AND(OR('Request Testing'!L80&gt;0,'Request Testing'!M80&gt;0),COUNTA('Request Testing'!P80)&gt;0),"HPS ADD ON","HPS"))</f>
        <v/>
      </c>
      <c r="Q80" s="72" t="str">
        <f>IF('Request Testing'!Q80&lt;1,"",IF(AND(OR('Request Testing'!L80&gt;0,'Request Testing'!M80&gt;0),COUNTA('Request Testing'!Q80)&gt;0),"CC ADD ON","CC"))</f>
        <v/>
      </c>
      <c r="R80" s="72" t="str">
        <f>IF('Request Testing'!R80&lt;1,"",IF(AND(OR('Request Testing'!L80&gt;0,'Request Testing'!M80&gt;0),COUNTA('Request Testing'!R80)&gt;0),"RC ADD ON","RC"))</f>
        <v/>
      </c>
      <c r="S80" s="70" t="str">
        <f>IF('Request Testing'!S80&lt;1,"",IF(AND(OR('Request Testing'!L80&gt;0,'Request Testing'!M80&gt;0),COUNTA('Request Testing'!S80)&gt;0),"DL ADD ON","DL"))</f>
        <v/>
      </c>
      <c r="T80" s="70" t="str">
        <f>IF('Request Testing'!T80="","",'Request Testing'!T80)</f>
        <v/>
      </c>
      <c r="U80" s="70" t="str">
        <f>IF('Request Testing'!U80&lt;1,"",IF(AND(OR('Request Testing'!L80&gt;0,'Request Testing'!M80&gt;0),COUNTA('Request Testing'!U80)&gt;0),"OH ADD ON","OH"))</f>
        <v/>
      </c>
      <c r="V80" s="73" t="str">
        <f>IF('Request Testing'!V80&lt;1,"",IF(AND(OR('Request Testing'!L80&gt;0,'Request Testing'!M80&gt;0),COUNTA('Request Testing'!V80)&gt;0),"GCP","AM"))</f>
        <v/>
      </c>
      <c r="W80" s="73" t="str">
        <f>IF('Request Testing'!W80&lt;1,"",IF(AND(OR('Request Testing'!L80&gt;0,'Request Testing'!M80&gt;0),COUNTA('Request Testing'!W80)&gt;0),"GCP","NH"))</f>
        <v/>
      </c>
      <c r="X80" s="73" t="str">
        <f>IF('Request Testing'!X80&lt;1,"",IF(AND(OR('Request Testing'!L80&gt;0,'Request Testing'!M80&gt;0),COUNTA('Request Testing'!X80)&gt;0),"GCP","CA"))</f>
        <v/>
      </c>
      <c r="Y80" s="73" t="str">
        <f>IF('Request Testing'!Y80&lt;1,"",IF(AND(OR('Request Testing'!L80&gt;0,'Request Testing'!M80&gt;0),COUNTA('Request Testing'!Y80)&gt;0),"GCP","DD"))</f>
        <v/>
      </c>
      <c r="Z80" s="73" t="str">
        <f>IF('Request Testing'!Z80&lt;1,"",IF(AND(OR('Request Testing'!L80&gt;0,'Request Testing'!M80&gt;0),COUNTA('Request Testing'!Z80)&gt;0),"GCP","TH"))</f>
        <v/>
      </c>
      <c r="AA80" s="73" t="str">
        <f>IF('Request Testing'!AA80&lt;1,"",IF(AND(OR('Request Testing'!L80&gt;0,'Request Testing'!M80&gt;0),COUNTA('Request Testing'!AA80)&gt;0),"GCP","PHA"))</f>
        <v/>
      </c>
      <c r="AB80" s="73" t="str">
        <f>IF('Request Testing'!AB80&lt;1,"",IF(AND(OR('Request Testing'!L80&gt;0,'Request Testing'!M80&gt;0),COUNTA('Request Testing'!AB80)&gt;0),"GCP","OS"))</f>
        <v/>
      </c>
      <c r="AE80" s="74" t="str">
        <f>IF(OR('Request Testing'!L80&gt;0,'Request Testing'!M80&gt;0,'Request Testing'!N80&gt;0,'Request Testing'!O80&gt;0,'Request Testing'!P80&gt;0,'Request Testing'!Q80&gt;0,'Request Testing'!R80&gt;0,'Request Testing'!S80&gt;0,'Request Testing'!T80&gt;0,'Request Testing'!U80&gt;0,'Request Testing'!V80&gt;0,'Request Testing'!W80&gt;0,'Request Testing'!X80&gt;0,'Request Testing'!Y80&gt;0,'Request Testing'!Z80&gt;0,'Request Testing'!AA80&gt;0,'Request Testing'!AB80&gt;0),"X","")</f>
        <v/>
      </c>
      <c r="AF80" s="75" t="str">
        <f>IF(ISNUMBER(SEARCH({"S"},C80)),"S",IF(ISNUMBER(SEARCH({"M"},C80)),"B",IF(ISNUMBER(SEARCH({"B"},C80)),"B",IF(ISNUMBER(SEARCH({"C"},C80)),"C",IF(ISNUMBER(SEARCH({"H"},C80)),"C",IF(ISNUMBER(SEARCH({"F"},C80)),"C",""))))))</f>
        <v/>
      </c>
      <c r="AG80" s="74" t="str">
        <f t="shared" si="0"/>
        <v/>
      </c>
      <c r="AH80" s="74" t="str">
        <f t="shared" si="1"/>
        <v/>
      </c>
      <c r="AI80" s="74" t="str">
        <f t="shared" si="2"/>
        <v/>
      </c>
      <c r="AJ80" s="4" t="str">
        <f t="shared" si="3"/>
        <v/>
      </c>
      <c r="AK80" s="76" t="str">
        <f>IF('Request Testing'!M80&lt;1,"",IF(AND(OR('Request Testing'!$E$1&gt;0),COUNTA('Request Testing'!M80)&gt;0),"CHR","GGP-LD"))</f>
        <v/>
      </c>
      <c r="AL80" s="4" t="str">
        <f t="shared" si="4"/>
        <v/>
      </c>
      <c r="AM80" s="52" t="str">
        <f t="shared" si="5"/>
        <v/>
      </c>
      <c r="AN80" s="4" t="str">
        <f t="shared" si="6"/>
        <v/>
      </c>
      <c r="AO80" s="4" t="str">
        <f t="shared" si="7"/>
        <v/>
      </c>
      <c r="AP80" s="74" t="str">
        <f t="shared" si="8"/>
        <v/>
      </c>
      <c r="AQ80" s="4" t="str">
        <f t="shared" si="18"/>
        <v/>
      </c>
      <c r="AR80" s="4" t="str">
        <f t="shared" si="19"/>
        <v/>
      </c>
      <c r="AS80" s="74" t="str">
        <f t="shared" si="9"/>
        <v/>
      </c>
      <c r="AT80" s="4" t="str">
        <f t="shared" si="10"/>
        <v/>
      </c>
      <c r="AU80" s="4" t="str">
        <f t="shared" si="11"/>
        <v/>
      </c>
      <c r="AV80" s="4" t="str">
        <f t="shared" si="12"/>
        <v/>
      </c>
      <c r="AW80" s="4" t="str">
        <f t="shared" si="13"/>
        <v/>
      </c>
      <c r="AX80" s="4" t="str">
        <f t="shared" si="14"/>
        <v/>
      </c>
      <c r="AY80" s="4" t="str">
        <f t="shared" si="15"/>
        <v/>
      </c>
      <c r="AZ80" s="4" t="str">
        <f t="shared" si="16"/>
        <v/>
      </c>
      <c r="BA80" s="77" t="str">
        <f>IF(AND(OR('Request Testing'!L80&gt;0,'Request Testing'!M80&gt;0),COUNTA('Request Testing'!V80:AB80)&gt;0),"Run Panel","")</f>
        <v/>
      </c>
      <c r="BC80" s="78" t="str">
        <f>IF(AG80="Blood Card",'Order Details'!$S$34,"")</f>
        <v/>
      </c>
      <c r="BD80" s="78" t="str">
        <f>IF(AH80="Hair Card",'Order Details'!$S$35,"")</f>
        <v/>
      </c>
      <c r="BF80" s="4" t="str">
        <f>IF(AJ80="GGP-HD",'Order Details'!$N$10,"")</f>
        <v/>
      </c>
      <c r="BG80" s="79" t="str">
        <f>IF(AK80="GGP-LD",'Order Details'!$N$15,IF(AK80="CHR",'Order Details'!$P$15,""))</f>
        <v/>
      </c>
      <c r="BH80" s="52" t="str">
        <f>IF(AL80="GGP-uLD",'Order Details'!$N$18,"")</f>
        <v/>
      </c>
      <c r="BI80" s="80" t="str">
        <f>IF(AM80="PV",'Order Details'!$N$24,"")</f>
        <v/>
      </c>
      <c r="BJ80" s="78" t="str">
        <f>IF(AN80="HPS",'Order Details'!$N$34,IF(AN80="HPS ADD ON",'Order Details'!$M$34,""))</f>
        <v/>
      </c>
      <c r="BK80" s="78" t="str">
        <f>IF(AO80="CC",'Order Details'!$N$33,IF(AO80="CC ADD ON",'Order Details'!$M$33,""))</f>
        <v/>
      </c>
      <c r="BL80" s="79" t="str">
        <f>IF(AP80="DL",'Order Details'!$N$35,"")</f>
        <v/>
      </c>
      <c r="BM80" s="79" t="str">
        <f>IF(AQ80="RC",'Order Details'!$N$36,"")</f>
        <v/>
      </c>
      <c r="BN80" s="79" t="str">
        <f>IF(AR80="OH",'Order Details'!$N$37,"")</f>
        <v/>
      </c>
      <c r="BO80" s="79" t="str">
        <f>IF(AS80="BVD",'Order Details'!$N$38,"")</f>
        <v/>
      </c>
      <c r="BP80" s="79" t="str">
        <f>IF(AT80="AM",'Order Details'!$N$40,"")</f>
        <v/>
      </c>
      <c r="BQ80" s="79" t="str">
        <f>IF(AU80="NH",'Order Details'!$N$41,"")</f>
        <v/>
      </c>
      <c r="BR80" s="79" t="str">
        <f>IF(AV80="CA",'Order Details'!$N$42,"")</f>
        <v/>
      </c>
      <c r="BS80" s="79" t="str">
        <f>IF(AW80="DD",'Order Details'!$N$43,"")</f>
        <v/>
      </c>
      <c r="BT80" s="79" t="str">
        <f>IF(AX80="TH",'Order Details'!$N$45,"")</f>
        <v/>
      </c>
      <c r="BU80" s="79" t="str">
        <f>IF(AY80="PHA",'Order Details'!$N$44,"")</f>
        <v/>
      </c>
      <c r="BV80" s="79" t="str">
        <f>IF(AZ80="OS",'Order Details'!$N$46,"")</f>
        <v/>
      </c>
      <c r="BW80" s="79" t="str">
        <f>IF(BA80="RUN PANEL",'Order Details'!$N$39,"")</f>
        <v/>
      </c>
      <c r="BX80" s="79" t="str">
        <f t="shared" si="17"/>
        <v/>
      </c>
    </row>
    <row r="81" spans="1:76" ht="15.75" customHeight="1">
      <c r="A81" s="22" t="str">
        <f>IF('Request Testing'!A81&gt;0,'Request Testing'!A81,"")</f>
        <v/>
      </c>
      <c r="B81" s="70" t="str">
        <f>IF('Request Testing'!B81="","",'Request Testing'!B81)</f>
        <v/>
      </c>
      <c r="C81" s="70" t="str">
        <f>IF('Request Testing'!C81="","",'Request Testing'!C81)</f>
        <v/>
      </c>
      <c r="D81" s="24" t="str">
        <f>IF('Request Testing'!D81="","",'Request Testing'!D81)</f>
        <v/>
      </c>
      <c r="E81" s="24" t="str">
        <f>IF('Request Testing'!E81="","",'Request Testing'!E81)</f>
        <v/>
      </c>
      <c r="F81" s="24" t="str">
        <f>IF('Request Testing'!F81="","",'Request Testing'!F81)</f>
        <v/>
      </c>
      <c r="G81" s="22" t="str">
        <f>IF('Request Testing'!G81="","",'Request Testing'!G81)</f>
        <v/>
      </c>
      <c r="H81" s="71" t="str">
        <f>IF('Request Testing'!H81="","",'Request Testing'!H81)</f>
        <v/>
      </c>
      <c r="I81" s="22" t="str">
        <f>IF('Request Testing'!I81="","",'Request Testing'!I81)</f>
        <v/>
      </c>
      <c r="J81" s="22" t="str">
        <f>IF('Request Testing'!J81="","",'Request Testing'!J81)</f>
        <v/>
      </c>
      <c r="K81" s="22" t="str">
        <f>IF('Request Testing'!K81="","",'Request Testing'!K81)</f>
        <v/>
      </c>
      <c r="L81" s="70" t="str">
        <f>IF('Request Testing'!L81="","",'Request Testing'!L81)</f>
        <v/>
      </c>
      <c r="M81" s="70" t="str">
        <f>IF('Request Testing'!M81="","",'Request Testing'!M81)</f>
        <v/>
      </c>
      <c r="N81" s="70" t="str">
        <f>IF('Request Testing'!N81="","",'Request Testing'!N81)</f>
        <v/>
      </c>
      <c r="O81" s="72" t="str">
        <f>IF('Request Testing'!O81&lt;1,"",IF(AND(OR('Request Testing'!L81&gt;0,'Request Testing'!M81&gt;0,'Request Testing'!N81&gt;0),COUNTA('Request Testing'!O81)&gt;0),"","PV"))</f>
        <v/>
      </c>
      <c r="P81" s="72" t="str">
        <f>IF('Request Testing'!P81&lt;1,"",IF(AND(OR('Request Testing'!L81&gt;0,'Request Testing'!M81&gt;0),COUNTA('Request Testing'!P81)&gt;0),"HPS ADD ON","HPS"))</f>
        <v/>
      </c>
      <c r="Q81" s="72" t="str">
        <f>IF('Request Testing'!Q81&lt;1,"",IF(AND(OR('Request Testing'!L81&gt;0,'Request Testing'!M81&gt;0),COUNTA('Request Testing'!Q81)&gt;0),"CC ADD ON","CC"))</f>
        <v/>
      </c>
      <c r="R81" s="72" t="str">
        <f>IF('Request Testing'!R81&lt;1,"",IF(AND(OR('Request Testing'!L81&gt;0,'Request Testing'!M81&gt;0),COUNTA('Request Testing'!R81)&gt;0),"RC ADD ON","RC"))</f>
        <v/>
      </c>
      <c r="S81" s="70" t="str">
        <f>IF('Request Testing'!S81&lt;1,"",IF(AND(OR('Request Testing'!L81&gt;0,'Request Testing'!M81&gt;0),COUNTA('Request Testing'!S81)&gt;0),"DL ADD ON","DL"))</f>
        <v/>
      </c>
      <c r="T81" s="70" t="str">
        <f>IF('Request Testing'!T81="","",'Request Testing'!T81)</f>
        <v/>
      </c>
      <c r="U81" s="70" t="str">
        <f>IF('Request Testing'!U81&lt;1,"",IF(AND(OR('Request Testing'!L81&gt;0,'Request Testing'!M81&gt;0),COUNTA('Request Testing'!U81)&gt;0),"OH ADD ON","OH"))</f>
        <v/>
      </c>
      <c r="V81" s="73" t="str">
        <f>IF('Request Testing'!V81&lt;1,"",IF(AND(OR('Request Testing'!L81&gt;0,'Request Testing'!M81&gt;0),COUNTA('Request Testing'!V81)&gt;0),"GCP","AM"))</f>
        <v/>
      </c>
      <c r="W81" s="73" t="str">
        <f>IF('Request Testing'!W81&lt;1,"",IF(AND(OR('Request Testing'!L81&gt;0,'Request Testing'!M81&gt;0),COUNTA('Request Testing'!W81)&gt;0),"GCP","NH"))</f>
        <v/>
      </c>
      <c r="X81" s="73" t="str">
        <f>IF('Request Testing'!X81&lt;1,"",IF(AND(OR('Request Testing'!L81&gt;0,'Request Testing'!M81&gt;0),COUNTA('Request Testing'!X81)&gt;0),"GCP","CA"))</f>
        <v/>
      </c>
      <c r="Y81" s="73" t="str">
        <f>IF('Request Testing'!Y81&lt;1,"",IF(AND(OR('Request Testing'!L81&gt;0,'Request Testing'!M81&gt;0),COUNTA('Request Testing'!Y81)&gt;0),"GCP","DD"))</f>
        <v/>
      </c>
      <c r="Z81" s="73" t="str">
        <f>IF('Request Testing'!Z81&lt;1,"",IF(AND(OR('Request Testing'!L81&gt;0,'Request Testing'!M81&gt;0),COUNTA('Request Testing'!Z81)&gt;0),"GCP","TH"))</f>
        <v/>
      </c>
      <c r="AA81" s="73" t="str">
        <f>IF('Request Testing'!AA81&lt;1,"",IF(AND(OR('Request Testing'!L81&gt;0,'Request Testing'!M81&gt;0),COUNTA('Request Testing'!AA81)&gt;0),"GCP","PHA"))</f>
        <v/>
      </c>
      <c r="AB81" s="73" t="str">
        <f>IF('Request Testing'!AB81&lt;1,"",IF(AND(OR('Request Testing'!L81&gt;0,'Request Testing'!M81&gt;0),COUNTA('Request Testing'!AB81)&gt;0),"GCP","OS"))</f>
        <v/>
      </c>
      <c r="AE81" s="74" t="str">
        <f>IF(OR('Request Testing'!L81&gt;0,'Request Testing'!M81&gt;0,'Request Testing'!N81&gt;0,'Request Testing'!O81&gt;0,'Request Testing'!P81&gt;0,'Request Testing'!Q81&gt;0,'Request Testing'!R81&gt;0,'Request Testing'!S81&gt;0,'Request Testing'!T81&gt;0,'Request Testing'!U81&gt;0,'Request Testing'!V81&gt;0,'Request Testing'!W81&gt;0,'Request Testing'!X81&gt;0,'Request Testing'!Y81&gt;0,'Request Testing'!Z81&gt;0,'Request Testing'!AA81&gt;0,'Request Testing'!AB81&gt;0),"X","")</f>
        <v/>
      </c>
      <c r="AF81" s="75" t="str">
        <f>IF(ISNUMBER(SEARCH({"S"},C81)),"S",IF(ISNUMBER(SEARCH({"M"},C81)),"B",IF(ISNUMBER(SEARCH({"B"},C81)),"B",IF(ISNUMBER(SEARCH({"C"},C81)),"C",IF(ISNUMBER(SEARCH({"H"},C81)),"C",IF(ISNUMBER(SEARCH({"F"},C81)),"C",""))))))</f>
        <v/>
      </c>
      <c r="AG81" s="74" t="str">
        <f t="shared" si="0"/>
        <v/>
      </c>
      <c r="AH81" s="74" t="str">
        <f t="shared" si="1"/>
        <v/>
      </c>
      <c r="AI81" s="74" t="str">
        <f t="shared" si="2"/>
        <v/>
      </c>
      <c r="AJ81" s="4" t="str">
        <f t="shared" si="3"/>
        <v/>
      </c>
      <c r="AK81" s="76" t="str">
        <f>IF('Request Testing'!M81&lt;1,"",IF(AND(OR('Request Testing'!$E$1&gt;0),COUNTA('Request Testing'!M81)&gt;0),"CHR","GGP-LD"))</f>
        <v/>
      </c>
      <c r="AL81" s="4" t="str">
        <f t="shared" si="4"/>
        <v/>
      </c>
      <c r="AM81" s="52" t="str">
        <f t="shared" si="5"/>
        <v/>
      </c>
      <c r="AN81" s="4" t="str">
        <f t="shared" si="6"/>
        <v/>
      </c>
      <c r="AO81" s="4" t="str">
        <f t="shared" si="7"/>
        <v/>
      </c>
      <c r="AP81" s="74" t="str">
        <f t="shared" si="8"/>
        <v/>
      </c>
      <c r="AQ81" s="4" t="str">
        <f t="shared" si="18"/>
        <v/>
      </c>
      <c r="AR81" s="4" t="str">
        <f t="shared" si="19"/>
        <v/>
      </c>
      <c r="AS81" s="74" t="str">
        <f t="shared" si="9"/>
        <v/>
      </c>
      <c r="AT81" s="4" t="str">
        <f t="shared" si="10"/>
        <v/>
      </c>
      <c r="AU81" s="4" t="str">
        <f t="shared" si="11"/>
        <v/>
      </c>
      <c r="AV81" s="4" t="str">
        <f t="shared" si="12"/>
        <v/>
      </c>
      <c r="AW81" s="4" t="str">
        <f t="shared" si="13"/>
        <v/>
      </c>
      <c r="AX81" s="4" t="str">
        <f t="shared" si="14"/>
        <v/>
      </c>
      <c r="AY81" s="4" t="str">
        <f t="shared" si="15"/>
        <v/>
      </c>
      <c r="AZ81" s="4" t="str">
        <f t="shared" si="16"/>
        <v/>
      </c>
      <c r="BA81" s="77" t="str">
        <f>IF(AND(OR('Request Testing'!L81&gt;0,'Request Testing'!M81&gt;0),COUNTA('Request Testing'!V81:AB81)&gt;0),"Run Panel","")</f>
        <v/>
      </c>
      <c r="BC81" s="78" t="str">
        <f>IF(AG81="Blood Card",'Order Details'!$S$34,"")</f>
        <v/>
      </c>
      <c r="BD81" s="78" t="str">
        <f>IF(AH81="Hair Card",'Order Details'!$S$35,"")</f>
        <v/>
      </c>
      <c r="BF81" s="4" t="str">
        <f>IF(AJ81="GGP-HD",'Order Details'!$N$10,"")</f>
        <v/>
      </c>
      <c r="BG81" s="79" t="str">
        <f>IF(AK81="GGP-LD",'Order Details'!$N$15,IF(AK81="CHR",'Order Details'!$P$15,""))</f>
        <v/>
      </c>
      <c r="BH81" s="52" t="str">
        <f>IF(AL81="GGP-uLD",'Order Details'!$N$18,"")</f>
        <v/>
      </c>
      <c r="BI81" s="80" t="str">
        <f>IF(AM81="PV",'Order Details'!$N$24,"")</f>
        <v/>
      </c>
      <c r="BJ81" s="78" t="str">
        <f>IF(AN81="HPS",'Order Details'!$N$34,IF(AN81="HPS ADD ON",'Order Details'!$M$34,""))</f>
        <v/>
      </c>
      <c r="BK81" s="78" t="str">
        <f>IF(AO81="CC",'Order Details'!$N$33,IF(AO81="CC ADD ON",'Order Details'!$M$33,""))</f>
        <v/>
      </c>
      <c r="BL81" s="79" t="str">
        <f>IF(AP81="DL",'Order Details'!$N$35,"")</f>
        <v/>
      </c>
      <c r="BM81" s="79" t="str">
        <f>IF(AQ81="RC",'Order Details'!$N$36,"")</f>
        <v/>
      </c>
      <c r="BN81" s="79" t="str">
        <f>IF(AR81="OH",'Order Details'!$N$37,"")</f>
        <v/>
      </c>
      <c r="BO81" s="79" t="str">
        <f>IF(AS81="BVD",'Order Details'!$N$38,"")</f>
        <v/>
      </c>
      <c r="BP81" s="79" t="str">
        <f>IF(AT81="AM",'Order Details'!$N$40,"")</f>
        <v/>
      </c>
      <c r="BQ81" s="79" t="str">
        <f>IF(AU81="NH",'Order Details'!$N$41,"")</f>
        <v/>
      </c>
      <c r="BR81" s="79" t="str">
        <f>IF(AV81="CA",'Order Details'!$N$42,"")</f>
        <v/>
      </c>
      <c r="BS81" s="79" t="str">
        <f>IF(AW81="DD",'Order Details'!$N$43,"")</f>
        <v/>
      </c>
      <c r="BT81" s="79" t="str">
        <f>IF(AX81="TH",'Order Details'!$N$45,"")</f>
        <v/>
      </c>
      <c r="BU81" s="79" t="str">
        <f>IF(AY81="PHA",'Order Details'!$N$44,"")</f>
        <v/>
      </c>
      <c r="BV81" s="79" t="str">
        <f>IF(AZ81="OS",'Order Details'!$N$46,"")</f>
        <v/>
      </c>
      <c r="BW81" s="79" t="str">
        <f>IF(BA81="RUN PANEL",'Order Details'!$N$39,"")</f>
        <v/>
      </c>
      <c r="BX81" s="79" t="str">
        <f t="shared" si="17"/>
        <v/>
      </c>
    </row>
    <row r="82" spans="1:76" ht="15.75" customHeight="1">
      <c r="A82" s="22" t="str">
        <f>IF('Request Testing'!A82&gt;0,'Request Testing'!A82,"")</f>
        <v/>
      </c>
      <c r="B82" s="70" t="str">
        <f>IF('Request Testing'!B82="","",'Request Testing'!B82)</f>
        <v/>
      </c>
      <c r="C82" s="70" t="str">
        <f>IF('Request Testing'!C82="","",'Request Testing'!C82)</f>
        <v/>
      </c>
      <c r="D82" s="24" t="str">
        <f>IF('Request Testing'!D82="","",'Request Testing'!D82)</f>
        <v/>
      </c>
      <c r="E82" s="24" t="str">
        <f>IF('Request Testing'!E82="","",'Request Testing'!E82)</f>
        <v/>
      </c>
      <c r="F82" s="24" t="str">
        <f>IF('Request Testing'!F82="","",'Request Testing'!F82)</f>
        <v/>
      </c>
      <c r="G82" s="22" t="str">
        <f>IF('Request Testing'!G82="","",'Request Testing'!G82)</f>
        <v/>
      </c>
      <c r="H82" s="71" t="str">
        <f>IF('Request Testing'!H82="","",'Request Testing'!H82)</f>
        <v/>
      </c>
      <c r="I82" s="22" t="str">
        <f>IF('Request Testing'!I82="","",'Request Testing'!I82)</f>
        <v/>
      </c>
      <c r="J82" s="22" t="str">
        <f>IF('Request Testing'!J82="","",'Request Testing'!J82)</f>
        <v/>
      </c>
      <c r="K82" s="22" t="str">
        <f>IF('Request Testing'!K82="","",'Request Testing'!K82)</f>
        <v/>
      </c>
      <c r="L82" s="70" t="str">
        <f>IF('Request Testing'!L82="","",'Request Testing'!L82)</f>
        <v/>
      </c>
      <c r="M82" s="70" t="str">
        <f>IF('Request Testing'!M82="","",'Request Testing'!M82)</f>
        <v/>
      </c>
      <c r="N82" s="70" t="str">
        <f>IF('Request Testing'!N82="","",'Request Testing'!N82)</f>
        <v/>
      </c>
      <c r="O82" s="72" t="str">
        <f>IF('Request Testing'!O82&lt;1,"",IF(AND(OR('Request Testing'!L82&gt;0,'Request Testing'!M82&gt;0,'Request Testing'!N82&gt;0),COUNTA('Request Testing'!O82)&gt;0),"","PV"))</f>
        <v/>
      </c>
      <c r="P82" s="72" t="str">
        <f>IF('Request Testing'!P82&lt;1,"",IF(AND(OR('Request Testing'!L82&gt;0,'Request Testing'!M82&gt;0),COUNTA('Request Testing'!P82)&gt;0),"HPS ADD ON","HPS"))</f>
        <v/>
      </c>
      <c r="Q82" s="72" t="str">
        <f>IF('Request Testing'!Q82&lt;1,"",IF(AND(OR('Request Testing'!L82&gt;0,'Request Testing'!M82&gt;0),COUNTA('Request Testing'!Q82)&gt;0),"CC ADD ON","CC"))</f>
        <v/>
      </c>
      <c r="R82" s="72" t="str">
        <f>IF('Request Testing'!R82&lt;1,"",IF(AND(OR('Request Testing'!L82&gt;0,'Request Testing'!M82&gt;0),COUNTA('Request Testing'!R82)&gt;0),"RC ADD ON","RC"))</f>
        <v/>
      </c>
      <c r="S82" s="70" t="str">
        <f>IF('Request Testing'!S82&lt;1,"",IF(AND(OR('Request Testing'!L82&gt;0,'Request Testing'!M82&gt;0),COUNTA('Request Testing'!S82)&gt;0),"DL ADD ON","DL"))</f>
        <v/>
      </c>
      <c r="T82" s="70" t="str">
        <f>IF('Request Testing'!T82="","",'Request Testing'!T82)</f>
        <v/>
      </c>
      <c r="U82" s="70" t="str">
        <f>IF('Request Testing'!U82&lt;1,"",IF(AND(OR('Request Testing'!L82&gt;0,'Request Testing'!M82&gt;0),COUNTA('Request Testing'!U82)&gt;0),"OH ADD ON","OH"))</f>
        <v/>
      </c>
      <c r="V82" s="73" t="str">
        <f>IF('Request Testing'!V82&lt;1,"",IF(AND(OR('Request Testing'!L82&gt;0,'Request Testing'!M82&gt;0),COUNTA('Request Testing'!V82)&gt;0),"GCP","AM"))</f>
        <v/>
      </c>
      <c r="W82" s="73" t="str">
        <f>IF('Request Testing'!W82&lt;1,"",IF(AND(OR('Request Testing'!L82&gt;0,'Request Testing'!M82&gt;0),COUNTA('Request Testing'!W82)&gt;0),"GCP","NH"))</f>
        <v/>
      </c>
      <c r="X82" s="73" t="str">
        <f>IF('Request Testing'!X82&lt;1,"",IF(AND(OR('Request Testing'!L82&gt;0,'Request Testing'!M82&gt;0),COUNTA('Request Testing'!X82)&gt;0),"GCP","CA"))</f>
        <v/>
      </c>
      <c r="Y82" s="73" t="str">
        <f>IF('Request Testing'!Y82&lt;1,"",IF(AND(OR('Request Testing'!L82&gt;0,'Request Testing'!M82&gt;0),COUNTA('Request Testing'!Y82)&gt;0),"GCP","DD"))</f>
        <v/>
      </c>
      <c r="Z82" s="73" t="str">
        <f>IF('Request Testing'!Z82&lt;1,"",IF(AND(OR('Request Testing'!L82&gt;0,'Request Testing'!M82&gt;0),COUNTA('Request Testing'!Z82)&gt;0),"GCP","TH"))</f>
        <v/>
      </c>
      <c r="AA82" s="73" t="str">
        <f>IF('Request Testing'!AA82&lt;1,"",IF(AND(OR('Request Testing'!L82&gt;0,'Request Testing'!M82&gt;0),COUNTA('Request Testing'!AA82)&gt;0),"GCP","PHA"))</f>
        <v/>
      </c>
      <c r="AB82" s="73" t="str">
        <f>IF('Request Testing'!AB82&lt;1,"",IF(AND(OR('Request Testing'!L82&gt;0,'Request Testing'!M82&gt;0),COUNTA('Request Testing'!AB82)&gt;0),"GCP","OS"))</f>
        <v/>
      </c>
      <c r="AE82" s="74" t="str">
        <f>IF(OR('Request Testing'!L82&gt;0,'Request Testing'!M82&gt;0,'Request Testing'!N82&gt;0,'Request Testing'!O82&gt;0,'Request Testing'!P82&gt;0,'Request Testing'!Q82&gt;0,'Request Testing'!R82&gt;0,'Request Testing'!S82&gt;0,'Request Testing'!T82&gt;0,'Request Testing'!U82&gt;0,'Request Testing'!V82&gt;0,'Request Testing'!W82&gt;0,'Request Testing'!X82&gt;0,'Request Testing'!Y82&gt;0,'Request Testing'!Z82&gt;0,'Request Testing'!AA82&gt;0,'Request Testing'!AB82&gt;0),"X","")</f>
        <v/>
      </c>
      <c r="AF82" s="75" t="str">
        <f>IF(ISNUMBER(SEARCH({"S"},C82)),"S",IF(ISNUMBER(SEARCH({"M"},C82)),"B",IF(ISNUMBER(SEARCH({"B"},C82)),"B",IF(ISNUMBER(SEARCH({"C"},C82)),"C",IF(ISNUMBER(SEARCH({"H"},C82)),"C",IF(ISNUMBER(SEARCH({"F"},C82)),"C",""))))))</f>
        <v/>
      </c>
      <c r="AG82" s="74" t="str">
        <f t="shared" si="0"/>
        <v/>
      </c>
      <c r="AH82" s="74" t="str">
        <f t="shared" si="1"/>
        <v/>
      </c>
      <c r="AI82" s="74" t="str">
        <f t="shared" si="2"/>
        <v/>
      </c>
      <c r="AJ82" s="4" t="str">
        <f t="shared" si="3"/>
        <v/>
      </c>
      <c r="AK82" s="76" t="str">
        <f>IF('Request Testing'!M82&lt;1,"",IF(AND(OR('Request Testing'!$E$1&gt;0),COUNTA('Request Testing'!M82)&gt;0),"CHR","GGP-LD"))</f>
        <v/>
      </c>
      <c r="AL82" s="4" t="str">
        <f t="shared" si="4"/>
        <v/>
      </c>
      <c r="AM82" s="52" t="str">
        <f t="shared" si="5"/>
        <v/>
      </c>
      <c r="AN82" s="4" t="str">
        <f t="shared" si="6"/>
        <v/>
      </c>
      <c r="AO82" s="4" t="str">
        <f t="shared" si="7"/>
        <v/>
      </c>
      <c r="AP82" s="74" t="str">
        <f t="shared" si="8"/>
        <v/>
      </c>
      <c r="AQ82" s="4" t="str">
        <f t="shared" si="18"/>
        <v/>
      </c>
      <c r="AR82" s="4" t="str">
        <f t="shared" si="19"/>
        <v/>
      </c>
      <c r="AS82" s="74" t="str">
        <f t="shared" si="9"/>
        <v/>
      </c>
      <c r="AT82" s="4" t="str">
        <f t="shared" si="10"/>
        <v/>
      </c>
      <c r="AU82" s="4" t="str">
        <f t="shared" si="11"/>
        <v/>
      </c>
      <c r="AV82" s="4" t="str">
        <f t="shared" si="12"/>
        <v/>
      </c>
      <c r="AW82" s="4" t="str">
        <f t="shared" si="13"/>
        <v/>
      </c>
      <c r="AX82" s="4" t="str">
        <f t="shared" si="14"/>
        <v/>
      </c>
      <c r="AY82" s="4" t="str">
        <f t="shared" si="15"/>
        <v/>
      </c>
      <c r="AZ82" s="4" t="str">
        <f t="shared" si="16"/>
        <v/>
      </c>
      <c r="BA82" s="77" t="str">
        <f>IF(AND(OR('Request Testing'!L82&gt;0,'Request Testing'!M82&gt;0),COUNTA('Request Testing'!V82:AB82)&gt;0),"Run Panel","")</f>
        <v/>
      </c>
      <c r="BC82" s="78" t="str">
        <f>IF(AG82="Blood Card",'Order Details'!$S$34,"")</f>
        <v/>
      </c>
      <c r="BD82" s="78" t="str">
        <f>IF(AH82="Hair Card",'Order Details'!$S$35,"")</f>
        <v/>
      </c>
      <c r="BF82" s="4" t="str">
        <f>IF(AJ82="GGP-HD",'Order Details'!$N$10,"")</f>
        <v/>
      </c>
      <c r="BG82" s="79" t="str">
        <f>IF(AK82="GGP-LD",'Order Details'!$N$15,IF(AK82="CHR",'Order Details'!$P$15,""))</f>
        <v/>
      </c>
      <c r="BH82" s="52" t="str">
        <f>IF(AL82="GGP-uLD",'Order Details'!$N$18,"")</f>
        <v/>
      </c>
      <c r="BI82" s="80" t="str">
        <f>IF(AM82="PV",'Order Details'!$N$24,"")</f>
        <v/>
      </c>
      <c r="BJ82" s="78" t="str">
        <f>IF(AN82="HPS",'Order Details'!$N$34,IF(AN82="HPS ADD ON",'Order Details'!$M$34,""))</f>
        <v/>
      </c>
      <c r="BK82" s="78" t="str">
        <f>IF(AO82="CC",'Order Details'!$N$33,IF(AO82="CC ADD ON",'Order Details'!$M$33,""))</f>
        <v/>
      </c>
      <c r="BL82" s="79" t="str">
        <f>IF(AP82="DL",'Order Details'!$N$35,"")</f>
        <v/>
      </c>
      <c r="BM82" s="79" t="str">
        <f>IF(AQ82="RC",'Order Details'!$N$36,"")</f>
        <v/>
      </c>
      <c r="BN82" s="79" t="str">
        <f>IF(AR82="OH",'Order Details'!$N$37,"")</f>
        <v/>
      </c>
      <c r="BO82" s="79" t="str">
        <f>IF(AS82="BVD",'Order Details'!$N$38,"")</f>
        <v/>
      </c>
      <c r="BP82" s="79" t="str">
        <f>IF(AT82="AM",'Order Details'!$N$40,"")</f>
        <v/>
      </c>
      <c r="BQ82" s="79" t="str">
        <f>IF(AU82="NH",'Order Details'!$N$41,"")</f>
        <v/>
      </c>
      <c r="BR82" s="79" t="str">
        <f>IF(AV82="CA",'Order Details'!$N$42,"")</f>
        <v/>
      </c>
      <c r="BS82" s="79" t="str">
        <f>IF(AW82="DD",'Order Details'!$N$43,"")</f>
        <v/>
      </c>
      <c r="BT82" s="79" t="str">
        <f>IF(AX82="TH",'Order Details'!$N$45,"")</f>
        <v/>
      </c>
      <c r="BU82" s="79" t="str">
        <f>IF(AY82="PHA",'Order Details'!$N$44,"")</f>
        <v/>
      </c>
      <c r="BV82" s="79" t="str">
        <f>IF(AZ82="OS",'Order Details'!$N$46,"")</f>
        <v/>
      </c>
      <c r="BW82" s="79" t="str">
        <f>IF(BA82="RUN PANEL",'Order Details'!$N$39,"")</f>
        <v/>
      </c>
      <c r="BX82" s="79" t="str">
        <f t="shared" si="17"/>
        <v/>
      </c>
    </row>
    <row r="83" spans="1:76" ht="15.75" customHeight="1">
      <c r="A83" s="22" t="str">
        <f>IF('Request Testing'!A83&gt;0,'Request Testing'!A83,"")</f>
        <v/>
      </c>
      <c r="B83" s="70" t="str">
        <f>IF('Request Testing'!B83="","",'Request Testing'!B83)</f>
        <v/>
      </c>
      <c r="C83" s="70" t="str">
        <f>IF('Request Testing'!C83="","",'Request Testing'!C83)</f>
        <v/>
      </c>
      <c r="D83" s="24" t="str">
        <f>IF('Request Testing'!D83="","",'Request Testing'!D83)</f>
        <v/>
      </c>
      <c r="E83" s="24" t="str">
        <f>IF('Request Testing'!E83="","",'Request Testing'!E83)</f>
        <v/>
      </c>
      <c r="F83" s="24" t="str">
        <f>IF('Request Testing'!F83="","",'Request Testing'!F83)</f>
        <v/>
      </c>
      <c r="G83" s="22" t="str">
        <f>IF('Request Testing'!G83="","",'Request Testing'!G83)</f>
        <v/>
      </c>
      <c r="H83" s="71" t="str">
        <f>IF('Request Testing'!H83="","",'Request Testing'!H83)</f>
        <v/>
      </c>
      <c r="I83" s="22" t="str">
        <f>IF('Request Testing'!I83="","",'Request Testing'!I83)</f>
        <v/>
      </c>
      <c r="J83" s="22" t="str">
        <f>IF('Request Testing'!J83="","",'Request Testing'!J83)</f>
        <v/>
      </c>
      <c r="K83" s="22" t="str">
        <f>IF('Request Testing'!K83="","",'Request Testing'!K83)</f>
        <v/>
      </c>
      <c r="L83" s="70" t="str">
        <f>IF('Request Testing'!L83="","",'Request Testing'!L83)</f>
        <v/>
      </c>
      <c r="M83" s="70" t="str">
        <f>IF('Request Testing'!M83="","",'Request Testing'!M83)</f>
        <v/>
      </c>
      <c r="N83" s="70" t="str">
        <f>IF('Request Testing'!N83="","",'Request Testing'!N83)</f>
        <v/>
      </c>
      <c r="O83" s="72" t="str">
        <f>IF('Request Testing'!O83&lt;1,"",IF(AND(OR('Request Testing'!L83&gt;0,'Request Testing'!M83&gt;0,'Request Testing'!N83&gt;0),COUNTA('Request Testing'!O83)&gt;0),"","PV"))</f>
        <v/>
      </c>
      <c r="P83" s="72" t="str">
        <f>IF('Request Testing'!P83&lt;1,"",IF(AND(OR('Request Testing'!L83&gt;0,'Request Testing'!M83&gt;0),COUNTA('Request Testing'!P83)&gt;0),"HPS ADD ON","HPS"))</f>
        <v/>
      </c>
      <c r="Q83" s="72" t="str">
        <f>IF('Request Testing'!Q83&lt;1,"",IF(AND(OR('Request Testing'!L83&gt;0,'Request Testing'!M83&gt;0),COUNTA('Request Testing'!Q83)&gt;0),"CC ADD ON","CC"))</f>
        <v/>
      </c>
      <c r="R83" s="72" t="str">
        <f>IF('Request Testing'!R83&lt;1,"",IF(AND(OR('Request Testing'!L83&gt;0,'Request Testing'!M83&gt;0),COUNTA('Request Testing'!R83)&gt;0),"RC ADD ON","RC"))</f>
        <v/>
      </c>
      <c r="S83" s="70" t="str">
        <f>IF('Request Testing'!S83&lt;1,"",IF(AND(OR('Request Testing'!L83&gt;0,'Request Testing'!M83&gt;0),COUNTA('Request Testing'!S83)&gt;0),"DL ADD ON","DL"))</f>
        <v/>
      </c>
      <c r="T83" s="70" t="str">
        <f>IF('Request Testing'!T83="","",'Request Testing'!T83)</f>
        <v/>
      </c>
      <c r="U83" s="70" t="str">
        <f>IF('Request Testing'!U83&lt;1,"",IF(AND(OR('Request Testing'!L83&gt;0,'Request Testing'!M83&gt;0),COUNTA('Request Testing'!U83)&gt;0),"OH ADD ON","OH"))</f>
        <v/>
      </c>
      <c r="V83" s="73" t="str">
        <f>IF('Request Testing'!V83&lt;1,"",IF(AND(OR('Request Testing'!L83&gt;0,'Request Testing'!M83&gt;0),COUNTA('Request Testing'!V83)&gt;0),"GCP","AM"))</f>
        <v/>
      </c>
      <c r="W83" s="73" t="str">
        <f>IF('Request Testing'!W83&lt;1,"",IF(AND(OR('Request Testing'!L83&gt;0,'Request Testing'!M83&gt;0),COUNTA('Request Testing'!W83)&gt;0),"GCP","NH"))</f>
        <v/>
      </c>
      <c r="X83" s="73" t="str">
        <f>IF('Request Testing'!X83&lt;1,"",IF(AND(OR('Request Testing'!L83&gt;0,'Request Testing'!M83&gt;0),COUNTA('Request Testing'!X83)&gt;0),"GCP","CA"))</f>
        <v/>
      </c>
      <c r="Y83" s="73" t="str">
        <f>IF('Request Testing'!Y83&lt;1,"",IF(AND(OR('Request Testing'!L83&gt;0,'Request Testing'!M83&gt;0),COUNTA('Request Testing'!Y83)&gt;0),"GCP","DD"))</f>
        <v/>
      </c>
      <c r="Z83" s="73" t="str">
        <f>IF('Request Testing'!Z83&lt;1,"",IF(AND(OR('Request Testing'!L83&gt;0,'Request Testing'!M83&gt;0),COUNTA('Request Testing'!Z83)&gt;0),"GCP","TH"))</f>
        <v/>
      </c>
      <c r="AA83" s="73" t="str">
        <f>IF('Request Testing'!AA83&lt;1,"",IF(AND(OR('Request Testing'!L83&gt;0,'Request Testing'!M83&gt;0),COUNTA('Request Testing'!AA83)&gt;0),"GCP","PHA"))</f>
        <v/>
      </c>
      <c r="AB83" s="73" t="str">
        <f>IF('Request Testing'!AB83&lt;1,"",IF(AND(OR('Request Testing'!L83&gt;0,'Request Testing'!M83&gt;0),COUNTA('Request Testing'!AB83)&gt;0),"GCP","OS"))</f>
        <v/>
      </c>
      <c r="AE83" s="74" t="str">
        <f>IF(OR('Request Testing'!L83&gt;0,'Request Testing'!M83&gt;0,'Request Testing'!N83&gt;0,'Request Testing'!O83&gt;0,'Request Testing'!P83&gt;0,'Request Testing'!Q83&gt;0,'Request Testing'!R83&gt;0,'Request Testing'!S83&gt;0,'Request Testing'!T83&gt;0,'Request Testing'!U83&gt;0,'Request Testing'!V83&gt;0,'Request Testing'!W83&gt;0,'Request Testing'!X83&gt;0,'Request Testing'!Y83&gt;0,'Request Testing'!Z83&gt;0,'Request Testing'!AA83&gt;0,'Request Testing'!AB83&gt;0),"X","")</f>
        <v/>
      </c>
      <c r="AF83" s="75" t="str">
        <f>IF(ISNUMBER(SEARCH({"S"},C83)),"S",IF(ISNUMBER(SEARCH({"M"},C83)),"B",IF(ISNUMBER(SEARCH({"B"},C83)),"B",IF(ISNUMBER(SEARCH({"C"},C83)),"C",IF(ISNUMBER(SEARCH({"H"},C83)),"C",IF(ISNUMBER(SEARCH({"F"},C83)),"C",""))))))</f>
        <v/>
      </c>
      <c r="AG83" s="74" t="str">
        <f t="shared" ref="AG83:AG146" si="20">IF(D83="","","Blood Card")</f>
        <v/>
      </c>
      <c r="AH83" s="74" t="str">
        <f t="shared" ref="AH83:AH146" si="21">IF(E83="","","Hair Card")</f>
        <v/>
      </c>
      <c r="AI83" s="74" t="str">
        <f t="shared" ref="AI83:AI146" si="22">IF(F83="","","Allflex Tags")</f>
        <v/>
      </c>
      <c r="AJ83" s="4" t="str">
        <f t="shared" ref="AJ83:AJ146" si="23">IF(L83="","","GGP-HD")</f>
        <v/>
      </c>
      <c r="AK83" s="76" t="str">
        <f>IF('Request Testing'!M83&lt;1,"",IF(AND(OR('Request Testing'!$E$1&gt;0),COUNTA('Request Testing'!M83)&gt;0),"CHR","GGP-LD"))</f>
        <v/>
      </c>
      <c r="AL83" s="4" t="str">
        <f t="shared" ref="AL83:AL146" si="24">IF(N83="","","GGP-uLD")</f>
        <v/>
      </c>
      <c r="AM83" s="52" t="str">
        <f t="shared" ref="AM83:AM146" si="25">IF(O83="","","PV")</f>
        <v/>
      </c>
      <c r="AN83" s="4" t="str">
        <f t="shared" ref="AN83:AN146" si="26">IF(P83="","",P83)</f>
        <v/>
      </c>
      <c r="AO83" s="4" t="str">
        <f t="shared" ref="AO83:AO146" si="27">IF(Q83="","",Q83)</f>
        <v/>
      </c>
      <c r="AP83" s="74" t="str">
        <f t="shared" ref="AP83:AP146" si="28">IF(S83="","",S83)</f>
        <v/>
      </c>
      <c r="AQ83" s="4" t="str">
        <f t="shared" ref="AQ83:AQ146" si="29">IF(R83="","","RC")</f>
        <v/>
      </c>
      <c r="AR83" s="4" t="str">
        <f t="shared" si="19"/>
        <v/>
      </c>
      <c r="AS83" s="74" t="str">
        <f t="shared" ref="AS83:AS146" si="30">IF(T83="","","BVD")</f>
        <v/>
      </c>
      <c r="AT83" s="4" t="str">
        <f t="shared" ref="AT83:AT146" si="31">IF(V83="","",V83)</f>
        <v/>
      </c>
      <c r="AU83" s="4" t="str">
        <f t="shared" ref="AU83:AU146" si="32">IF(W83="","",W83)</f>
        <v/>
      </c>
      <c r="AV83" s="4" t="str">
        <f t="shared" ref="AV83:AV146" si="33">IF(X83="","",X83)</f>
        <v/>
      </c>
      <c r="AW83" s="4" t="str">
        <f t="shared" ref="AW83:AW146" si="34">IF(Y83="","",Y83)</f>
        <v/>
      </c>
      <c r="AX83" s="4" t="str">
        <f t="shared" ref="AX83:AX146" si="35">IF(Z83="","",Z83)</f>
        <v/>
      </c>
      <c r="AY83" s="4" t="str">
        <f t="shared" ref="AY83:AY146" si="36">IF(AA83="","",AA83)</f>
        <v/>
      </c>
      <c r="AZ83" s="4" t="str">
        <f t="shared" ref="AZ83:AZ146" si="37">IF(AB83="","",AB83)</f>
        <v/>
      </c>
      <c r="BA83" s="77" t="str">
        <f>IF(AND(OR('Request Testing'!L83&gt;0,'Request Testing'!M83&gt;0),COUNTA('Request Testing'!V83:AB83)&gt;0),"Run Panel","")</f>
        <v/>
      </c>
      <c r="BC83" s="78" t="str">
        <f>IF(AG83="Blood Card",'Order Details'!$S$34,"")</f>
        <v/>
      </c>
      <c r="BD83" s="78" t="str">
        <f>IF(AH83="Hair Card",'Order Details'!$S$35,"")</f>
        <v/>
      </c>
      <c r="BF83" s="4" t="str">
        <f>IF(AJ83="GGP-HD",'Order Details'!$N$10,"")</f>
        <v/>
      </c>
      <c r="BG83" s="79" t="str">
        <f>IF(AK83="GGP-LD",'Order Details'!$N$15,IF(AK83="CHR",'Order Details'!$P$15,""))</f>
        <v/>
      </c>
      <c r="BH83" s="52" t="str">
        <f>IF(AL83="GGP-uLD",'Order Details'!$N$18,"")</f>
        <v/>
      </c>
      <c r="BI83" s="80" t="str">
        <f>IF(AM83="PV",'Order Details'!$N$24,"")</f>
        <v/>
      </c>
      <c r="BJ83" s="78" t="str">
        <f>IF(AN83="HPS",'Order Details'!$N$34,IF(AN83="HPS ADD ON",'Order Details'!$M$34,""))</f>
        <v/>
      </c>
      <c r="BK83" s="78" t="str">
        <f>IF(AO83="CC",'Order Details'!$N$33,IF(AO83="CC ADD ON",'Order Details'!$M$33,""))</f>
        <v/>
      </c>
      <c r="BL83" s="79" t="str">
        <f>IF(AP83="DL",'Order Details'!$N$35,"")</f>
        <v/>
      </c>
      <c r="BM83" s="79" t="str">
        <f>IF(AQ83="RC",'Order Details'!$N$36,"")</f>
        <v/>
      </c>
      <c r="BN83" s="79" t="str">
        <f>IF(AR83="OH",'Order Details'!$N$37,"")</f>
        <v/>
      </c>
      <c r="BO83" s="79" t="str">
        <f>IF(AS83="BVD",'Order Details'!$N$38,"")</f>
        <v/>
      </c>
      <c r="BP83" s="79" t="str">
        <f>IF(AT83="AM",'Order Details'!$N$40,"")</f>
        <v/>
      </c>
      <c r="BQ83" s="79" t="str">
        <f>IF(AU83="NH",'Order Details'!$N$41,"")</f>
        <v/>
      </c>
      <c r="BR83" s="79" t="str">
        <f>IF(AV83="CA",'Order Details'!$N$42,"")</f>
        <v/>
      </c>
      <c r="BS83" s="79" t="str">
        <f>IF(AW83="DD",'Order Details'!$N$43,"")</f>
        <v/>
      </c>
      <c r="BT83" s="79" t="str">
        <f>IF(AX83="TH",'Order Details'!$N$45,"")</f>
        <v/>
      </c>
      <c r="BU83" s="79" t="str">
        <f>IF(AY83="PHA",'Order Details'!$N$44,"")</f>
        <v/>
      </c>
      <c r="BV83" s="79" t="str">
        <f>IF(AZ83="OS",'Order Details'!$N$46,"")</f>
        <v/>
      </c>
      <c r="BW83" s="79" t="str">
        <f>IF(BA83="RUN PANEL",'Order Details'!$N$39,"")</f>
        <v/>
      </c>
      <c r="BX83" s="79" t="str">
        <f t="shared" ref="BX83:BX146" si="38">IF(AE83="X",SUM(BC83:BW83),"")</f>
        <v/>
      </c>
    </row>
    <row r="84" spans="1:76" ht="15.75" customHeight="1">
      <c r="A84" s="22" t="str">
        <f>IF('Request Testing'!A84&gt;0,'Request Testing'!A84,"")</f>
        <v/>
      </c>
      <c r="B84" s="70" t="str">
        <f>IF('Request Testing'!B84="","",'Request Testing'!B84)</f>
        <v/>
      </c>
      <c r="C84" s="70" t="str">
        <f>IF('Request Testing'!C84="","",'Request Testing'!C84)</f>
        <v/>
      </c>
      <c r="D84" s="24" t="str">
        <f>IF('Request Testing'!D84="","",'Request Testing'!D84)</f>
        <v/>
      </c>
      <c r="E84" s="24" t="str">
        <f>IF('Request Testing'!E84="","",'Request Testing'!E84)</f>
        <v/>
      </c>
      <c r="F84" s="24" t="str">
        <f>IF('Request Testing'!F84="","",'Request Testing'!F84)</f>
        <v/>
      </c>
      <c r="G84" s="22" t="str">
        <f>IF('Request Testing'!G84="","",'Request Testing'!G84)</f>
        <v/>
      </c>
      <c r="H84" s="71" t="str">
        <f>IF('Request Testing'!H84="","",'Request Testing'!H84)</f>
        <v/>
      </c>
      <c r="I84" s="22" t="str">
        <f>IF('Request Testing'!I84="","",'Request Testing'!I84)</f>
        <v/>
      </c>
      <c r="J84" s="22" t="str">
        <f>IF('Request Testing'!J84="","",'Request Testing'!J84)</f>
        <v/>
      </c>
      <c r="K84" s="22" t="str">
        <f>IF('Request Testing'!K84="","",'Request Testing'!K84)</f>
        <v/>
      </c>
      <c r="L84" s="70" t="str">
        <f>IF('Request Testing'!L84="","",'Request Testing'!L84)</f>
        <v/>
      </c>
      <c r="M84" s="70" t="str">
        <f>IF('Request Testing'!M84="","",'Request Testing'!M84)</f>
        <v/>
      </c>
      <c r="N84" s="70" t="str">
        <f>IF('Request Testing'!N84="","",'Request Testing'!N84)</f>
        <v/>
      </c>
      <c r="O84" s="72" t="str">
        <f>IF('Request Testing'!O84&lt;1,"",IF(AND(OR('Request Testing'!L84&gt;0,'Request Testing'!M84&gt;0,'Request Testing'!N84&gt;0),COUNTA('Request Testing'!O84)&gt;0),"","PV"))</f>
        <v/>
      </c>
      <c r="P84" s="72" t="str">
        <f>IF('Request Testing'!P84&lt;1,"",IF(AND(OR('Request Testing'!L84&gt;0,'Request Testing'!M84&gt;0),COUNTA('Request Testing'!P84)&gt;0),"HPS ADD ON","HPS"))</f>
        <v/>
      </c>
      <c r="Q84" s="72" t="str">
        <f>IF('Request Testing'!Q84&lt;1,"",IF(AND(OR('Request Testing'!L84&gt;0,'Request Testing'!M84&gt;0),COUNTA('Request Testing'!Q84)&gt;0),"CC ADD ON","CC"))</f>
        <v/>
      </c>
      <c r="R84" s="72" t="str">
        <f>IF('Request Testing'!R84&lt;1,"",IF(AND(OR('Request Testing'!L84&gt;0,'Request Testing'!M84&gt;0),COUNTA('Request Testing'!R84)&gt;0),"RC ADD ON","RC"))</f>
        <v/>
      </c>
      <c r="S84" s="70" t="str">
        <f>IF('Request Testing'!S84&lt;1,"",IF(AND(OR('Request Testing'!L84&gt;0,'Request Testing'!M84&gt;0),COUNTA('Request Testing'!S84)&gt;0),"DL ADD ON","DL"))</f>
        <v/>
      </c>
      <c r="T84" s="70" t="str">
        <f>IF('Request Testing'!T84="","",'Request Testing'!T84)</f>
        <v/>
      </c>
      <c r="U84" s="70" t="str">
        <f>IF('Request Testing'!U84&lt;1,"",IF(AND(OR('Request Testing'!L84&gt;0,'Request Testing'!M84&gt;0),COUNTA('Request Testing'!U84)&gt;0),"OH ADD ON","OH"))</f>
        <v/>
      </c>
      <c r="V84" s="73" t="str">
        <f>IF('Request Testing'!V84&lt;1,"",IF(AND(OR('Request Testing'!L84&gt;0,'Request Testing'!M84&gt;0),COUNTA('Request Testing'!V84)&gt;0),"GCP","AM"))</f>
        <v/>
      </c>
      <c r="W84" s="73" t="str">
        <f>IF('Request Testing'!W84&lt;1,"",IF(AND(OR('Request Testing'!L84&gt;0,'Request Testing'!M84&gt;0),COUNTA('Request Testing'!W84)&gt;0),"GCP","NH"))</f>
        <v/>
      </c>
      <c r="X84" s="73" t="str">
        <f>IF('Request Testing'!X84&lt;1,"",IF(AND(OR('Request Testing'!L84&gt;0,'Request Testing'!M84&gt;0),COUNTA('Request Testing'!X84)&gt;0),"GCP","CA"))</f>
        <v/>
      </c>
      <c r="Y84" s="73" t="str">
        <f>IF('Request Testing'!Y84&lt;1,"",IF(AND(OR('Request Testing'!L84&gt;0,'Request Testing'!M84&gt;0),COUNTA('Request Testing'!Y84)&gt;0),"GCP","DD"))</f>
        <v/>
      </c>
      <c r="Z84" s="73" t="str">
        <f>IF('Request Testing'!Z84&lt;1,"",IF(AND(OR('Request Testing'!L84&gt;0,'Request Testing'!M84&gt;0),COUNTA('Request Testing'!Z84)&gt;0),"GCP","TH"))</f>
        <v/>
      </c>
      <c r="AA84" s="73" t="str">
        <f>IF('Request Testing'!AA84&lt;1,"",IF(AND(OR('Request Testing'!L84&gt;0,'Request Testing'!M84&gt;0),COUNTA('Request Testing'!AA84)&gt;0),"GCP","PHA"))</f>
        <v/>
      </c>
      <c r="AB84" s="73" t="str">
        <f>IF('Request Testing'!AB84&lt;1,"",IF(AND(OR('Request Testing'!L84&gt;0,'Request Testing'!M84&gt;0),COUNTA('Request Testing'!AB84)&gt;0),"GCP","OS"))</f>
        <v/>
      </c>
      <c r="AE84" s="74" t="str">
        <f>IF(OR('Request Testing'!L84&gt;0,'Request Testing'!M84&gt;0,'Request Testing'!N84&gt;0,'Request Testing'!O84&gt;0,'Request Testing'!P84&gt;0,'Request Testing'!Q84&gt;0,'Request Testing'!R84&gt;0,'Request Testing'!S84&gt;0,'Request Testing'!T84&gt;0,'Request Testing'!U84&gt;0,'Request Testing'!V84&gt;0,'Request Testing'!W84&gt;0,'Request Testing'!X84&gt;0,'Request Testing'!Y84&gt;0,'Request Testing'!Z84&gt;0,'Request Testing'!AA84&gt;0,'Request Testing'!AB84&gt;0),"X","")</f>
        <v/>
      </c>
      <c r="AF84" s="75" t="str">
        <f>IF(ISNUMBER(SEARCH({"S"},C84)),"S",IF(ISNUMBER(SEARCH({"M"},C84)),"B",IF(ISNUMBER(SEARCH({"B"},C84)),"B",IF(ISNUMBER(SEARCH({"C"},C84)),"C",IF(ISNUMBER(SEARCH({"H"},C84)),"C",IF(ISNUMBER(SEARCH({"F"},C84)),"C",""))))))</f>
        <v/>
      </c>
      <c r="AG84" s="74" t="str">
        <f t="shared" si="20"/>
        <v/>
      </c>
      <c r="AH84" s="74" t="str">
        <f t="shared" si="21"/>
        <v/>
      </c>
      <c r="AI84" s="74" t="str">
        <f t="shared" si="22"/>
        <v/>
      </c>
      <c r="AJ84" s="4" t="str">
        <f t="shared" si="23"/>
        <v/>
      </c>
      <c r="AK84" s="76" t="str">
        <f>IF('Request Testing'!M84&lt;1,"",IF(AND(OR('Request Testing'!$E$1&gt;0),COUNTA('Request Testing'!M84)&gt;0),"CHR","GGP-LD"))</f>
        <v/>
      </c>
      <c r="AL84" s="4" t="str">
        <f t="shared" si="24"/>
        <v/>
      </c>
      <c r="AM84" s="52" t="str">
        <f t="shared" si="25"/>
        <v/>
      </c>
      <c r="AN84" s="4" t="str">
        <f t="shared" si="26"/>
        <v/>
      </c>
      <c r="AO84" s="4" t="str">
        <f t="shared" si="27"/>
        <v/>
      </c>
      <c r="AP84" s="74" t="str">
        <f t="shared" si="28"/>
        <v/>
      </c>
      <c r="AQ84" s="4" t="str">
        <f t="shared" si="29"/>
        <v/>
      </c>
      <c r="AR84" s="4" t="str">
        <f t="shared" ref="AR84:AR147" si="39">IF(U84="","",U84)</f>
        <v/>
      </c>
      <c r="AS84" s="74" t="str">
        <f t="shared" si="30"/>
        <v/>
      </c>
      <c r="AT84" s="4" t="str">
        <f t="shared" si="31"/>
        <v/>
      </c>
      <c r="AU84" s="4" t="str">
        <f t="shared" si="32"/>
        <v/>
      </c>
      <c r="AV84" s="4" t="str">
        <f t="shared" si="33"/>
        <v/>
      </c>
      <c r="AW84" s="4" t="str">
        <f t="shared" si="34"/>
        <v/>
      </c>
      <c r="AX84" s="4" t="str">
        <f t="shared" si="35"/>
        <v/>
      </c>
      <c r="AY84" s="4" t="str">
        <f t="shared" si="36"/>
        <v/>
      </c>
      <c r="AZ84" s="4" t="str">
        <f t="shared" si="37"/>
        <v/>
      </c>
      <c r="BA84" s="77" t="str">
        <f>IF(AND(OR('Request Testing'!L84&gt;0,'Request Testing'!M84&gt;0),COUNTA('Request Testing'!V84:AB84)&gt;0),"Run Panel","")</f>
        <v/>
      </c>
      <c r="BC84" s="78" t="str">
        <f>IF(AG84="Blood Card",'Order Details'!$S$34,"")</f>
        <v/>
      </c>
      <c r="BD84" s="78" t="str">
        <f>IF(AH84="Hair Card",'Order Details'!$S$35,"")</f>
        <v/>
      </c>
      <c r="BF84" s="4" t="str">
        <f>IF(AJ84="GGP-HD",'Order Details'!$N$10,"")</f>
        <v/>
      </c>
      <c r="BG84" s="79" t="str">
        <f>IF(AK84="GGP-LD",'Order Details'!$N$15,IF(AK84="CHR",'Order Details'!$P$15,""))</f>
        <v/>
      </c>
      <c r="BH84" s="52" t="str">
        <f>IF(AL84="GGP-uLD",'Order Details'!$N$18,"")</f>
        <v/>
      </c>
      <c r="BI84" s="80" t="str">
        <f>IF(AM84="PV",'Order Details'!$N$24,"")</f>
        <v/>
      </c>
      <c r="BJ84" s="78" t="str">
        <f>IF(AN84="HPS",'Order Details'!$N$34,IF(AN84="HPS ADD ON",'Order Details'!$M$34,""))</f>
        <v/>
      </c>
      <c r="BK84" s="78" t="str">
        <f>IF(AO84="CC",'Order Details'!$N$33,IF(AO84="CC ADD ON",'Order Details'!$M$33,""))</f>
        <v/>
      </c>
      <c r="BL84" s="79" t="str">
        <f>IF(AP84="DL",'Order Details'!$N$35,"")</f>
        <v/>
      </c>
      <c r="BM84" s="79" t="str">
        <f>IF(AQ84="RC",'Order Details'!$N$36,"")</f>
        <v/>
      </c>
      <c r="BN84" s="79" t="str">
        <f>IF(AR84="OH",'Order Details'!$N$37,"")</f>
        <v/>
      </c>
      <c r="BO84" s="79" t="str">
        <f>IF(AS84="BVD",'Order Details'!$N$38,"")</f>
        <v/>
      </c>
      <c r="BP84" s="79" t="str">
        <f>IF(AT84="AM",'Order Details'!$N$40,"")</f>
        <v/>
      </c>
      <c r="BQ84" s="79" t="str">
        <f>IF(AU84="NH",'Order Details'!$N$41,"")</f>
        <v/>
      </c>
      <c r="BR84" s="79" t="str">
        <f>IF(AV84="CA",'Order Details'!$N$42,"")</f>
        <v/>
      </c>
      <c r="BS84" s="79" t="str">
        <f>IF(AW84="DD",'Order Details'!$N$43,"")</f>
        <v/>
      </c>
      <c r="BT84" s="79" t="str">
        <f>IF(AX84="TH",'Order Details'!$N$45,"")</f>
        <v/>
      </c>
      <c r="BU84" s="79" t="str">
        <f>IF(AY84="PHA",'Order Details'!$N$44,"")</f>
        <v/>
      </c>
      <c r="BV84" s="79" t="str">
        <f>IF(AZ84="OS",'Order Details'!$N$46,"")</f>
        <v/>
      </c>
      <c r="BW84" s="79" t="str">
        <f>IF(BA84="RUN PANEL",'Order Details'!$N$39,"")</f>
        <v/>
      </c>
      <c r="BX84" s="79" t="str">
        <f t="shared" si="38"/>
        <v/>
      </c>
    </row>
    <row r="85" spans="1:76" ht="15.75" customHeight="1">
      <c r="A85" s="22" t="str">
        <f>IF('Request Testing'!A85&gt;0,'Request Testing'!A85,"")</f>
        <v/>
      </c>
      <c r="B85" s="70" t="str">
        <f>IF('Request Testing'!B85="","",'Request Testing'!B85)</f>
        <v/>
      </c>
      <c r="C85" s="70" t="str">
        <f>IF('Request Testing'!C85="","",'Request Testing'!C85)</f>
        <v/>
      </c>
      <c r="D85" s="24" t="str">
        <f>IF('Request Testing'!D85="","",'Request Testing'!D85)</f>
        <v/>
      </c>
      <c r="E85" s="24" t="str">
        <f>IF('Request Testing'!E85="","",'Request Testing'!E85)</f>
        <v/>
      </c>
      <c r="F85" s="24" t="str">
        <f>IF('Request Testing'!F85="","",'Request Testing'!F85)</f>
        <v/>
      </c>
      <c r="G85" s="22" t="str">
        <f>IF('Request Testing'!G85="","",'Request Testing'!G85)</f>
        <v/>
      </c>
      <c r="H85" s="71" t="str">
        <f>IF('Request Testing'!H85="","",'Request Testing'!H85)</f>
        <v/>
      </c>
      <c r="I85" s="22" t="str">
        <f>IF('Request Testing'!I85="","",'Request Testing'!I85)</f>
        <v/>
      </c>
      <c r="J85" s="22" t="str">
        <f>IF('Request Testing'!J85="","",'Request Testing'!J85)</f>
        <v/>
      </c>
      <c r="K85" s="22" t="str">
        <f>IF('Request Testing'!K85="","",'Request Testing'!K85)</f>
        <v/>
      </c>
      <c r="L85" s="70" t="str">
        <f>IF('Request Testing'!L85="","",'Request Testing'!L85)</f>
        <v/>
      </c>
      <c r="M85" s="70" t="str">
        <f>IF('Request Testing'!M85="","",'Request Testing'!M85)</f>
        <v/>
      </c>
      <c r="N85" s="70" t="str">
        <f>IF('Request Testing'!N85="","",'Request Testing'!N85)</f>
        <v/>
      </c>
      <c r="O85" s="72" t="str">
        <f>IF('Request Testing'!O85&lt;1,"",IF(AND(OR('Request Testing'!L85&gt;0,'Request Testing'!M85&gt;0,'Request Testing'!N85&gt;0),COUNTA('Request Testing'!O85)&gt;0),"","PV"))</f>
        <v/>
      </c>
      <c r="P85" s="72" t="str">
        <f>IF('Request Testing'!P85&lt;1,"",IF(AND(OR('Request Testing'!L85&gt;0,'Request Testing'!M85&gt;0),COUNTA('Request Testing'!P85)&gt;0),"HPS ADD ON","HPS"))</f>
        <v/>
      </c>
      <c r="Q85" s="72" t="str">
        <f>IF('Request Testing'!Q85&lt;1,"",IF(AND(OR('Request Testing'!L85&gt;0,'Request Testing'!M85&gt;0),COUNTA('Request Testing'!Q85)&gt;0),"CC ADD ON","CC"))</f>
        <v/>
      </c>
      <c r="R85" s="72" t="str">
        <f>IF('Request Testing'!R85&lt;1,"",IF(AND(OR('Request Testing'!L85&gt;0,'Request Testing'!M85&gt;0),COUNTA('Request Testing'!R85)&gt;0),"RC ADD ON","RC"))</f>
        <v/>
      </c>
      <c r="S85" s="70" t="str">
        <f>IF('Request Testing'!S85&lt;1,"",IF(AND(OR('Request Testing'!L85&gt;0,'Request Testing'!M85&gt;0),COUNTA('Request Testing'!S85)&gt;0),"DL ADD ON","DL"))</f>
        <v/>
      </c>
      <c r="T85" s="70" t="str">
        <f>IF('Request Testing'!T85="","",'Request Testing'!T85)</f>
        <v/>
      </c>
      <c r="U85" s="70" t="str">
        <f>IF('Request Testing'!U85&lt;1,"",IF(AND(OR('Request Testing'!L85&gt;0,'Request Testing'!M85&gt;0),COUNTA('Request Testing'!U85)&gt;0),"OH ADD ON","OH"))</f>
        <v/>
      </c>
      <c r="V85" s="73" t="str">
        <f>IF('Request Testing'!V85&lt;1,"",IF(AND(OR('Request Testing'!L85&gt;0,'Request Testing'!M85&gt;0),COUNTA('Request Testing'!V85)&gt;0),"GCP","AM"))</f>
        <v/>
      </c>
      <c r="W85" s="73" t="str">
        <f>IF('Request Testing'!W85&lt;1,"",IF(AND(OR('Request Testing'!L85&gt;0,'Request Testing'!M85&gt;0),COUNTA('Request Testing'!W85)&gt;0),"GCP","NH"))</f>
        <v/>
      </c>
      <c r="X85" s="73" t="str">
        <f>IF('Request Testing'!X85&lt;1,"",IF(AND(OR('Request Testing'!L85&gt;0,'Request Testing'!M85&gt;0),COUNTA('Request Testing'!X85)&gt;0),"GCP","CA"))</f>
        <v/>
      </c>
      <c r="Y85" s="73" t="str">
        <f>IF('Request Testing'!Y85&lt;1,"",IF(AND(OR('Request Testing'!L85&gt;0,'Request Testing'!M85&gt;0),COUNTA('Request Testing'!Y85)&gt;0),"GCP","DD"))</f>
        <v/>
      </c>
      <c r="Z85" s="73" t="str">
        <f>IF('Request Testing'!Z85&lt;1,"",IF(AND(OR('Request Testing'!L85&gt;0,'Request Testing'!M85&gt;0),COUNTA('Request Testing'!Z85)&gt;0),"GCP","TH"))</f>
        <v/>
      </c>
      <c r="AA85" s="73" t="str">
        <f>IF('Request Testing'!AA85&lt;1,"",IF(AND(OR('Request Testing'!L85&gt;0,'Request Testing'!M85&gt;0),COUNTA('Request Testing'!AA85)&gt;0),"GCP","PHA"))</f>
        <v/>
      </c>
      <c r="AB85" s="73" t="str">
        <f>IF('Request Testing'!AB85&lt;1,"",IF(AND(OR('Request Testing'!L85&gt;0,'Request Testing'!M85&gt;0),COUNTA('Request Testing'!AB85)&gt;0),"GCP","OS"))</f>
        <v/>
      </c>
      <c r="AE85" s="74" t="str">
        <f>IF(OR('Request Testing'!L85&gt;0,'Request Testing'!M85&gt;0,'Request Testing'!N85&gt;0,'Request Testing'!O85&gt;0,'Request Testing'!P85&gt;0,'Request Testing'!Q85&gt;0,'Request Testing'!R85&gt;0,'Request Testing'!S85&gt;0,'Request Testing'!T85&gt;0,'Request Testing'!U85&gt;0,'Request Testing'!V85&gt;0,'Request Testing'!W85&gt;0,'Request Testing'!X85&gt;0,'Request Testing'!Y85&gt;0,'Request Testing'!Z85&gt;0,'Request Testing'!AA85&gt;0,'Request Testing'!AB85&gt;0),"X","")</f>
        <v/>
      </c>
      <c r="AF85" s="75" t="str">
        <f>IF(ISNUMBER(SEARCH({"S"},C85)),"S",IF(ISNUMBER(SEARCH({"M"},C85)),"B",IF(ISNUMBER(SEARCH({"B"},C85)),"B",IF(ISNUMBER(SEARCH({"C"},C85)),"C",IF(ISNUMBER(SEARCH({"H"},C85)),"C",IF(ISNUMBER(SEARCH({"F"},C85)),"C",""))))))</f>
        <v/>
      </c>
      <c r="AG85" s="74" t="str">
        <f t="shared" si="20"/>
        <v/>
      </c>
      <c r="AH85" s="74" t="str">
        <f t="shared" si="21"/>
        <v/>
      </c>
      <c r="AI85" s="74" t="str">
        <f t="shared" si="22"/>
        <v/>
      </c>
      <c r="AJ85" s="4" t="str">
        <f t="shared" si="23"/>
        <v/>
      </c>
      <c r="AK85" s="76" t="str">
        <f>IF('Request Testing'!M85&lt;1,"",IF(AND(OR('Request Testing'!$E$1&gt;0),COUNTA('Request Testing'!M85)&gt;0),"CHR","GGP-LD"))</f>
        <v/>
      </c>
      <c r="AL85" s="4" t="str">
        <f t="shared" si="24"/>
        <v/>
      </c>
      <c r="AM85" s="52" t="str">
        <f t="shared" si="25"/>
        <v/>
      </c>
      <c r="AN85" s="4" t="str">
        <f t="shared" si="26"/>
        <v/>
      </c>
      <c r="AO85" s="4" t="str">
        <f t="shared" si="27"/>
        <v/>
      </c>
      <c r="AP85" s="74" t="str">
        <f t="shared" si="28"/>
        <v/>
      </c>
      <c r="AQ85" s="4" t="str">
        <f t="shared" si="29"/>
        <v/>
      </c>
      <c r="AR85" s="4" t="str">
        <f t="shared" si="39"/>
        <v/>
      </c>
      <c r="AS85" s="74" t="str">
        <f t="shared" si="30"/>
        <v/>
      </c>
      <c r="AT85" s="4" t="str">
        <f t="shared" si="31"/>
        <v/>
      </c>
      <c r="AU85" s="4" t="str">
        <f t="shared" si="32"/>
        <v/>
      </c>
      <c r="AV85" s="4" t="str">
        <f t="shared" si="33"/>
        <v/>
      </c>
      <c r="AW85" s="4" t="str">
        <f t="shared" si="34"/>
        <v/>
      </c>
      <c r="AX85" s="4" t="str">
        <f t="shared" si="35"/>
        <v/>
      </c>
      <c r="AY85" s="4" t="str">
        <f t="shared" si="36"/>
        <v/>
      </c>
      <c r="AZ85" s="4" t="str">
        <f t="shared" si="37"/>
        <v/>
      </c>
      <c r="BA85" s="77" t="str">
        <f>IF(AND(OR('Request Testing'!L85&gt;0,'Request Testing'!M85&gt;0),COUNTA('Request Testing'!V85:AB85)&gt;0),"Run Panel","")</f>
        <v/>
      </c>
      <c r="BC85" s="78" t="str">
        <f>IF(AG85="Blood Card",'Order Details'!$S$34,"")</f>
        <v/>
      </c>
      <c r="BD85" s="78" t="str">
        <f>IF(AH85="Hair Card",'Order Details'!$S$35,"")</f>
        <v/>
      </c>
      <c r="BF85" s="4" t="str">
        <f>IF(AJ85="GGP-HD",'Order Details'!$N$10,"")</f>
        <v/>
      </c>
      <c r="BG85" s="79" t="str">
        <f>IF(AK85="GGP-LD",'Order Details'!$N$15,IF(AK85="CHR",'Order Details'!$P$15,""))</f>
        <v/>
      </c>
      <c r="BH85" s="52" t="str">
        <f>IF(AL85="GGP-uLD",'Order Details'!$N$18,"")</f>
        <v/>
      </c>
      <c r="BI85" s="80" t="str">
        <f>IF(AM85="PV",'Order Details'!$N$24,"")</f>
        <v/>
      </c>
      <c r="BJ85" s="78" t="str">
        <f>IF(AN85="HPS",'Order Details'!$N$34,IF(AN85="HPS ADD ON",'Order Details'!$M$34,""))</f>
        <v/>
      </c>
      <c r="BK85" s="78" t="str">
        <f>IF(AO85="CC",'Order Details'!$N$33,IF(AO85="CC ADD ON",'Order Details'!$M$33,""))</f>
        <v/>
      </c>
      <c r="BL85" s="79" t="str">
        <f>IF(AP85="DL",'Order Details'!$N$35,"")</f>
        <v/>
      </c>
      <c r="BM85" s="79" t="str">
        <f>IF(AQ85="RC",'Order Details'!$N$36,"")</f>
        <v/>
      </c>
      <c r="BN85" s="79" t="str">
        <f>IF(AR85="OH",'Order Details'!$N$37,"")</f>
        <v/>
      </c>
      <c r="BO85" s="79" t="str">
        <f>IF(AS85="BVD",'Order Details'!$N$38,"")</f>
        <v/>
      </c>
      <c r="BP85" s="79" t="str">
        <f>IF(AT85="AM",'Order Details'!$N$40,"")</f>
        <v/>
      </c>
      <c r="BQ85" s="79" t="str">
        <f>IF(AU85="NH",'Order Details'!$N$41,"")</f>
        <v/>
      </c>
      <c r="BR85" s="79" t="str">
        <f>IF(AV85="CA",'Order Details'!$N$42,"")</f>
        <v/>
      </c>
      <c r="BS85" s="79" t="str">
        <f>IF(AW85="DD",'Order Details'!$N$43,"")</f>
        <v/>
      </c>
      <c r="BT85" s="79" t="str">
        <f>IF(AX85="TH",'Order Details'!$N$45,"")</f>
        <v/>
      </c>
      <c r="BU85" s="79" t="str">
        <f>IF(AY85="PHA",'Order Details'!$N$44,"")</f>
        <v/>
      </c>
      <c r="BV85" s="79" t="str">
        <f>IF(AZ85="OS",'Order Details'!$N$46,"")</f>
        <v/>
      </c>
      <c r="BW85" s="79" t="str">
        <f>IF(BA85="RUN PANEL",'Order Details'!$N$39,"")</f>
        <v/>
      </c>
      <c r="BX85" s="79" t="str">
        <f t="shared" si="38"/>
        <v/>
      </c>
    </row>
    <row r="86" spans="1:76" ht="15.75" customHeight="1">
      <c r="A86" s="22" t="str">
        <f>IF('Request Testing'!A86&gt;0,'Request Testing'!A86,"")</f>
        <v/>
      </c>
      <c r="B86" s="70" t="str">
        <f>IF('Request Testing'!B86="","",'Request Testing'!B86)</f>
        <v/>
      </c>
      <c r="C86" s="70" t="str">
        <f>IF('Request Testing'!C86="","",'Request Testing'!C86)</f>
        <v/>
      </c>
      <c r="D86" s="24" t="str">
        <f>IF('Request Testing'!D86="","",'Request Testing'!D86)</f>
        <v/>
      </c>
      <c r="E86" s="24" t="str">
        <f>IF('Request Testing'!E86="","",'Request Testing'!E86)</f>
        <v/>
      </c>
      <c r="F86" s="24" t="str">
        <f>IF('Request Testing'!F86="","",'Request Testing'!F86)</f>
        <v/>
      </c>
      <c r="G86" s="22" t="str">
        <f>IF('Request Testing'!G86="","",'Request Testing'!G86)</f>
        <v/>
      </c>
      <c r="H86" s="71" t="str">
        <f>IF('Request Testing'!H86="","",'Request Testing'!H86)</f>
        <v/>
      </c>
      <c r="I86" s="22" t="str">
        <f>IF('Request Testing'!I86="","",'Request Testing'!I86)</f>
        <v/>
      </c>
      <c r="J86" s="22" t="str">
        <f>IF('Request Testing'!J86="","",'Request Testing'!J86)</f>
        <v/>
      </c>
      <c r="K86" s="22" t="str">
        <f>IF('Request Testing'!K86="","",'Request Testing'!K86)</f>
        <v/>
      </c>
      <c r="L86" s="70" t="str">
        <f>IF('Request Testing'!L86="","",'Request Testing'!L86)</f>
        <v/>
      </c>
      <c r="M86" s="70" t="str">
        <f>IF('Request Testing'!M86="","",'Request Testing'!M86)</f>
        <v/>
      </c>
      <c r="N86" s="70" t="str">
        <f>IF('Request Testing'!N86="","",'Request Testing'!N86)</f>
        <v/>
      </c>
      <c r="O86" s="72" t="str">
        <f>IF('Request Testing'!O86&lt;1,"",IF(AND(OR('Request Testing'!L86&gt;0,'Request Testing'!M86&gt;0,'Request Testing'!N86&gt;0),COUNTA('Request Testing'!O86)&gt;0),"","PV"))</f>
        <v/>
      </c>
      <c r="P86" s="72" t="str">
        <f>IF('Request Testing'!P86&lt;1,"",IF(AND(OR('Request Testing'!L86&gt;0,'Request Testing'!M86&gt;0),COUNTA('Request Testing'!P86)&gt;0),"HPS ADD ON","HPS"))</f>
        <v/>
      </c>
      <c r="Q86" s="72" t="str">
        <f>IF('Request Testing'!Q86&lt;1,"",IF(AND(OR('Request Testing'!L86&gt;0,'Request Testing'!M86&gt;0),COUNTA('Request Testing'!Q86)&gt;0),"CC ADD ON","CC"))</f>
        <v/>
      </c>
      <c r="R86" s="72" t="str">
        <f>IF('Request Testing'!R86&lt;1,"",IF(AND(OR('Request Testing'!L86&gt;0,'Request Testing'!M86&gt;0),COUNTA('Request Testing'!R86)&gt;0),"RC ADD ON","RC"))</f>
        <v/>
      </c>
      <c r="S86" s="70" t="str">
        <f>IF('Request Testing'!S86&lt;1,"",IF(AND(OR('Request Testing'!L86&gt;0,'Request Testing'!M86&gt;0),COUNTA('Request Testing'!S86)&gt;0),"DL ADD ON","DL"))</f>
        <v/>
      </c>
      <c r="T86" s="70" t="str">
        <f>IF('Request Testing'!T86="","",'Request Testing'!T86)</f>
        <v/>
      </c>
      <c r="U86" s="70" t="str">
        <f>IF('Request Testing'!U86&lt;1,"",IF(AND(OR('Request Testing'!L86&gt;0,'Request Testing'!M86&gt;0),COUNTA('Request Testing'!U86)&gt;0),"OH ADD ON","OH"))</f>
        <v/>
      </c>
      <c r="V86" s="73" t="str">
        <f>IF('Request Testing'!V86&lt;1,"",IF(AND(OR('Request Testing'!L86&gt;0,'Request Testing'!M86&gt;0),COUNTA('Request Testing'!V86)&gt;0),"GCP","AM"))</f>
        <v/>
      </c>
      <c r="W86" s="73" t="str">
        <f>IF('Request Testing'!W86&lt;1,"",IF(AND(OR('Request Testing'!L86&gt;0,'Request Testing'!M86&gt;0),COUNTA('Request Testing'!W86)&gt;0),"GCP","NH"))</f>
        <v/>
      </c>
      <c r="X86" s="73" t="str">
        <f>IF('Request Testing'!X86&lt;1,"",IF(AND(OR('Request Testing'!L86&gt;0,'Request Testing'!M86&gt;0),COUNTA('Request Testing'!X86)&gt;0),"GCP","CA"))</f>
        <v/>
      </c>
      <c r="Y86" s="73" t="str">
        <f>IF('Request Testing'!Y86&lt;1,"",IF(AND(OR('Request Testing'!L86&gt;0,'Request Testing'!M86&gt;0),COUNTA('Request Testing'!Y86)&gt;0),"GCP","DD"))</f>
        <v/>
      </c>
      <c r="Z86" s="73" t="str">
        <f>IF('Request Testing'!Z86&lt;1,"",IF(AND(OR('Request Testing'!L86&gt;0,'Request Testing'!M86&gt;0),COUNTA('Request Testing'!Z86)&gt;0),"GCP","TH"))</f>
        <v/>
      </c>
      <c r="AA86" s="73" t="str">
        <f>IF('Request Testing'!AA86&lt;1,"",IF(AND(OR('Request Testing'!L86&gt;0,'Request Testing'!M86&gt;0),COUNTA('Request Testing'!AA86)&gt;0),"GCP","PHA"))</f>
        <v/>
      </c>
      <c r="AB86" s="73" t="str">
        <f>IF('Request Testing'!AB86&lt;1,"",IF(AND(OR('Request Testing'!L86&gt;0,'Request Testing'!M86&gt;0),COUNTA('Request Testing'!AB86)&gt;0),"GCP","OS"))</f>
        <v/>
      </c>
      <c r="AE86" s="74" t="str">
        <f>IF(OR('Request Testing'!L86&gt;0,'Request Testing'!M86&gt;0,'Request Testing'!N86&gt;0,'Request Testing'!O86&gt;0,'Request Testing'!P86&gt;0,'Request Testing'!Q86&gt;0,'Request Testing'!R86&gt;0,'Request Testing'!S86&gt;0,'Request Testing'!T86&gt;0,'Request Testing'!U86&gt;0,'Request Testing'!V86&gt;0,'Request Testing'!W86&gt;0,'Request Testing'!X86&gt;0,'Request Testing'!Y86&gt;0,'Request Testing'!Z86&gt;0,'Request Testing'!AA86&gt;0,'Request Testing'!AB86&gt;0),"X","")</f>
        <v/>
      </c>
      <c r="AF86" s="75" t="str">
        <f>IF(ISNUMBER(SEARCH({"S"},C86)),"S",IF(ISNUMBER(SEARCH({"M"},C86)),"B",IF(ISNUMBER(SEARCH({"B"},C86)),"B",IF(ISNUMBER(SEARCH({"C"},C86)),"C",IF(ISNUMBER(SEARCH({"H"},C86)),"C",IF(ISNUMBER(SEARCH({"F"},C86)),"C",""))))))</f>
        <v/>
      </c>
      <c r="AG86" s="74" t="str">
        <f t="shared" si="20"/>
        <v/>
      </c>
      <c r="AH86" s="74" t="str">
        <f t="shared" si="21"/>
        <v/>
      </c>
      <c r="AI86" s="74" t="str">
        <f t="shared" si="22"/>
        <v/>
      </c>
      <c r="AJ86" s="4" t="str">
        <f t="shared" si="23"/>
        <v/>
      </c>
      <c r="AK86" s="76" t="str">
        <f>IF('Request Testing'!M86&lt;1,"",IF(AND(OR('Request Testing'!$E$1&gt;0),COUNTA('Request Testing'!M86)&gt;0),"CHR","GGP-LD"))</f>
        <v/>
      </c>
      <c r="AL86" s="4" t="str">
        <f t="shared" si="24"/>
        <v/>
      </c>
      <c r="AM86" s="52" t="str">
        <f t="shared" si="25"/>
        <v/>
      </c>
      <c r="AN86" s="4" t="str">
        <f t="shared" si="26"/>
        <v/>
      </c>
      <c r="AO86" s="4" t="str">
        <f t="shared" si="27"/>
        <v/>
      </c>
      <c r="AP86" s="74" t="str">
        <f t="shared" si="28"/>
        <v/>
      </c>
      <c r="AQ86" s="4" t="str">
        <f t="shared" si="29"/>
        <v/>
      </c>
      <c r="AR86" s="4" t="str">
        <f t="shared" si="39"/>
        <v/>
      </c>
      <c r="AS86" s="74" t="str">
        <f t="shared" si="30"/>
        <v/>
      </c>
      <c r="AT86" s="4" t="str">
        <f t="shared" si="31"/>
        <v/>
      </c>
      <c r="AU86" s="4" t="str">
        <f t="shared" si="32"/>
        <v/>
      </c>
      <c r="AV86" s="4" t="str">
        <f t="shared" si="33"/>
        <v/>
      </c>
      <c r="AW86" s="4" t="str">
        <f t="shared" si="34"/>
        <v/>
      </c>
      <c r="AX86" s="4" t="str">
        <f t="shared" si="35"/>
        <v/>
      </c>
      <c r="AY86" s="4" t="str">
        <f t="shared" si="36"/>
        <v/>
      </c>
      <c r="AZ86" s="4" t="str">
        <f t="shared" si="37"/>
        <v/>
      </c>
      <c r="BA86" s="77" t="str">
        <f>IF(AND(OR('Request Testing'!L86&gt;0,'Request Testing'!M86&gt;0),COUNTA('Request Testing'!V86:AB86)&gt;0),"Run Panel","")</f>
        <v/>
      </c>
      <c r="BC86" s="78" t="str">
        <f>IF(AG86="Blood Card",'Order Details'!$S$34,"")</f>
        <v/>
      </c>
      <c r="BD86" s="78" t="str">
        <f>IF(AH86="Hair Card",'Order Details'!$S$35,"")</f>
        <v/>
      </c>
      <c r="BF86" s="4" t="str">
        <f>IF(AJ86="GGP-HD",'Order Details'!$N$10,"")</f>
        <v/>
      </c>
      <c r="BG86" s="79" t="str">
        <f>IF(AK86="GGP-LD",'Order Details'!$N$15,IF(AK86="CHR",'Order Details'!$P$15,""))</f>
        <v/>
      </c>
      <c r="BH86" s="52" t="str">
        <f>IF(AL86="GGP-uLD",'Order Details'!$N$18,"")</f>
        <v/>
      </c>
      <c r="BI86" s="80" t="str">
        <f>IF(AM86="PV",'Order Details'!$N$24,"")</f>
        <v/>
      </c>
      <c r="BJ86" s="78" t="str">
        <f>IF(AN86="HPS",'Order Details'!$N$34,IF(AN86="HPS ADD ON",'Order Details'!$M$34,""))</f>
        <v/>
      </c>
      <c r="BK86" s="78" t="str">
        <f>IF(AO86="CC",'Order Details'!$N$33,IF(AO86="CC ADD ON",'Order Details'!$M$33,""))</f>
        <v/>
      </c>
      <c r="BL86" s="79" t="str">
        <f>IF(AP86="DL",'Order Details'!$N$35,"")</f>
        <v/>
      </c>
      <c r="BM86" s="79" t="str">
        <f>IF(AQ86="RC",'Order Details'!$N$36,"")</f>
        <v/>
      </c>
      <c r="BN86" s="79" t="str">
        <f>IF(AR86="OH",'Order Details'!$N$37,"")</f>
        <v/>
      </c>
      <c r="BO86" s="79" t="str">
        <f>IF(AS86="BVD",'Order Details'!$N$38,"")</f>
        <v/>
      </c>
      <c r="BP86" s="79" t="str">
        <f>IF(AT86="AM",'Order Details'!$N$40,"")</f>
        <v/>
      </c>
      <c r="BQ86" s="79" t="str">
        <f>IF(AU86="NH",'Order Details'!$N$41,"")</f>
        <v/>
      </c>
      <c r="BR86" s="79" t="str">
        <f>IF(AV86="CA",'Order Details'!$N$42,"")</f>
        <v/>
      </c>
      <c r="BS86" s="79" t="str">
        <f>IF(AW86="DD",'Order Details'!$N$43,"")</f>
        <v/>
      </c>
      <c r="BT86" s="79" t="str">
        <f>IF(AX86="TH",'Order Details'!$N$45,"")</f>
        <v/>
      </c>
      <c r="BU86" s="79" t="str">
        <f>IF(AY86="PHA",'Order Details'!$N$44,"")</f>
        <v/>
      </c>
      <c r="BV86" s="79" t="str">
        <f>IF(AZ86="OS",'Order Details'!$N$46,"")</f>
        <v/>
      </c>
      <c r="BW86" s="79" t="str">
        <f>IF(BA86="RUN PANEL",'Order Details'!$N$39,"")</f>
        <v/>
      </c>
      <c r="BX86" s="79" t="str">
        <f t="shared" si="38"/>
        <v/>
      </c>
    </row>
    <row r="87" spans="1:76" ht="15.75" customHeight="1">
      <c r="A87" s="22" t="str">
        <f>IF('Request Testing'!A87&gt;0,'Request Testing'!A87,"")</f>
        <v/>
      </c>
      <c r="B87" s="70" t="str">
        <f>IF('Request Testing'!B87="","",'Request Testing'!B87)</f>
        <v/>
      </c>
      <c r="C87" s="70" t="str">
        <f>IF('Request Testing'!C87="","",'Request Testing'!C87)</f>
        <v/>
      </c>
      <c r="D87" s="24" t="str">
        <f>IF('Request Testing'!D87="","",'Request Testing'!D87)</f>
        <v/>
      </c>
      <c r="E87" s="24" t="str">
        <f>IF('Request Testing'!E87="","",'Request Testing'!E87)</f>
        <v/>
      </c>
      <c r="F87" s="24" t="str">
        <f>IF('Request Testing'!F87="","",'Request Testing'!F87)</f>
        <v/>
      </c>
      <c r="G87" s="22" t="str">
        <f>IF('Request Testing'!G87="","",'Request Testing'!G87)</f>
        <v/>
      </c>
      <c r="H87" s="71" t="str">
        <f>IF('Request Testing'!H87="","",'Request Testing'!H87)</f>
        <v/>
      </c>
      <c r="I87" s="22" t="str">
        <f>IF('Request Testing'!I87="","",'Request Testing'!I87)</f>
        <v/>
      </c>
      <c r="J87" s="22" t="str">
        <f>IF('Request Testing'!J87="","",'Request Testing'!J87)</f>
        <v/>
      </c>
      <c r="K87" s="22" t="str">
        <f>IF('Request Testing'!K87="","",'Request Testing'!K87)</f>
        <v/>
      </c>
      <c r="L87" s="70" t="str">
        <f>IF('Request Testing'!L87="","",'Request Testing'!L87)</f>
        <v/>
      </c>
      <c r="M87" s="70" t="str">
        <f>IF('Request Testing'!M87="","",'Request Testing'!M87)</f>
        <v/>
      </c>
      <c r="N87" s="70" t="str">
        <f>IF('Request Testing'!N87="","",'Request Testing'!N87)</f>
        <v/>
      </c>
      <c r="O87" s="72" t="str">
        <f>IF('Request Testing'!O87&lt;1,"",IF(AND(OR('Request Testing'!L87&gt;0,'Request Testing'!M87&gt;0,'Request Testing'!N87&gt;0),COUNTA('Request Testing'!O87)&gt;0),"","PV"))</f>
        <v/>
      </c>
      <c r="P87" s="72" t="str">
        <f>IF('Request Testing'!P87&lt;1,"",IF(AND(OR('Request Testing'!L87&gt;0,'Request Testing'!M87&gt;0),COUNTA('Request Testing'!P87)&gt;0),"HPS ADD ON","HPS"))</f>
        <v/>
      </c>
      <c r="Q87" s="72" t="str">
        <f>IF('Request Testing'!Q87&lt;1,"",IF(AND(OR('Request Testing'!L87&gt;0,'Request Testing'!M87&gt;0),COUNTA('Request Testing'!Q87)&gt;0),"CC ADD ON","CC"))</f>
        <v/>
      </c>
      <c r="R87" s="72" t="str">
        <f>IF('Request Testing'!R87&lt;1,"",IF(AND(OR('Request Testing'!L87&gt;0,'Request Testing'!M87&gt;0),COUNTA('Request Testing'!R87)&gt;0),"RC ADD ON","RC"))</f>
        <v/>
      </c>
      <c r="S87" s="70" t="str">
        <f>IF('Request Testing'!S87&lt;1,"",IF(AND(OR('Request Testing'!L87&gt;0,'Request Testing'!M87&gt;0),COUNTA('Request Testing'!S87)&gt;0),"DL ADD ON","DL"))</f>
        <v/>
      </c>
      <c r="T87" s="70" t="str">
        <f>IF('Request Testing'!T87="","",'Request Testing'!T87)</f>
        <v/>
      </c>
      <c r="U87" s="70" t="str">
        <f>IF('Request Testing'!U87&lt;1,"",IF(AND(OR('Request Testing'!L87&gt;0,'Request Testing'!M87&gt;0),COUNTA('Request Testing'!U87)&gt;0),"OH ADD ON","OH"))</f>
        <v/>
      </c>
      <c r="V87" s="73" t="str">
        <f>IF('Request Testing'!V87&lt;1,"",IF(AND(OR('Request Testing'!L87&gt;0,'Request Testing'!M87&gt;0),COUNTA('Request Testing'!V87)&gt;0),"GCP","AM"))</f>
        <v/>
      </c>
      <c r="W87" s="73" t="str">
        <f>IF('Request Testing'!W87&lt;1,"",IF(AND(OR('Request Testing'!L87&gt;0,'Request Testing'!M87&gt;0),COUNTA('Request Testing'!W87)&gt;0),"GCP","NH"))</f>
        <v/>
      </c>
      <c r="X87" s="73" t="str">
        <f>IF('Request Testing'!X87&lt;1,"",IF(AND(OR('Request Testing'!L87&gt;0,'Request Testing'!M87&gt;0),COUNTA('Request Testing'!X87)&gt;0),"GCP","CA"))</f>
        <v/>
      </c>
      <c r="Y87" s="73" t="str">
        <f>IF('Request Testing'!Y87&lt;1,"",IF(AND(OR('Request Testing'!L87&gt;0,'Request Testing'!M87&gt;0),COUNTA('Request Testing'!Y87)&gt;0),"GCP","DD"))</f>
        <v/>
      </c>
      <c r="Z87" s="73" t="str">
        <f>IF('Request Testing'!Z87&lt;1,"",IF(AND(OR('Request Testing'!L87&gt;0,'Request Testing'!M87&gt;0),COUNTA('Request Testing'!Z87)&gt;0),"GCP","TH"))</f>
        <v/>
      </c>
      <c r="AA87" s="73" t="str">
        <f>IF('Request Testing'!AA87&lt;1,"",IF(AND(OR('Request Testing'!L87&gt;0,'Request Testing'!M87&gt;0),COUNTA('Request Testing'!AA87)&gt;0),"GCP","PHA"))</f>
        <v/>
      </c>
      <c r="AB87" s="73" t="str">
        <f>IF('Request Testing'!AB87&lt;1,"",IF(AND(OR('Request Testing'!L87&gt;0,'Request Testing'!M87&gt;0),COUNTA('Request Testing'!AB87)&gt;0),"GCP","OS"))</f>
        <v/>
      </c>
      <c r="AE87" s="74" t="str">
        <f>IF(OR('Request Testing'!L87&gt;0,'Request Testing'!M87&gt;0,'Request Testing'!N87&gt;0,'Request Testing'!O87&gt;0,'Request Testing'!P87&gt;0,'Request Testing'!Q87&gt;0,'Request Testing'!R87&gt;0,'Request Testing'!S87&gt;0,'Request Testing'!T87&gt;0,'Request Testing'!U87&gt;0,'Request Testing'!V87&gt;0,'Request Testing'!W87&gt;0,'Request Testing'!X87&gt;0,'Request Testing'!Y87&gt;0,'Request Testing'!Z87&gt;0,'Request Testing'!AA87&gt;0,'Request Testing'!AB87&gt;0),"X","")</f>
        <v/>
      </c>
      <c r="AF87" s="75" t="str">
        <f>IF(ISNUMBER(SEARCH({"S"},C87)),"S",IF(ISNUMBER(SEARCH({"M"},C87)),"B",IF(ISNUMBER(SEARCH({"B"},C87)),"B",IF(ISNUMBER(SEARCH({"C"},C87)),"C",IF(ISNUMBER(SEARCH({"H"},C87)),"C",IF(ISNUMBER(SEARCH({"F"},C87)),"C",""))))))</f>
        <v/>
      </c>
      <c r="AG87" s="74" t="str">
        <f t="shared" si="20"/>
        <v/>
      </c>
      <c r="AH87" s="74" t="str">
        <f t="shared" si="21"/>
        <v/>
      </c>
      <c r="AI87" s="74" t="str">
        <f t="shared" si="22"/>
        <v/>
      </c>
      <c r="AJ87" s="4" t="str">
        <f t="shared" si="23"/>
        <v/>
      </c>
      <c r="AK87" s="76" t="str">
        <f>IF('Request Testing'!M87&lt;1,"",IF(AND(OR('Request Testing'!$E$1&gt;0),COUNTA('Request Testing'!M87)&gt;0),"CHR","GGP-LD"))</f>
        <v/>
      </c>
      <c r="AL87" s="4" t="str">
        <f t="shared" si="24"/>
        <v/>
      </c>
      <c r="AM87" s="52" t="str">
        <f t="shared" si="25"/>
        <v/>
      </c>
      <c r="AN87" s="4" t="str">
        <f t="shared" si="26"/>
        <v/>
      </c>
      <c r="AO87" s="4" t="str">
        <f t="shared" si="27"/>
        <v/>
      </c>
      <c r="AP87" s="74" t="str">
        <f t="shared" si="28"/>
        <v/>
      </c>
      <c r="AQ87" s="4" t="str">
        <f t="shared" si="29"/>
        <v/>
      </c>
      <c r="AR87" s="4" t="str">
        <f t="shared" si="39"/>
        <v/>
      </c>
      <c r="AS87" s="74" t="str">
        <f t="shared" si="30"/>
        <v/>
      </c>
      <c r="AT87" s="4" t="str">
        <f t="shared" si="31"/>
        <v/>
      </c>
      <c r="AU87" s="4" t="str">
        <f t="shared" si="32"/>
        <v/>
      </c>
      <c r="AV87" s="4" t="str">
        <f t="shared" si="33"/>
        <v/>
      </c>
      <c r="AW87" s="4" t="str">
        <f t="shared" si="34"/>
        <v/>
      </c>
      <c r="AX87" s="4" t="str">
        <f t="shared" si="35"/>
        <v/>
      </c>
      <c r="AY87" s="4" t="str">
        <f t="shared" si="36"/>
        <v/>
      </c>
      <c r="AZ87" s="4" t="str">
        <f t="shared" si="37"/>
        <v/>
      </c>
      <c r="BA87" s="77" t="str">
        <f>IF(AND(OR('Request Testing'!L87&gt;0,'Request Testing'!M87&gt;0),COUNTA('Request Testing'!V87:AB87)&gt;0),"Run Panel","")</f>
        <v/>
      </c>
      <c r="BC87" s="78" t="str">
        <f>IF(AG87="Blood Card",'Order Details'!$S$34,"")</f>
        <v/>
      </c>
      <c r="BD87" s="78" t="str">
        <f>IF(AH87="Hair Card",'Order Details'!$S$35,"")</f>
        <v/>
      </c>
      <c r="BF87" s="4" t="str">
        <f>IF(AJ87="GGP-HD",'Order Details'!$N$10,"")</f>
        <v/>
      </c>
      <c r="BG87" s="79" t="str">
        <f>IF(AK87="GGP-LD",'Order Details'!$N$15,IF(AK87="CHR",'Order Details'!$P$15,""))</f>
        <v/>
      </c>
      <c r="BH87" s="52" t="str">
        <f>IF(AL87="GGP-uLD",'Order Details'!$N$18,"")</f>
        <v/>
      </c>
      <c r="BI87" s="80" t="str">
        <f>IF(AM87="PV",'Order Details'!$N$24,"")</f>
        <v/>
      </c>
      <c r="BJ87" s="78" t="str">
        <f>IF(AN87="HPS",'Order Details'!$N$34,IF(AN87="HPS ADD ON",'Order Details'!$M$34,""))</f>
        <v/>
      </c>
      <c r="BK87" s="78" t="str">
        <f>IF(AO87="CC",'Order Details'!$N$33,IF(AO87="CC ADD ON",'Order Details'!$M$33,""))</f>
        <v/>
      </c>
      <c r="BL87" s="79" t="str">
        <f>IF(AP87="DL",'Order Details'!$N$35,"")</f>
        <v/>
      </c>
      <c r="BM87" s="79" t="str">
        <f>IF(AQ87="RC",'Order Details'!$N$36,"")</f>
        <v/>
      </c>
      <c r="BN87" s="79" t="str">
        <f>IF(AR87="OH",'Order Details'!$N$37,"")</f>
        <v/>
      </c>
      <c r="BO87" s="79" t="str">
        <f>IF(AS87="BVD",'Order Details'!$N$38,"")</f>
        <v/>
      </c>
      <c r="BP87" s="79" t="str">
        <f>IF(AT87="AM",'Order Details'!$N$40,"")</f>
        <v/>
      </c>
      <c r="BQ87" s="79" t="str">
        <f>IF(AU87="NH",'Order Details'!$N$41,"")</f>
        <v/>
      </c>
      <c r="BR87" s="79" t="str">
        <f>IF(AV87="CA",'Order Details'!$N$42,"")</f>
        <v/>
      </c>
      <c r="BS87" s="79" t="str">
        <f>IF(AW87="DD",'Order Details'!$N$43,"")</f>
        <v/>
      </c>
      <c r="BT87" s="79" t="str">
        <f>IF(AX87="TH",'Order Details'!$N$45,"")</f>
        <v/>
      </c>
      <c r="BU87" s="79" t="str">
        <f>IF(AY87="PHA",'Order Details'!$N$44,"")</f>
        <v/>
      </c>
      <c r="BV87" s="79" t="str">
        <f>IF(AZ87="OS",'Order Details'!$N$46,"")</f>
        <v/>
      </c>
      <c r="BW87" s="79" t="str">
        <f>IF(BA87="RUN PANEL",'Order Details'!$N$39,"")</f>
        <v/>
      </c>
      <c r="BX87" s="79" t="str">
        <f t="shared" si="38"/>
        <v/>
      </c>
    </row>
    <row r="88" spans="1:76" ht="15.75" customHeight="1">
      <c r="A88" s="22" t="str">
        <f>IF('Request Testing'!A88&gt;0,'Request Testing'!A88,"")</f>
        <v/>
      </c>
      <c r="B88" s="70" t="str">
        <f>IF('Request Testing'!B88="","",'Request Testing'!B88)</f>
        <v/>
      </c>
      <c r="C88" s="70" t="str">
        <f>IF('Request Testing'!C88="","",'Request Testing'!C88)</f>
        <v/>
      </c>
      <c r="D88" s="24" t="str">
        <f>IF('Request Testing'!D88="","",'Request Testing'!D88)</f>
        <v/>
      </c>
      <c r="E88" s="24" t="str">
        <f>IF('Request Testing'!E88="","",'Request Testing'!E88)</f>
        <v/>
      </c>
      <c r="F88" s="24" t="str">
        <f>IF('Request Testing'!F88="","",'Request Testing'!F88)</f>
        <v/>
      </c>
      <c r="G88" s="22" t="str">
        <f>IF('Request Testing'!G88="","",'Request Testing'!G88)</f>
        <v/>
      </c>
      <c r="H88" s="71" t="str">
        <f>IF('Request Testing'!H88="","",'Request Testing'!H88)</f>
        <v/>
      </c>
      <c r="I88" s="22" t="str">
        <f>IF('Request Testing'!I88="","",'Request Testing'!I88)</f>
        <v/>
      </c>
      <c r="J88" s="22" t="str">
        <f>IF('Request Testing'!J88="","",'Request Testing'!J88)</f>
        <v/>
      </c>
      <c r="K88" s="22" t="str">
        <f>IF('Request Testing'!K88="","",'Request Testing'!K88)</f>
        <v/>
      </c>
      <c r="L88" s="70" t="str">
        <f>IF('Request Testing'!L88="","",'Request Testing'!L88)</f>
        <v/>
      </c>
      <c r="M88" s="70" t="str">
        <f>IF('Request Testing'!M88="","",'Request Testing'!M88)</f>
        <v/>
      </c>
      <c r="N88" s="70" t="str">
        <f>IF('Request Testing'!N88="","",'Request Testing'!N88)</f>
        <v/>
      </c>
      <c r="O88" s="72" t="str">
        <f>IF('Request Testing'!O88&lt;1,"",IF(AND(OR('Request Testing'!L88&gt;0,'Request Testing'!M88&gt;0,'Request Testing'!N88&gt;0),COUNTA('Request Testing'!O88)&gt;0),"","PV"))</f>
        <v/>
      </c>
      <c r="P88" s="72" t="str">
        <f>IF('Request Testing'!P88&lt;1,"",IF(AND(OR('Request Testing'!L88&gt;0,'Request Testing'!M88&gt;0),COUNTA('Request Testing'!P88)&gt;0),"HPS ADD ON","HPS"))</f>
        <v/>
      </c>
      <c r="Q88" s="72" t="str">
        <f>IF('Request Testing'!Q88&lt;1,"",IF(AND(OR('Request Testing'!L88&gt;0,'Request Testing'!M88&gt;0),COUNTA('Request Testing'!Q88)&gt;0),"CC ADD ON","CC"))</f>
        <v/>
      </c>
      <c r="R88" s="72" t="str">
        <f>IF('Request Testing'!R88&lt;1,"",IF(AND(OR('Request Testing'!L88&gt;0,'Request Testing'!M88&gt;0),COUNTA('Request Testing'!R88)&gt;0),"RC ADD ON","RC"))</f>
        <v/>
      </c>
      <c r="S88" s="70" t="str">
        <f>IF('Request Testing'!S88&lt;1,"",IF(AND(OR('Request Testing'!L88&gt;0,'Request Testing'!M88&gt;0),COUNTA('Request Testing'!S88)&gt;0),"DL ADD ON","DL"))</f>
        <v/>
      </c>
      <c r="T88" s="70" t="str">
        <f>IF('Request Testing'!T88="","",'Request Testing'!T88)</f>
        <v/>
      </c>
      <c r="U88" s="70" t="str">
        <f>IF('Request Testing'!U88&lt;1,"",IF(AND(OR('Request Testing'!L88&gt;0,'Request Testing'!M88&gt;0),COUNTA('Request Testing'!U88)&gt;0),"OH ADD ON","OH"))</f>
        <v/>
      </c>
      <c r="V88" s="73" t="str">
        <f>IF('Request Testing'!V88&lt;1,"",IF(AND(OR('Request Testing'!L88&gt;0,'Request Testing'!M88&gt;0),COUNTA('Request Testing'!V88)&gt;0),"GCP","AM"))</f>
        <v/>
      </c>
      <c r="W88" s="73" t="str">
        <f>IF('Request Testing'!W88&lt;1,"",IF(AND(OR('Request Testing'!L88&gt;0,'Request Testing'!M88&gt;0),COUNTA('Request Testing'!W88)&gt;0),"GCP","NH"))</f>
        <v/>
      </c>
      <c r="X88" s="73" t="str">
        <f>IF('Request Testing'!X88&lt;1,"",IF(AND(OR('Request Testing'!L88&gt;0,'Request Testing'!M88&gt;0),COUNTA('Request Testing'!X88)&gt;0),"GCP","CA"))</f>
        <v/>
      </c>
      <c r="Y88" s="73" t="str">
        <f>IF('Request Testing'!Y88&lt;1,"",IF(AND(OR('Request Testing'!L88&gt;0,'Request Testing'!M88&gt;0),COUNTA('Request Testing'!Y88)&gt;0),"GCP","DD"))</f>
        <v/>
      </c>
      <c r="Z88" s="73" t="str">
        <f>IF('Request Testing'!Z88&lt;1,"",IF(AND(OR('Request Testing'!L88&gt;0,'Request Testing'!M88&gt;0),COUNTA('Request Testing'!Z88)&gt;0),"GCP","TH"))</f>
        <v/>
      </c>
      <c r="AA88" s="73" t="str">
        <f>IF('Request Testing'!AA88&lt;1,"",IF(AND(OR('Request Testing'!L88&gt;0,'Request Testing'!M88&gt;0),COUNTA('Request Testing'!AA88)&gt;0),"GCP","PHA"))</f>
        <v/>
      </c>
      <c r="AB88" s="73" t="str">
        <f>IF('Request Testing'!AB88&lt;1,"",IF(AND(OR('Request Testing'!L88&gt;0,'Request Testing'!M88&gt;0),COUNTA('Request Testing'!AB88)&gt;0),"GCP","OS"))</f>
        <v/>
      </c>
      <c r="AE88" s="74" t="str">
        <f>IF(OR('Request Testing'!L88&gt;0,'Request Testing'!M88&gt;0,'Request Testing'!N88&gt;0,'Request Testing'!O88&gt;0,'Request Testing'!P88&gt;0,'Request Testing'!Q88&gt;0,'Request Testing'!R88&gt;0,'Request Testing'!S88&gt;0,'Request Testing'!T88&gt;0,'Request Testing'!U88&gt;0,'Request Testing'!V88&gt;0,'Request Testing'!W88&gt;0,'Request Testing'!X88&gt;0,'Request Testing'!Y88&gt;0,'Request Testing'!Z88&gt;0,'Request Testing'!AA88&gt;0,'Request Testing'!AB88&gt;0),"X","")</f>
        <v/>
      </c>
      <c r="AF88" s="75" t="str">
        <f>IF(ISNUMBER(SEARCH({"S"},C88)),"S",IF(ISNUMBER(SEARCH({"M"},C88)),"B",IF(ISNUMBER(SEARCH({"B"},C88)),"B",IF(ISNUMBER(SEARCH({"C"},C88)),"C",IF(ISNUMBER(SEARCH({"H"},C88)),"C",IF(ISNUMBER(SEARCH({"F"},C88)),"C",""))))))</f>
        <v/>
      </c>
      <c r="AG88" s="74" t="str">
        <f t="shared" si="20"/>
        <v/>
      </c>
      <c r="AH88" s="74" t="str">
        <f t="shared" si="21"/>
        <v/>
      </c>
      <c r="AI88" s="74" t="str">
        <f t="shared" si="22"/>
        <v/>
      </c>
      <c r="AJ88" s="4" t="str">
        <f t="shared" si="23"/>
        <v/>
      </c>
      <c r="AK88" s="76" t="str">
        <f>IF('Request Testing'!M88&lt;1,"",IF(AND(OR('Request Testing'!$E$1&gt;0),COUNTA('Request Testing'!M88)&gt;0),"CHR","GGP-LD"))</f>
        <v/>
      </c>
      <c r="AL88" s="4" t="str">
        <f t="shared" si="24"/>
        <v/>
      </c>
      <c r="AM88" s="52" t="str">
        <f t="shared" si="25"/>
        <v/>
      </c>
      <c r="AN88" s="4" t="str">
        <f t="shared" si="26"/>
        <v/>
      </c>
      <c r="AO88" s="4" t="str">
        <f t="shared" si="27"/>
        <v/>
      </c>
      <c r="AP88" s="74" t="str">
        <f t="shared" si="28"/>
        <v/>
      </c>
      <c r="AQ88" s="4" t="str">
        <f t="shared" si="29"/>
        <v/>
      </c>
      <c r="AR88" s="4" t="str">
        <f t="shared" si="39"/>
        <v/>
      </c>
      <c r="AS88" s="74" t="str">
        <f t="shared" si="30"/>
        <v/>
      </c>
      <c r="AT88" s="4" t="str">
        <f t="shared" si="31"/>
        <v/>
      </c>
      <c r="AU88" s="4" t="str">
        <f t="shared" si="32"/>
        <v/>
      </c>
      <c r="AV88" s="4" t="str">
        <f t="shared" si="33"/>
        <v/>
      </c>
      <c r="AW88" s="4" t="str">
        <f t="shared" si="34"/>
        <v/>
      </c>
      <c r="AX88" s="4" t="str">
        <f t="shared" si="35"/>
        <v/>
      </c>
      <c r="AY88" s="4" t="str">
        <f t="shared" si="36"/>
        <v/>
      </c>
      <c r="AZ88" s="4" t="str">
        <f t="shared" si="37"/>
        <v/>
      </c>
      <c r="BA88" s="77" t="str">
        <f>IF(AND(OR('Request Testing'!L88&gt;0,'Request Testing'!M88&gt;0),COUNTA('Request Testing'!V88:AB88)&gt;0),"Run Panel","")</f>
        <v/>
      </c>
      <c r="BC88" s="78" t="str">
        <f>IF(AG88="Blood Card",'Order Details'!$S$34,"")</f>
        <v/>
      </c>
      <c r="BD88" s="78" t="str">
        <f>IF(AH88="Hair Card",'Order Details'!$S$35,"")</f>
        <v/>
      </c>
      <c r="BF88" s="4" t="str">
        <f>IF(AJ88="GGP-HD",'Order Details'!$N$10,"")</f>
        <v/>
      </c>
      <c r="BG88" s="79" t="str">
        <f>IF(AK88="GGP-LD",'Order Details'!$N$15,IF(AK88="CHR",'Order Details'!$P$15,""))</f>
        <v/>
      </c>
      <c r="BH88" s="52" t="str">
        <f>IF(AL88="GGP-uLD",'Order Details'!$N$18,"")</f>
        <v/>
      </c>
      <c r="BI88" s="80" t="str">
        <f>IF(AM88="PV",'Order Details'!$N$24,"")</f>
        <v/>
      </c>
      <c r="BJ88" s="78" t="str">
        <f>IF(AN88="HPS",'Order Details'!$N$34,IF(AN88="HPS ADD ON",'Order Details'!$M$34,""))</f>
        <v/>
      </c>
      <c r="BK88" s="78" t="str">
        <f>IF(AO88="CC",'Order Details'!$N$33,IF(AO88="CC ADD ON",'Order Details'!$M$33,""))</f>
        <v/>
      </c>
      <c r="BL88" s="79" t="str">
        <f>IF(AP88="DL",'Order Details'!$N$35,"")</f>
        <v/>
      </c>
      <c r="BM88" s="79" t="str">
        <f>IF(AQ88="RC",'Order Details'!$N$36,"")</f>
        <v/>
      </c>
      <c r="BN88" s="79" t="str">
        <f>IF(AR88="OH",'Order Details'!$N$37,"")</f>
        <v/>
      </c>
      <c r="BO88" s="79" t="str">
        <f>IF(AS88="BVD",'Order Details'!$N$38,"")</f>
        <v/>
      </c>
      <c r="BP88" s="79" t="str">
        <f>IF(AT88="AM",'Order Details'!$N$40,"")</f>
        <v/>
      </c>
      <c r="BQ88" s="79" t="str">
        <f>IF(AU88="NH",'Order Details'!$N$41,"")</f>
        <v/>
      </c>
      <c r="BR88" s="79" t="str">
        <f>IF(AV88="CA",'Order Details'!$N$42,"")</f>
        <v/>
      </c>
      <c r="BS88" s="79" t="str">
        <f>IF(AW88="DD",'Order Details'!$N$43,"")</f>
        <v/>
      </c>
      <c r="BT88" s="79" t="str">
        <f>IF(AX88="TH",'Order Details'!$N$45,"")</f>
        <v/>
      </c>
      <c r="BU88" s="79" t="str">
        <f>IF(AY88="PHA",'Order Details'!$N$44,"")</f>
        <v/>
      </c>
      <c r="BV88" s="79" t="str">
        <f>IF(AZ88="OS",'Order Details'!$N$46,"")</f>
        <v/>
      </c>
      <c r="BW88" s="79" t="str">
        <f>IF(BA88="RUN PANEL",'Order Details'!$N$39,"")</f>
        <v/>
      </c>
      <c r="BX88" s="79" t="str">
        <f t="shared" si="38"/>
        <v/>
      </c>
    </row>
    <row r="89" spans="1:76" ht="15.75" customHeight="1">
      <c r="A89" s="22" t="str">
        <f>IF('Request Testing'!A89&gt;0,'Request Testing'!A89,"")</f>
        <v/>
      </c>
      <c r="B89" s="70" t="str">
        <f>IF('Request Testing'!B89="","",'Request Testing'!B89)</f>
        <v/>
      </c>
      <c r="C89" s="70" t="str">
        <f>IF('Request Testing'!C89="","",'Request Testing'!C89)</f>
        <v/>
      </c>
      <c r="D89" s="24" t="str">
        <f>IF('Request Testing'!D89="","",'Request Testing'!D89)</f>
        <v/>
      </c>
      <c r="E89" s="24" t="str">
        <f>IF('Request Testing'!E89="","",'Request Testing'!E89)</f>
        <v/>
      </c>
      <c r="F89" s="24" t="str">
        <f>IF('Request Testing'!F89="","",'Request Testing'!F89)</f>
        <v/>
      </c>
      <c r="G89" s="22" t="str">
        <f>IF('Request Testing'!G89="","",'Request Testing'!G89)</f>
        <v/>
      </c>
      <c r="H89" s="71" t="str">
        <f>IF('Request Testing'!H89="","",'Request Testing'!H89)</f>
        <v/>
      </c>
      <c r="I89" s="22" t="str">
        <f>IF('Request Testing'!I89="","",'Request Testing'!I89)</f>
        <v/>
      </c>
      <c r="J89" s="22" t="str">
        <f>IF('Request Testing'!J89="","",'Request Testing'!J89)</f>
        <v/>
      </c>
      <c r="K89" s="22" t="str">
        <f>IF('Request Testing'!K89="","",'Request Testing'!K89)</f>
        <v/>
      </c>
      <c r="L89" s="70" t="str">
        <f>IF('Request Testing'!L89="","",'Request Testing'!L89)</f>
        <v/>
      </c>
      <c r="M89" s="70" t="str">
        <f>IF('Request Testing'!M89="","",'Request Testing'!M89)</f>
        <v/>
      </c>
      <c r="N89" s="70" t="str">
        <f>IF('Request Testing'!N89="","",'Request Testing'!N89)</f>
        <v/>
      </c>
      <c r="O89" s="72" t="str">
        <f>IF('Request Testing'!O89&lt;1,"",IF(AND(OR('Request Testing'!L89&gt;0,'Request Testing'!M89&gt;0,'Request Testing'!N89&gt;0),COUNTA('Request Testing'!O89)&gt;0),"","PV"))</f>
        <v/>
      </c>
      <c r="P89" s="72" t="str">
        <f>IF('Request Testing'!P89&lt;1,"",IF(AND(OR('Request Testing'!L89&gt;0,'Request Testing'!M89&gt;0),COUNTA('Request Testing'!P89)&gt;0),"HPS ADD ON","HPS"))</f>
        <v/>
      </c>
      <c r="Q89" s="72" t="str">
        <f>IF('Request Testing'!Q89&lt;1,"",IF(AND(OR('Request Testing'!L89&gt;0,'Request Testing'!M89&gt;0),COUNTA('Request Testing'!Q89)&gt;0),"CC ADD ON","CC"))</f>
        <v/>
      </c>
      <c r="R89" s="72" t="str">
        <f>IF('Request Testing'!R89&lt;1,"",IF(AND(OR('Request Testing'!L89&gt;0,'Request Testing'!M89&gt;0),COUNTA('Request Testing'!R89)&gt;0),"RC ADD ON","RC"))</f>
        <v/>
      </c>
      <c r="S89" s="70" t="str">
        <f>IF('Request Testing'!S89&lt;1,"",IF(AND(OR('Request Testing'!L89&gt;0,'Request Testing'!M89&gt;0),COUNTA('Request Testing'!S89)&gt;0),"DL ADD ON","DL"))</f>
        <v/>
      </c>
      <c r="T89" s="70" t="str">
        <f>IF('Request Testing'!T89="","",'Request Testing'!T89)</f>
        <v/>
      </c>
      <c r="U89" s="70" t="str">
        <f>IF('Request Testing'!U89&lt;1,"",IF(AND(OR('Request Testing'!L89&gt;0,'Request Testing'!M89&gt;0),COUNTA('Request Testing'!U89)&gt;0),"OH ADD ON","OH"))</f>
        <v/>
      </c>
      <c r="V89" s="73" t="str">
        <f>IF('Request Testing'!V89&lt;1,"",IF(AND(OR('Request Testing'!L89&gt;0,'Request Testing'!M89&gt;0),COUNTA('Request Testing'!V89)&gt;0),"GCP","AM"))</f>
        <v/>
      </c>
      <c r="W89" s="73" t="str">
        <f>IF('Request Testing'!W89&lt;1,"",IF(AND(OR('Request Testing'!L89&gt;0,'Request Testing'!M89&gt;0),COUNTA('Request Testing'!W89)&gt;0),"GCP","NH"))</f>
        <v/>
      </c>
      <c r="X89" s="73" t="str">
        <f>IF('Request Testing'!X89&lt;1,"",IF(AND(OR('Request Testing'!L89&gt;0,'Request Testing'!M89&gt;0),COUNTA('Request Testing'!X89)&gt;0),"GCP","CA"))</f>
        <v/>
      </c>
      <c r="Y89" s="73" t="str">
        <f>IF('Request Testing'!Y89&lt;1,"",IF(AND(OR('Request Testing'!L89&gt;0,'Request Testing'!M89&gt;0),COUNTA('Request Testing'!Y89)&gt;0),"GCP","DD"))</f>
        <v/>
      </c>
      <c r="Z89" s="73" t="str">
        <f>IF('Request Testing'!Z89&lt;1,"",IF(AND(OR('Request Testing'!L89&gt;0,'Request Testing'!M89&gt;0),COUNTA('Request Testing'!Z89)&gt;0),"GCP","TH"))</f>
        <v/>
      </c>
      <c r="AA89" s="73" t="str">
        <f>IF('Request Testing'!AA89&lt;1,"",IF(AND(OR('Request Testing'!L89&gt;0,'Request Testing'!M89&gt;0),COUNTA('Request Testing'!AA89)&gt;0),"GCP","PHA"))</f>
        <v/>
      </c>
      <c r="AB89" s="73" t="str">
        <f>IF('Request Testing'!AB89&lt;1,"",IF(AND(OR('Request Testing'!L89&gt;0,'Request Testing'!M89&gt;0),COUNTA('Request Testing'!AB89)&gt;0),"GCP","OS"))</f>
        <v/>
      </c>
      <c r="AE89" s="74" t="str">
        <f>IF(OR('Request Testing'!L89&gt;0,'Request Testing'!M89&gt;0,'Request Testing'!N89&gt;0,'Request Testing'!O89&gt;0,'Request Testing'!P89&gt;0,'Request Testing'!Q89&gt;0,'Request Testing'!R89&gt;0,'Request Testing'!S89&gt;0,'Request Testing'!T89&gt;0,'Request Testing'!U89&gt;0,'Request Testing'!V89&gt;0,'Request Testing'!W89&gt;0,'Request Testing'!X89&gt;0,'Request Testing'!Y89&gt;0,'Request Testing'!Z89&gt;0,'Request Testing'!AA89&gt;0,'Request Testing'!AB89&gt;0),"X","")</f>
        <v/>
      </c>
      <c r="AF89" s="75" t="str">
        <f>IF(ISNUMBER(SEARCH({"S"},C89)),"S",IF(ISNUMBER(SEARCH({"M"},C89)),"B",IF(ISNUMBER(SEARCH({"B"},C89)),"B",IF(ISNUMBER(SEARCH({"C"},C89)),"C",IF(ISNUMBER(SEARCH({"H"},C89)),"C",IF(ISNUMBER(SEARCH({"F"},C89)),"C",""))))))</f>
        <v/>
      </c>
      <c r="AG89" s="74" t="str">
        <f t="shared" si="20"/>
        <v/>
      </c>
      <c r="AH89" s="74" t="str">
        <f t="shared" si="21"/>
        <v/>
      </c>
      <c r="AI89" s="74" t="str">
        <f t="shared" si="22"/>
        <v/>
      </c>
      <c r="AJ89" s="4" t="str">
        <f t="shared" si="23"/>
        <v/>
      </c>
      <c r="AK89" s="76" t="str">
        <f>IF('Request Testing'!M89&lt;1,"",IF(AND(OR('Request Testing'!$E$1&gt;0),COUNTA('Request Testing'!M89)&gt;0),"CHR","GGP-LD"))</f>
        <v/>
      </c>
      <c r="AL89" s="4" t="str">
        <f t="shared" si="24"/>
        <v/>
      </c>
      <c r="AM89" s="52" t="str">
        <f t="shared" si="25"/>
        <v/>
      </c>
      <c r="AN89" s="4" t="str">
        <f t="shared" si="26"/>
        <v/>
      </c>
      <c r="AO89" s="4" t="str">
        <f t="shared" si="27"/>
        <v/>
      </c>
      <c r="AP89" s="74" t="str">
        <f t="shared" si="28"/>
        <v/>
      </c>
      <c r="AQ89" s="4" t="str">
        <f t="shared" si="29"/>
        <v/>
      </c>
      <c r="AR89" s="4" t="str">
        <f t="shared" si="39"/>
        <v/>
      </c>
      <c r="AS89" s="74" t="str">
        <f t="shared" si="30"/>
        <v/>
      </c>
      <c r="AT89" s="4" t="str">
        <f t="shared" si="31"/>
        <v/>
      </c>
      <c r="AU89" s="4" t="str">
        <f t="shared" si="32"/>
        <v/>
      </c>
      <c r="AV89" s="4" t="str">
        <f t="shared" si="33"/>
        <v/>
      </c>
      <c r="AW89" s="4" t="str">
        <f t="shared" si="34"/>
        <v/>
      </c>
      <c r="AX89" s="4" t="str">
        <f t="shared" si="35"/>
        <v/>
      </c>
      <c r="AY89" s="4" t="str">
        <f t="shared" si="36"/>
        <v/>
      </c>
      <c r="AZ89" s="4" t="str">
        <f t="shared" si="37"/>
        <v/>
      </c>
      <c r="BA89" s="77" t="str">
        <f>IF(AND(OR('Request Testing'!L89&gt;0,'Request Testing'!M89&gt;0),COUNTA('Request Testing'!V89:AB89)&gt;0),"Run Panel","")</f>
        <v/>
      </c>
      <c r="BC89" s="78" t="str">
        <f>IF(AG89="Blood Card",'Order Details'!$S$34,"")</f>
        <v/>
      </c>
      <c r="BD89" s="78" t="str">
        <f>IF(AH89="Hair Card",'Order Details'!$S$35,"")</f>
        <v/>
      </c>
      <c r="BF89" s="4" t="str">
        <f>IF(AJ89="GGP-HD",'Order Details'!$N$10,"")</f>
        <v/>
      </c>
      <c r="BG89" s="79" t="str">
        <f>IF(AK89="GGP-LD",'Order Details'!$N$15,IF(AK89="CHR",'Order Details'!$P$15,""))</f>
        <v/>
      </c>
      <c r="BH89" s="52" t="str">
        <f>IF(AL89="GGP-uLD",'Order Details'!$N$18,"")</f>
        <v/>
      </c>
      <c r="BI89" s="80" t="str">
        <f>IF(AM89="PV",'Order Details'!$N$24,"")</f>
        <v/>
      </c>
      <c r="BJ89" s="78" t="str">
        <f>IF(AN89="HPS",'Order Details'!$N$34,IF(AN89="HPS ADD ON",'Order Details'!$M$34,""))</f>
        <v/>
      </c>
      <c r="BK89" s="78" t="str">
        <f>IF(AO89="CC",'Order Details'!$N$33,IF(AO89="CC ADD ON",'Order Details'!$M$33,""))</f>
        <v/>
      </c>
      <c r="BL89" s="79" t="str">
        <f>IF(AP89="DL",'Order Details'!$N$35,"")</f>
        <v/>
      </c>
      <c r="BM89" s="79" t="str">
        <f>IF(AQ89="RC",'Order Details'!$N$36,"")</f>
        <v/>
      </c>
      <c r="BN89" s="79" t="str">
        <f>IF(AR89="OH",'Order Details'!$N$37,"")</f>
        <v/>
      </c>
      <c r="BO89" s="79" t="str">
        <f>IF(AS89="BVD",'Order Details'!$N$38,"")</f>
        <v/>
      </c>
      <c r="BP89" s="79" t="str">
        <f>IF(AT89="AM",'Order Details'!$N$40,"")</f>
        <v/>
      </c>
      <c r="BQ89" s="79" t="str">
        <f>IF(AU89="NH",'Order Details'!$N$41,"")</f>
        <v/>
      </c>
      <c r="BR89" s="79" t="str">
        <f>IF(AV89="CA",'Order Details'!$N$42,"")</f>
        <v/>
      </c>
      <c r="BS89" s="79" t="str">
        <f>IF(AW89="DD",'Order Details'!$N$43,"")</f>
        <v/>
      </c>
      <c r="BT89" s="79" t="str">
        <f>IF(AX89="TH",'Order Details'!$N$45,"")</f>
        <v/>
      </c>
      <c r="BU89" s="79" t="str">
        <f>IF(AY89="PHA",'Order Details'!$N$44,"")</f>
        <v/>
      </c>
      <c r="BV89" s="79" t="str">
        <f>IF(AZ89="OS",'Order Details'!$N$46,"")</f>
        <v/>
      </c>
      <c r="BW89" s="79" t="str">
        <f>IF(BA89="RUN PANEL",'Order Details'!$N$39,"")</f>
        <v/>
      </c>
      <c r="BX89" s="79" t="str">
        <f t="shared" si="38"/>
        <v/>
      </c>
    </row>
    <row r="90" spans="1:76" ht="15.75" customHeight="1">
      <c r="A90" s="22" t="str">
        <f>IF('Request Testing'!A90&gt;0,'Request Testing'!A90,"")</f>
        <v/>
      </c>
      <c r="B90" s="70" t="str">
        <f>IF('Request Testing'!B90="","",'Request Testing'!B90)</f>
        <v/>
      </c>
      <c r="C90" s="70" t="str">
        <f>IF('Request Testing'!C90="","",'Request Testing'!C90)</f>
        <v/>
      </c>
      <c r="D90" s="24" t="str">
        <f>IF('Request Testing'!D90="","",'Request Testing'!D90)</f>
        <v/>
      </c>
      <c r="E90" s="24" t="str">
        <f>IF('Request Testing'!E90="","",'Request Testing'!E90)</f>
        <v/>
      </c>
      <c r="F90" s="24" t="str">
        <f>IF('Request Testing'!F90="","",'Request Testing'!F90)</f>
        <v/>
      </c>
      <c r="G90" s="22" t="str">
        <f>IF('Request Testing'!G90="","",'Request Testing'!G90)</f>
        <v/>
      </c>
      <c r="H90" s="71" t="str">
        <f>IF('Request Testing'!H90="","",'Request Testing'!H90)</f>
        <v/>
      </c>
      <c r="I90" s="22" t="str">
        <f>IF('Request Testing'!I90="","",'Request Testing'!I90)</f>
        <v/>
      </c>
      <c r="J90" s="22" t="str">
        <f>IF('Request Testing'!J90="","",'Request Testing'!J90)</f>
        <v/>
      </c>
      <c r="K90" s="22" t="str">
        <f>IF('Request Testing'!K90="","",'Request Testing'!K90)</f>
        <v/>
      </c>
      <c r="L90" s="70" t="str">
        <f>IF('Request Testing'!L90="","",'Request Testing'!L90)</f>
        <v/>
      </c>
      <c r="M90" s="70" t="str">
        <f>IF('Request Testing'!M90="","",'Request Testing'!M90)</f>
        <v/>
      </c>
      <c r="N90" s="70" t="str">
        <f>IF('Request Testing'!N90="","",'Request Testing'!N90)</f>
        <v/>
      </c>
      <c r="O90" s="72" t="str">
        <f>IF('Request Testing'!O90&lt;1,"",IF(AND(OR('Request Testing'!L90&gt;0,'Request Testing'!M90&gt;0,'Request Testing'!N90&gt;0),COUNTA('Request Testing'!O90)&gt;0),"","PV"))</f>
        <v/>
      </c>
      <c r="P90" s="72" t="str">
        <f>IF('Request Testing'!P90&lt;1,"",IF(AND(OR('Request Testing'!L90&gt;0,'Request Testing'!M90&gt;0),COUNTA('Request Testing'!P90)&gt;0),"HPS ADD ON","HPS"))</f>
        <v/>
      </c>
      <c r="Q90" s="72" t="str">
        <f>IF('Request Testing'!Q90&lt;1,"",IF(AND(OR('Request Testing'!L90&gt;0,'Request Testing'!M90&gt;0),COUNTA('Request Testing'!Q90)&gt;0),"CC ADD ON","CC"))</f>
        <v/>
      </c>
      <c r="R90" s="72" t="str">
        <f>IF('Request Testing'!R90&lt;1,"",IF(AND(OR('Request Testing'!L90&gt;0,'Request Testing'!M90&gt;0),COUNTA('Request Testing'!R90)&gt;0),"RC ADD ON","RC"))</f>
        <v/>
      </c>
      <c r="S90" s="70" t="str">
        <f>IF('Request Testing'!S90&lt;1,"",IF(AND(OR('Request Testing'!L90&gt;0,'Request Testing'!M90&gt;0),COUNTA('Request Testing'!S90)&gt;0),"DL ADD ON","DL"))</f>
        <v/>
      </c>
      <c r="T90" s="70" t="str">
        <f>IF('Request Testing'!T90="","",'Request Testing'!T90)</f>
        <v/>
      </c>
      <c r="U90" s="70" t="str">
        <f>IF('Request Testing'!U90&lt;1,"",IF(AND(OR('Request Testing'!L90&gt;0,'Request Testing'!M90&gt;0),COUNTA('Request Testing'!U90)&gt;0),"OH ADD ON","OH"))</f>
        <v/>
      </c>
      <c r="V90" s="73" t="str">
        <f>IF('Request Testing'!V90&lt;1,"",IF(AND(OR('Request Testing'!L90&gt;0,'Request Testing'!M90&gt;0),COUNTA('Request Testing'!V90)&gt;0),"GCP","AM"))</f>
        <v/>
      </c>
      <c r="W90" s="73" t="str">
        <f>IF('Request Testing'!W90&lt;1,"",IF(AND(OR('Request Testing'!L90&gt;0,'Request Testing'!M90&gt;0),COUNTA('Request Testing'!W90)&gt;0),"GCP","NH"))</f>
        <v/>
      </c>
      <c r="X90" s="73" t="str">
        <f>IF('Request Testing'!X90&lt;1,"",IF(AND(OR('Request Testing'!L90&gt;0,'Request Testing'!M90&gt;0),COUNTA('Request Testing'!X90)&gt;0),"GCP","CA"))</f>
        <v/>
      </c>
      <c r="Y90" s="73" t="str">
        <f>IF('Request Testing'!Y90&lt;1,"",IF(AND(OR('Request Testing'!L90&gt;0,'Request Testing'!M90&gt;0),COUNTA('Request Testing'!Y90)&gt;0),"GCP","DD"))</f>
        <v/>
      </c>
      <c r="Z90" s="73" t="str">
        <f>IF('Request Testing'!Z90&lt;1,"",IF(AND(OR('Request Testing'!L90&gt;0,'Request Testing'!M90&gt;0),COUNTA('Request Testing'!Z90)&gt;0),"GCP","TH"))</f>
        <v/>
      </c>
      <c r="AA90" s="73" t="str">
        <f>IF('Request Testing'!AA90&lt;1,"",IF(AND(OR('Request Testing'!L90&gt;0,'Request Testing'!M90&gt;0),COUNTA('Request Testing'!AA90)&gt;0),"GCP","PHA"))</f>
        <v/>
      </c>
      <c r="AB90" s="73" t="str">
        <f>IF('Request Testing'!AB90&lt;1,"",IF(AND(OR('Request Testing'!L90&gt;0,'Request Testing'!M90&gt;0),COUNTA('Request Testing'!AB90)&gt;0),"GCP","OS"))</f>
        <v/>
      </c>
      <c r="AE90" s="74" t="str">
        <f>IF(OR('Request Testing'!L90&gt;0,'Request Testing'!M90&gt;0,'Request Testing'!N90&gt;0,'Request Testing'!O90&gt;0,'Request Testing'!P90&gt;0,'Request Testing'!Q90&gt;0,'Request Testing'!R90&gt;0,'Request Testing'!S90&gt;0,'Request Testing'!T90&gt;0,'Request Testing'!U90&gt;0,'Request Testing'!V90&gt;0,'Request Testing'!W90&gt;0,'Request Testing'!X90&gt;0,'Request Testing'!Y90&gt;0,'Request Testing'!Z90&gt;0,'Request Testing'!AA90&gt;0,'Request Testing'!AB90&gt;0),"X","")</f>
        <v/>
      </c>
      <c r="AF90" s="75" t="str">
        <f>IF(ISNUMBER(SEARCH({"S"},C90)),"S",IF(ISNUMBER(SEARCH({"M"},C90)),"B",IF(ISNUMBER(SEARCH({"B"},C90)),"B",IF(ISNUMBER(SEARCH({"C"},C90)),"C",IF(ISNUMBER(SEARCH({"H"},C90)),"C",IF(ISNUMBER(SEARCH({"F"},C90)),"C",""))))))</f>
        <v/>
      </c>
      <c r="AG90" s="74" t="str">
        <f t="shared" si="20"/>
        <v/>
      </c>
      <c r="AH90" s="74" t="str">
        <f t="shared" si="21"/>
        <v/>
      </c>
      <c r="AI90" s="74" t="str">
        <f t="shared" si="22"/>
        <v/>
      </c>
      <c r="AJ90" s="4" t="str">
        <f t="shared" si="23"/>
        <v/>
      </c>
      <c r="AK90" s="76" t="str">
        <f>IF('Request Testing'!M90&lt;1,"",IF(AND(OR('Request Testing'!$E$1&gt;0),COUNTA('Request Testing'!M90)&gt;0),"CHR","GGP-LD"))</f>
        <v/>
      </c>
      <c r="AL90" s="4" t="str">
        <f t="shared" si="24"/>
        <v/>
      </c>
      <c r="AM90" s="52" t="str">
        <f t="shared" si="25"/>
        <v/>
      </c>
      <c r="AN90" s="4" t="str">
        <f t="shared" si="26"/>
        <v/>
      </c>
      <c r="AO90" s="4" t="str">
        <f t="shared" si="27"/>
        <v/>
      </c>
      <c r="AP90" s="74" t="str">
        <f t="shared" si="28"/>
        <v/>
      </c>
      <c r="AQ90" s="4" t="str">
        <f t="shared" si="29"/>
        <v/>
      </c>
      <c r="AR90" s="4" t="str">
        <f t="shared" si="39"/>
        <v/>
      </c>
      <c r="AS90" s="74" t="str">
        <f t="shared" si="30"/>
        <v/>
      </c>
      <c r="AT90" s="4" t="str">
        <f t="shared" si="31"/>
        <v/>
      </c>
      <c r="AU90" s="4" t="str">
        <f t="shared" si="32"/>
        <v/>
      </c>
      <c r="AV90" s="4" t="str">
        <f t="shared" si="33"/>
        <v/>
      </c>
      <c r="AW90" s="4" t="str">
        <f t="shared" si="34"/>
        <v/>
      </c>
      <c r="AX90" s="4" t="str">
        <f t="shared" si="35"/>
        <v/>
      </c>
      <c r="AY90" s="4" t="str">
        <f t="shared" si="36"/>
        <v/>
      </c>
      <c r="AZ90" s="4" t="str">
        <f t="shared" si="37"/>
        <v/>
      </c>
      <c r="BA90" s="77" t="str">
        <f>IF(AND(OR('Request Testing'!L90&gt;0,'Request Testing'!M90&gt;0),COUNTA('Request Testing'!V90:AB90)&gt;0),"Run Panel","")</f>
        <v/>
      </c>
      <c r="BC90" s="78" t="str">
        <f>IF(AG90="Blood Card",'Order Details'!$S$34,"")</f>
        <v/>
      </c>
      <c r="BD90" s="78" t="str">
        <f>IF(AH90="Hair Card",'Order Details'!$S$35,"")</f>
        <v/>
      </c>
      <c r="BF90" s="4" t="str">
        <f>IF(AJ90="GGP-HD",'Order Details'!$N$10,"")</f>
        <v/>
      </c>
      <c r="BG90" s="79" t="str">
        <f>IF(AK90="GGP-LD",'Order Details'!$N$15,IF(AK90="CHR",'Order Details'!$P$15,""))</f>
        <v/>
      </c>
      <c r="BH90" s="52" t="str">
        <f>IF(AL90="GGP-uLD",'Order Details'!$N$18,"")</f>
        <v/>
      </c>
      <c r="BI90" s="80" t="str">
        <f>IF(AM90="PV",'Order Details'!$N$24,"")</f>
        <v/>
      </c>
      <c r="BJ90" s="78" t="str">
        <f>IF(AN90="HPS",'Order Details'!$N$34,IF(AN90="HPS ADD ON",'Order Details'!$M$34,""))</f>
        <v/>
      </c>
      <c r="BK90" s="78" t="str">
        <f>IF(AO90="CC",'Order Details'!$N$33,IF(AO90="CC ADD ON",'Order Details'!$M$33,""))</f>
        <v/>
      </c>
      <c r="BL90" s="79" t="str">
        <f>IF(AP90="DL",'Order Details'!$N$35,"")</f>
        <v/>
      </c>
      <c r="BM90" s="79" t="str">
        <f>IF(AQ90="RC",'Order Details'!$N$36,"")</f>
        <v/>
      </c>
      <c r="BN90" s="79" t="str">
        <f>IF(AR90="OH",'Order Details'!$N$37,"")</f>
        <v/>
      </c>
      <c r="BO90" s="79" t="str">
        <f>IF(AS90="BVD",'Order Details'!$N$38,"")</f>
        <v/>
      </c>
      <c r="BP90" s="79" t="str">
        <f>IF(AT90="AM",'Order Details'!$N$40,"")</f>
        <v/>
      </c>
      <c r="BQ90" s="79" t="str">
        <f>IF(AU90="NH",'Order Details'!$N$41,"")</f>
        <v/>
      </c>
      <c r="BR90" s="79" t="str">
        <f>IF(AV90="CA",'Order Details'!$N$42,"")</f>
        <v/>
      </c>
      <c r="BS90" s="79" t="str">
        <f>IF(AW90="DD",'Order Details'!$N$43,"")</f>
        <v/>
      </c>
      <c r="BT90" s="79" t="str">
        <f>IF(AX90="TH",'Order Details'!$N$45,"")</f>
        <v/>
      </c>
      <c r="BU90" s="79" t="str">
        <f>IF(AY90="PHA",'Order Details'!$N$44,"")</f>
        <v/>
      </c>
      <c r="BV90" s="79" t="str">
        <f>IF(AZ90="OS",'Order Details'!$N$46,"")</f>
        <v/>
      </c>
      <c r="BW90" s="79" t="str">
        <f>IF(BA90="RUN PANEL",'Order Details'!$N$39,"")</f>
        <v/>
      </c>
      <c r="BX90" s="79" t="str">
        <f t="shared" si="38"/>
        <v/>
      </c>
    </row>
    <row r="91" spans="1:76" ht="15.75" customHeight="1">
      <c r="A91" s="22" t="str">
        <f>IF('Request Testing'!A91&gt;0,'Request Testing'!A91,"")</f>
        <v/>
      </c>
      <c r="B91" s="70" t="str">
        <f>IF('Request Testing'!B91="","",'Request Testing'!B91)</f>
        <v/>
      </c>
      <c r="C91" s="70" t="str">
        <f>IF('Request Testing'!C91="","",'Request Testing'!C91)</f>
        <v/>
      </c>
      <c r="D91" s="24" t="str">
        <f>IF('Request Testing'!D91="","",'Request Testing'!D91)</f>
        <v/>
      </c>
      <c r="E91" s="24" t="str">
        <f>IF('Request Testing'!E91="","",'Request Testing'!E91)</f>
        <v/>
      </c>
      <c r="F91" s="24" t="str">
        <f>IF('Request Testing'!F91="","",'Request Testing'!F91)</f>
        <v/>
      </c>
      <c r="G91" s="22" t="str">
        <f>IF('Request Testing'!G91="","",'Request Testing'!G91)</f>
        <v/>
      </c>
      <c r="H91" s="71" t="str">
        <f>IF('Request Testing'!H91="","",'Request Testing'!H91)</f>
        <v/>
      </c>
      <c r="I91" s="22" t="str">
        <f>IF('Request Testing'!I91="","",'Request Testing'!I91)</f>
        <v/>
      </c>
      <c r="J91" s="22" t="str">
        <f>IF('Request Testing'!J91="","",'Request Testing'!J91)</f>
        <v/>
      </c>
      <c r="K91" s="22" t="str">
        <f>IF('Request Testing'!K91="","",'Request Testing'!K91)</f>
        <v/>
      </c>
      <c r="L91" s="70" t="str">
        <f>IF('Request Testing'!L91="","",'Request Testing'!L91)</f>
        <v/>
      </c>
      <c r="M91" s="70" t="str">
        <f>IF('Request Testing'!M91="","",'Request Testing'!M91)</f>
        <v/>
      </c>
      <c r="N91" s="70" t="str">
        <f>IF('Request Testing'!N91="","",'Request Testing'!N91)</f>
        <v/>
      </c>
      <c r="O91" s="72" t="str">
        <f>IF('Request Testing'!O91&lt;1,"",IF(AND(OR('Request Testing'!L91&gt;0,'Request Testing'!M91&gt;0,'Request Testing'!N91&gt;0),COUNTA('Request Testing'!O91)&gt;0),"","PV"))</f>
        <v/>
      </c>
      <c r="P91" s="72" t="str">
        <f>IF('Request Testing'!P91&lt;1,"",IF(AND(OR('Request Testing'!L91&gt;0,'Request Testing'!M91&gt;0),COUNTA('Request Testing'!P91)&gt;0),"HPS ADD ON","HPS"))</f>
        <v/>
      </c>
      <c r="Q91" s="72" t="str">
        <f>IF('Request Testing'!Q91&lt;1,"",IF(AND(OR('Request Testing'!L91&gt;0,'Request Testing'!M91&gt;0),COUNTA('Request Testing'!Q91)&gt;0),"CC ADD ON","CC"))</f>
        <v/>
      </c>
      <c r="R91" s="72" t="str">
        <f>IF('Request Testing'!R91&lt;1,"",IF(AND(OR('Request Testing'!L91&gt;0,'Request Testing'!M91&gt;0),COUNTA('Request Testing'!R91)&gt;0),"RC ADD ON","RC"))</f>
        <v/>
      </c>
      <c r="S91" s="70" t="str">
        <f>IF('Request Testing'!S91&lt;1,"",IF(AND(OR('Request Testing'!L91&gt;0,'Request Testing'!M91&gt;0),COUNTA('Request Testing'!S91)&gt;0),"DL ADD ON","DL"))</f>
        <v/>
      </c>
      <c r="T91" s="70" t="str">
        <f>IF('Request Testing'!T91="","",'Request Testing'!T91)</f>
        <v/>
      </c>
      <c r="U91" s="70" t="str">
        <f>IF('Request Testing'!U91&lt;1,"",IF(AND(OR('Request Testing'!L91&gt;0,'Request Testing'!M91&gt;0),COUNTA('Request Testing'!U91)&gt;0),"OH ADD ON","OH"))</f>
        <v/>
      </c>
      <c r="V91" s="73" t="str">
        <f>IF('Request Testing'!V91&lt;1,"",IF(AND(OR('Request Testing'!L91&gt;0,'Request Testing'!M91&gt;0),COUNTA('Request Testing'!V91)&gt;0),"GCP","AM"))</f>
        <v/>
      </c>
      <c r="W91" s="73" t="str">
        <f>IF('Request Testing'!W91&lt;1,"",IF(AND(OR('Request Testing'!L91&gt;0,'Request Testing'!M91&gt;0),COUNTA('Request Testing'!W91)&gt;0),"GCP","NH"))</f>
        <v/>
      </c>
      <c r="X91" s="73" t="str">
        <f>IF('Request Testing'!X91&lt;1,"",IF(AND(OR('Request Testing'!L91&gt;0,'Request Testing'!M91&gt;0),COUNTA('Request Testing'!X91)&gt;0),"GCP","CA"))</f>
        <v/>
      </c>
      <c r="Y91" s="73" t="str">
        <f>IF('Request Testing'!Y91&lt;1,"",IF(AND(OR('Request Testing'!L91&gt;0,'Request Testing'!M91&gt;0),COUNTA('Request Testing'!Y91)&gt;0),"GCP","DD"))</f>
        <v/>
      </c>
      <c r="Z91" s="73" t="str">
        <f>IF('Request Testing'!Z91&lt;1,"",IF(AND(OR('Request Testing'!L91&gt;0,'Request Testing'!M91&gt;0),COUNTA('Request Testing'!Z91)&gt;0),"GCP","TH"))</f>
        <v/>
      </c>
      <c r="AA91" s="73" t="str">
        <f>IF('Request Testing'!AA91&lt;1,"",IF(AND(OR('Request Testing'!L91&gt;0,'Request Testing'!M91&gt;0),COUNTA('Request Testing'!AA91)&gt;0),"GCP","PHA"))</f>
        <v/>
      </c>
      <c r="AB91" s="73" t="str">
        <f>IF('Request Testing'!AB91&lt;1,"",IF(AND(OR('Request Testing'!L91&gt;0,'Request Testing'!M91&gt;0),COUNTA('Request Testing'!AB91)&gt;0),"GCP","OS"))</f>
        <v/>
      </c>
      <c r="AE91" s="74" t="str">
        <f>IF(OR('Request Testing'!L91&gt;0,'Request Testing'!M91&gt;0,'Request Testing'!N91&gt;0,'Request Testing'!O91&gt;0,'Request Testing'!P91&gt;0,'Request Testing'!Q91&gt;0,'Request Testing'!R91&gt;0,'Request Testing'!S91&gt;0,'Request Testing'!T91&gt;0,'Request Testing'!U91&gt;0,'Request Testing'!V91&gt;0,'Request Testing'!W91&gt;0,'Request Testing'!X91&gt;0,'Request Testing'!Y91&gt;0,'Request Testing'!Z91&gt;0,'Request Testing'!AA91&gt;0,'Request Testing'!AB91&gt;0),"X","")</f>
        <v/>
      </c>
      <c r="AF91" s="75" t="str">
        <f>IF(ISNUMBER(SEARCH({"S"},C91)),"S",IF(ISNUMBER(SEARCH({"M"},C91)),"B",IF(ISNUMBER(SEARCH({"B"},C91)),"B",IF(ISNUMBER(SEARCH({"C"},C91)),"C",IF(ISNUMBER(SEARCH({"H"},C91)),"C",IF(ISNUMBER(SEARCH({"F"},C91)),"C",""))))))</f>
        <v/>
      </c>
      <c r="AG91" s="74" t="str">
        <f t="shared" si="20"/>
        <v/>
      </c>
      <c r="AH91" s="74" t="str">
        <f t="shared" si="21"/>
        <v/>
      </c>
      <c r="AI91" s="74" t="str">
        <f t="shared" si="22"/>
        <v/>
      </c>
      <c r="AJ91" s="4" t="str">
        <f t="shared" si="23"/>
        <v/>
      </c>
      <c r="AK91" s="76" t="str">
        <f>IF('Request Testing'!M91&lt;1,"",IF(AND(OR('Request Testing'!$E$1&gt;0),COUNTA('Request Testing'!M91)&gt;0),"CHR","GGP-LD"))</f>
        <v/>
      </c>
      <c r="AL91" s="4" t="str">
        <f t="shared" si="24"/>
        <v/>
      </c>
      <c r="AM91" s="52" t="str">
        <f t="shared" si="25"/>
        <v/>
      </c>
      <c r="AN91" s="4" t="str">
        <f t="shared" si="26"/>
        <v/>
      </c>
      <c r="AO91" s="4" t="str">
        <f t="shared" si="27"/>
        <v/>
      </c>
      <c r="AP91" s="74" t="str">
        <f t="shared" si="28"/>
        <v/>
      </c>
      <c r="AQ91" s="4" t="str">
        <f t="shared" si="29"/>
        <v/>
      </c>
      <c r="AR91" s="4" t="str">
        <f t="shared" si="39"/>
        <v/>
      </c>
      <c r="AS91" s="74" t="str">
        <f t="shared" si="30"/>
        <v/>
      </c>
      <c r="AT91" s="4" t="str">
        <f t="shared" si="31"/>
        <v/>
      </c>
      <c r="AU91" s="4" t="str">
        <f t="shared" si="32"/>
        <v/>
      </c>
      <c r="AV91" s="4" t="str">
        <f t="shared" si="33"/>
        <v/>
      </c>
      <c r="AW91" s="4" t="str">
        <f t="shared" si="34"/>
        <v/>
      </c>
      <c r="AX91" s="4" t="str">
        <f t="shared" si="35"/>
        <v/>
      </c>
      <c r="AY91" s="4" t="str">
        <f t="shared" si="36"/>
        <v/>
      </c>
      <c r="AZ91" s="4" t="str">
        <f t="shared" si="37"/>
        <v/>
      </c>
      <c r="BA91" s="77" t="str">
        <f>IF(AND(OR('Request Testing'!L91&gt;0,'Request Testing'!M91&gt;0),COUNTA('Request Testing'!V91:AB91)&gt;0),"Run Panel","")</f>
        <v/>
      </c>
      <c r="BC91" s="78" t="str">
        <f>IF(AG91="Blood Card",'Order Details'!$S$34,"")</f>
        <v/>
      </c>
      <c r="BD91" s="78" t="str">
        <f>IF(AH91="Hair Card",'Order Details'!$S$35,"")</f>
        <v/>
      </c>
      <c r="BF91" s="4" t="str">
        <f>IF(AJ91="GGP-HD",'Order Details'!$N$10,"")</f>
        <v/>
      </c>
      <c r="BG91" s="79" t="str">
        <f>IF(AK91="GGP-LD",'Order Details'!$N$15,IF(AK91="CHR",'Order Details'!$P$15,""))</f>
        <v/>
      </c>
      <c r="BH91" s="52" t="str">
        <f>IF(AL91="GGP-uLD",'Order Details'!$N$18,"")</f>
        <v/>
      </c>
      <c r="BI91" s="80" t="str">
        <f>IF(AM91="PV",'Order Details'!$N$24,"")</f>
        <v/>
      </c>
      <c r="BJ91" s="78" t="str">
        <f>IF(AN91="HPS",'Order Details'!$N$34,IF(AN91="HPS ADD ON",'Order Details'!$M$34,""))</f>
        <v/>
      </c>
      <c r="BK91" s="78" t="str">
        <f>IF(AO91="CC",'Order Details'!$N$33,IF(AO91="CC ADD ON",'Order Details'!$M$33,""))</f>
        <v/>
      </c>
      <c r="BL91" s="79" t="str">
        <f>IF(AP91="DL",'Order Details'!$N$35,"")</f>
        <v/>
      </c>
      <c r="BM91" s="79" t="str">
        <f>IF(AQ91="RC",'Order Details'!$N$36,"")</f>
        <v/>
      </c>
      <c r="BN91" s="79" t="str">
        <f>IF(AR91="OH",'Order Details'!$N$37,"")</f>
        <v/>
      </c>
      <c r="BO91" s="79" t="str">
        <f>IF(AS91="BVD",'Order Details'!$N$38,"")</f>
        <v/>
      </c>
      <c r="BP91" s="79" t="str">
        <f>IF(AT91="AM",'Order Details'!$N$40,"")</f>
        <v/>
      </c>
      <c r="BQ91" s="79" t="str">
        <f>IF(AU91="NH",'Order Details'!$N$41,"")</f>
        <v/>
      </c>
      <c r="BR91" s="79" t="str">
        <f>IF(AV91="CA",'Order Details'!$N$42,"")</f>
        <v/>
      </c>
      <c r="BS91" s="79" t="str">
        <f>IF(AW91="DD",'Order Details'!$N$43,"")</f>
        <v/>
      </c>
      <c r="BT91" s="79" t="str">
        <f>IF(AX91="TH",'Order Details'!$N$45,"")</f>
        <v/>
      </c>
      <c r="BU91" s="79" t="str">
        <f>IF(AY91="PHA",'Order Details'!$N$44,"")</f>
        <v/>
      </c>
      <c r="BV91" s="79" t="str">
        <f>IF(AZ91="OS",'Order Details'!$N$46,"")</f>
        <v/>
      </c>
      <c r="BW91" s="79" t="str">
        <f>IF(BA91="RUN PANEL",'Order Details'!$N$39,"")</f>
        <v/>
      </c>
      <c r="BX91" s="79" t="str">
        <f t="shared" si="38"/>
        <v/>
      </c>
    </row>
    <row r="92" spans="1:76" ht="15.75" customHeight="1">
      <c r="A92" s="22" t="str">
        <f>IF('Request Testing'!A92&gt;0,'Request Testing'!A92,"")</f>
        <v/>
      </c>
      <c r="B92" s="70" t="str">
        <f>IF('Request Testing'!B92="","",'Request Testing'!B92)</f>
        <v/>
      </c>
      <c r="C92" s="70" t="str">
        <f>IF('Request Testing'!C92="","",'Request Testing'!C92)</f>
        <v/>
      </c>
      <c r="D92" s="24" t="str">
        <f>IF('Request Testing'!D92="","",'Request Testing'!D92)</f>
        <v/>
      </c>
      <c r="E92" s="24" t="str">
        <f>IF('Request Testing'!E92="","",'Request Testing'!E92)</f>
        <v/>
      </c>
      <c r="F92" s="24" t="str">
        <f>IF('Request Testing'!F92="","",'Request Testing'!F92)</f>
        <v/>
      </c>
      <c r="G92" s="22" t="str">
        <f>IF('Request Testing'!G92="","",'Request Testing'!G92)</f>
        <v/>
      </c>
      <c r="H92" s="71" t="str">
        <f>IF('Request Testing'!H92="","",'Request Testing'!H92)</f>
        <v/>
      </c>
      <c r="I92" s="22" t="str">
        <f>IF('Request Testing'!I92="","",'Request Testing'!I92)</f>
        <v/>
      </c>
      <c r="J92" s="22" t="str">
        <f>IF('Request Testing'!J92="","",'Request Testing'!J92)</f>
        <v/>
      </c>
      <c r="K92" s="22" t="str">
        <f>IF('Request Testing'!K92="","",'Request Testing'!K92)</f>
        <v/>
      </c>
      <c r="L92" s="70" t="str">
        <f>IF('Request Testing'!L92="","",'Request Testing'!L92)</f>
        <v/>
      </c>
      <c r="M92" s="70" t="str">
        <f>IF('Request Testing'!M92="","",'Request Testing'!M92)</f>
        <v/>
      </c>
      <c r="N92" s="70" t="str">
        <f>IF('Request Testing'!N92="","",'Request Testing'!N92)</f>
        <v/>
      </c>
      <c r="O92" s="72" t="str">
        <f>IF('Request Testing'!O92&lt;1,"",IF(AND(OR('Request Testing'!L92&gt;0,'Request Testing'!M92&gt;0,'Request Testing'!N92&gt;0),COUNTA('Request Testing'!O92)&gt;0),"","PV"))</f>
        <v/>
      </c>
      <c r="P92" s="72" t="str">
        <f>IF('Request Testing'!P92&lt;1,"",IF(AND(OR('Request Testing'!L92&gt;0,'Request Testing'!M92&gt;0),COUNTA('Request Testing'!P92)&gt;0),"HPS ADD ON","HPS"))</f>
        <v/>
      </c>
      <c r="Q92" s="72" t="str">
        <f>IF('Request Testing'!Q92&lt;1,"",IF(AND(OR('Request Testing'!L92&gt;0,'Request Testing'!M92&gt;0),COUNTA('Request Testing'!Q92)&gt;0),"CC ADD ON","CC"))</f>
        <v/>
      </c>
      <c r="R92" s="72" t="str">
        <f>IF('Request Testing'!R92&lt;1,"",IF(AND(OR('Request Testing'!L92&gt;0,'Request Testing'!M92&gt;0),COUNTA('Request Testing'!R92)&gt;0),"RC ADD ON","RC"))</f>
        <v/>
      </c>
      <c r="S92" s="70" t="str">
        <f>IF('Request Testing'!S92&lt;1,"",IF(AND(OR('Request Testing'!L92&gt;0,'Request Testing'!M92&gt;0),COUNTA('Request Testing'!S92)&gt;0),"DL ADD ON","DL"))</f>
        <v/>
      </c>
      <c r="T92" s="70" t="str">
        <f>IF('Request Testing'!T92="","",'Request Testing'!T92)</f>
        <v/>
      </c>
      <c r="U92" s="70" t="str">
        <f>IF('Request Testing'!U92&lt;1,"",IF(AND(OR('Request Testing'!L92&gt;0,'Request Testing'!M92&gt;0),COUNTA('Request Testing'!U92)&gt;0),"OH ADD ON","OH"))</f>
        <v/>
      </c>
      <c r="V92" s="73" t="str">
        <f>IF('Request Testing'!V92&lt;1,"",IF(AND(OR('Request Testing'!L92&gt;0,'Request Testing'!M92&gt;0),COUNTA('Request Testing'!V92)&gt;0),"GCP","AM"))</f>
        <v/>
      </c>
      <c r="W92" s="73" t="str">
        <f>IF('Request Testing'!W92&lt;1,"",IF(AND(OR('Request Testing'!L92&gt;0,'Request Testing'!M92&gt;0),COUNTA('Request Testing'!W92)&gt;0),"GCP","NH"))</f>
        <v/>
      </c>
      <c r="X92" s="73" t="str">
        <f>IF('Request Testing'!X92&lt;1,"",IF(AND(OR('Request Testing'!L92&gt;0,'Request Testing'!M92&gt;0),COUNTA('Request Testing'!X92)&gt;0),"GCP","CA"))</f>
        <v/>
      </c>
      <c r="Y92" s="73" t="str">
        <f>IF('Request Testing'!Y92&lt;1,"",IF(AND(OR('Request Testing'!L92&gt;0,'Request Testing'!M92&gt;0),COUNTA('Request Testing'!Y92)&gt;0),"GCP","DD"))</f>
        <v/>
      </c>
      <c r="Z92" s="73" t="str">
        <f>IF('Request Testing'!Z92&lt;1,"",IF(AND(OR('Request Testing'!L92&gt;0,'Request Testing'!M92&gt;0),COUNTA('Request Testing'!Z92)&gt;0),"GCP","TH"))</f>
        <v/>
      </c>
      <c r="AA92" s="73" t="str">
        <f>IF('Request Testing'!AA92&lt;1,"",IF(AND(OR('Request Testing'!L92&gt;0,'Request Testing'!M92&gt;0),COUNTA('Request Testing'!AA92)&gt;0),"GCP","PHA"))</f>
        <v/>
      </c>
      <c r="AB92" s="73" t="str">
        <f>IF('Request Testing'!AB92&lt;1,"",IF(AND(OR('Request Testing'!L92&gt;0,'Request Testing'!M92&gt;0),COUNTA('Request Testing'!AB92)&gt;0),"GCP","OS"))</f>
        <v/>
      </c>
      <c r="AE92" s="74" t="str">
        <f>IF(OR('Request Testing'!L92&gt;0,'Request Testing'!M92&gt;0,'Request Testing'!N92&gt;0,'Request Testing'!O92&gt;0,'Request Testing'!P92&gt;0,'Request Testing'!Q92&gt;0,'Request Testing'!R92&gt;0,'Request Testing'!S92&gt;0,'Request Testing'!T92&gt;0,'Request Testing'!U92&gt;0,'Request Testing'!V92&gt;0,'Request Testing'!W92&gt;0,'Request Testing'!X92&gt;0,'Request Testing'!Y92&gt;0,'Request Testing'!Z92&gt;0,'Request Testing'!AA92&gt;0,'Request Testing'!AB92&gt;0),"X","")</f>
        <v/>
      </c>
      <c r="AF92" s="75" t="str">
        <f>IF(ISNUMBER(SEARCH({"S"},C92)),"S",IF(ISNUMBER(SEARCH({"M"},C92)),"B",IF(ISNUMBER(SEARCH({"B"},C92)),"B",IF(ISNUMBER(SEARCH({"C"},C92)),"C",IF(ISNUMBER(SEARCH({"H"},C92)),"C",IF(ISNUMBER(SEARCH({"F"},C92)),"C",""))))))</f>
        <v/>
      </c>
      <c r="AG92" s="74" t="str">
        <f t="shared" si="20"/>
        <v/>
      </c>
      <c r="AH92" s="74" t="str">
        <f t="shared" si="21"/>
        <v/>
      </c>
      <c r="AI92" s="74" t="str">
        <f t="shared" si="22"/>
        <v/>
      </c>
      <c r="AJ92" s="4" t="str">
        <f t="shared" si="23"/>
        <v/>
      </c>
      <c r="AK92" s="76" t="str">
        <f>IF('Request Testing'!M92&lt;1,"",IF(AND(OR('Request Testing'!$E$1&gt;0),COUNTA('Request Testing'!M92)&gt;0),"CHR","GGP-LD"))</f>
        <v/>
      </c>
      <c r="AL92" s="4" t="str">
        <f t="shared" si="24"/>
        <v/>
      </c>
      <c r="AM92" s="52" t="str">
        <f t="shared" si="25"/>
        <v/>
      </c>
      <c r="AN92" s="4" t="str">
        <f t="shared" si="26"/>
        <v/>
      </c>
      <c r="AO92" s="4" t="str">
        <f t="shared" si="27"/>
        <v/>
      </c>
      <c r="AP92" s="74" t="str">
        <f t="shared" si="28"/>
        <v/>
      </c>
      <c r="AQ92" s="4" t="str">
        <f t="shared" si="29"/>
        <v/>
      </c>
      <c r="AR92" s="4" t="str">
        <f t="shared" si="39"/>
        <v/>
      </c>
      <c r="AS92" s="74" t="str">
        <f t="shared" si="30"/>
        <v/>
      </c>
      <c r="AT92" s="4" t="str">
        <f t="shared" si="31"/>
        <v/>
      </c>
      <c r="AU92" s="4" t="str">
        <f t="shared" si="32"/>
        <v/>
      </c>
      <c r="AV92" s="4" t="str">
        <f t="shared" si="33"/>
        <v/>
      </c>
      <c r="AW92" s="4" t="str">
        <f t="shared" si="34"/>
        <v/>
      </c>
      <c r="AX92" s="4" t="str">
        <f t="shared" si="35"/>
        <v/>
      </c>
      <c r="AY92" s="4" t="str">
        <f t="shared" si="36"/>
        <v/>
      </c>
      <c r="AZ92" s="4" t="str">
        <f t="shared" si="37"/>
        <v/>
      </c>
      <c r="BA92" s="77" t="str">
        <f>IF(AND(OR('Request Testing'!L92&gt;0,'Request Testing'!M92&gt;0),COUNTA('Request Testing'!V92:AB92)&gt;0),"Run Panel","")</f>
        <v/>
      </c>
      <c r="BC92" s="78" t="str">
        <f>IF(AG92="Blood Card",'Order Details'!$S$34,"")</f>
        <v/>
      </c>
      <c r="BD92" s="78" t="str">
        <f>IF(AH92="Hair Card",'Order Details'!$S$35,"")</f>
        <v/>
      </c>
      <c r="BF92" s="4" t="str">
        <f>IF(AJ92="GGP-HD",'Order Details'!$N$10,"")</f>
        <v/>
      </c>
      <c r="BG92" s="79" t="str">
        <f>IF(AK92="GGP-LD",'Order Details'!$N$15,IF(AK92="CHR",'Order Details'!$P$15,""))</f>
        <v/>
      </c>
      <c r="BH92" s="52" t="str">
        <f>IF(AL92="GGP-uLD",'Order Details'!$N$18,"")</f>
        <v/>
      </c>
      <c r="BI92" s="80" t="str">
        <f>IF(AM92="PV",'Order Details'!$N$24,"")</f>
        <v/>
      </c>
      <c r="BJ92" s="78" t="str">
        <f>IF(AN92="HPS",'Order Details'!$N$34,IF(AN92="HPS ADD ON",'Order Details'!$M$34,""))</f>
        <v/>
      </c>
      <c r="BK92" s="78" t="str">
        <f>IF(AO92="CC",'Order Details'!$N$33,IF(AO92="CC ADD ON",'Order Details'!$M$33,""))</f>
        <v/>
      </c>
      <c r="BL92" s="79" t="str">
        <f>IF(AP92="DL",'Order Details'!$N$35,"")</f>
        <v/>
      </c>
      <c r="BM92" s="79" t="str">
        <f>IF(AQ92="RC",'Order Details'!$N$36,"")</f>
        <v/>
      </c>
      <c r="BN92" s="79" t="str">
        <f>IF(AR92="OH",'Order Details'!$N$37,"")</f>
        <v/>
      </c>
      <c r="BO92" s="79" t="str">
        <f>IF(AS92="BVD",'Order Details'!$N$38,"")</f>
        <v/>
      </c>
      <c r="BP92" s="79" t="str">
        <f>IF(AT92="AM",'Order Details'!$N$40,"")</f>
        <v/>
      </c>
      <c r="BQ92" s="79" t="str">
        <f>IF(AU92="NH",'Order Details'!$N$41,"")</f>
        <v/>
      </c>
      <c r="BR92" s="79" t="str">
        <f>IF(AV92="CA",'Order Details'!$N$42,"")</f>
        <v/>
      </c>
      <c r="BS92" s="79" t="str">
        <f>IF(AW92="DD",'Order Details'!$N$43,"")</f>
        <v/>
      </c>
      <c r="BT92" s="79" t="str">
        <f>IF(AX92="TH",'Order Details'!$N$45,"")</f>
        <v/>
      </c>
      <c r="BU92" s="79" t="str">
        <f>IF(AY92="PHA",'Order Details'!$N$44,"")</f>
        <v/>
      </c>
      <c r="BV92" s="79" t="str">
        <f>IF(AZ92="OS",'Order Details'!$N$46,"")</f>
        <v/>
      </c>
      <c r="BW92" s="79" t="str">
        <f>IF(BA92="RUN PANEL",'Order Details'!$N$39,"")</f>
        <v/>
      </c>
      <c r="BX92" s="79" t="str">
        <f t="shared" si="38"/>
        <v/>
      </c>
    </row>
    <row r="93" spans="1:76" ht="15.75" customHeight="1">
      <c r="A93" s="22" t="str">
        <f>IF('Request Testing'!A93&gt;0,'Request Testing'!A93,"")</f>
        <v/>
      </c>
      <c r="B93" s="70" t="str">
        <f>IF('Request Testing'!B93="","",'Request Testing'!B93)</f>
        <v/>
      </c>
      <c r="C93" s="70" t="str">
        <f>IF('Request Testing'!C93="","",'Request Testing'!C93)</f>
        <v/>
      </c>
      <c r="D93" s="24" t="str">
        <f>IF('Request Testing'!D93="","",'Request Testing'!D93)</f>
        <v/>
      </c>
      <c r="E93" s="24" t="str">
        <f>IF('Request Testing'!E93="","",'Request Testing'!E93)</f>
        <v/>
      </c>
      <c r="F93" s="24" t="str">
        <f>IF('Request Testing'!F93="","",'Request Testing'!F93)</f>
        <v/>
      </c>
      <c r="G93" s="22" t="str">
        <f>IF('Request Testing'!G93="","",'Request Testing'!G93)</f>
        <v/>
      </c>
      <c r="H93" s="71" t="str">
        <f>IF('Request Testing'!H93="","",'Request Testing'!H93)</f>
        <v/>
      </c>
      <c r="I93" s="22" t="str">
        <f>IF('Request Testing'!I93="","",'Request Testing'!I93)</f>
        <v/>
      </c>
      <c r="J93" s="22" t="str">
        <f>IF('Request Testing'!J93="","",'Request Testing'!J93)</f>
        <v/>
      </c>
      <c r="K93" s="22" t="str">
        <f>IF('Request Testing'!K93="","",'Request Testing'!K93)</f>
        <v/>
      </c>
      <c r="L93" s="70" t="str">
        <f>IF('Request Testing'!L93="","",'Request Testing'!L93)</f>
        <v/>
      </c>
      <c r="M93" s="70" t="str">
        <f>IF('Request Testing'!M93="","",'Request Testing'!M93)</f>
        <v/>
      </c>
      <c r="N93" s="70" t="str">
        <f>IF('Request Testing'!N93="","",'Request Testing'!N93)</f>
        <v/>
      </c>
      <c r="O93" s="72" t="str">
        <f>IF('Request Testing'!O93&lt;1,"",IF(AND(OR('Request Testing'!L93&gt;0,'Request Testing'!M93&gt;0,'Request Testing'!N93&gt;0),COUNTA('Request Testing'!O93)&gt;0),"","PV"))</f>
        <v/>
      </c>
      <c r="P93" s="72" t="str">
        <f>IF('Request Testing'!P93&lt;1,"",IF(AND(OR('Request Testing'!L93&gt;0,'Request Testing'!M93&gt;0),COUNTA('Request Testing'!P93)&gt;0),"HPS ADD ON","HPS"))</f>
        <v/>
      </c>
      <c r="Q93" s="72" t="str">
        <f>IF('Request Testing'!Q93&lt;1,"",IF(AND(OR('Request Testing'!L93&gt;0,'Request Testing'!M93&gt;0),COUNTA('Request Testing'!Q93)&gt;0),"CC ADD ON","CC"))</f>
        <v/>
      </c>
      <c r="R93" s="72" t="str">
        <f>IF('Request Testing'!R93&lt;1,"",IF(AND(OR('Request Testing'!L93&gt;0,'Request Testing'!M93&gt;0),COUNTA('Request Testing'!R93)&gt;0),"RC ADD ON","RC"))</f>
        <v/>
      </c>
      <c r="S93" s="70" t="str">
        <f>IF('Request Testing'!S93&lt;1,"",IF(AND(OR('Request Testing'!L93&gt;0,'Request Testing'!M93&gt;0),COUNTA('Request Testing'!S93)&gt;0),"DL ADD ON","DL"))</f>
        <v/>
      </c>
      <c r="T93" s="70" t="str">
        <f>IF('Request Testing'!T93="","",'Request Testing'!T93)</f>
        <v/>
      </c>
      <c r="U93" s="70" t="str">
        <f>IF('Request Testing'!U93&lt;1,"",IF(AND(OR('Request Testing'!L93&gt;0,'Request Testing'!M93&gt;0),COUNTA('Request Testing'!U93)&gt;0),"OH ADD ON","OH"))</f>
        <v/>
      </c>
      <c r="V93" s="73" t="str">
        <f>IF('Request Testing'!V93&lt;1,"",IF(AND(OR('Request Testing'!L93&gt;0,'Request Testing'!M93&gt;0),COUNTA('Request Testing'!V93)&gt;0),"GCP","AM"))</f>
        <v/>
      </c>
      <c r="W93" s="73" t="str">
        <f>IF('Request Testing'!W93&lt;1,"",IF(AND(OR('Request Testing'!L93&gt;0,'Request Testing'!M93&gt;0),COUNTA('Request Testing'!W93)&gt;0),"GCP","NH"))</f>
        <v/>
      </c>
      <c r="X93" s="73" t="str">
        <f>IF('Request Testing'!X93&lt;1,"",IF(AND(OR('Request Testing'!L93&gt;0,'Request Testing'!M93&gt;0),COUNTA('Request Testing'!X93)&gt;0),"GCP","CA"))</f>
        <v/>
      </c>
      <c r="Y93" s="73" t="str">
        <f>IF('Request Testing'!Y93&lt;1,"",IF(AND(OR('Request Testing'!L93&gt;0,'Request Testing'!M93&gt;0),COUNTA('Request Testing'!Y93)&gt;0),"GCP","DD"))</f>
        <v/>
      </c>
      <c r="Z93" s="73" t="str">
        <f>IF('Request Testing'!Z93&lt;1,"",IF(AND(OR('Request Testing'!L93&gt;0,'Request Testing'!M93&gt;0),COUNTA('Request Testing'!Z93)&gt;0),"GCP","TH"))</f>
        <v/>
      </c>
      <c r="AA93" s="73" t="str">
        <f>IF('Request Testing'!AA93&lt;1,"",IF(AND(OR('Request Testing'!L93&gt;0,'Request Testing'!M93&gt;0),COUNTA('Request Testing'!AA93)&gt;0),"GCP","PHA"))</f>
        <v/>
      </c>
      <c r="AB93" s="73" t="str">
        <f>IF('Request Testing'!AB93&lt;1,"",IF(AND(OR('Request Testing'!L93&gt;0,'Request Testing'!M93&gt;0),COUNTA('Request Testing'!AB93)&gt;0),"GCP","OS"))</f>
        <v/>
      </c>
      <c r="AE93" s="74" t="str">
        <f>IF(OR('Request Testing'!L93&gt;0,'Request Testing'!M93&gt;0,'Request Testing'!N93&gt;0,'Request Testing'!O93&gt;0,'Request Testing'!P93&gt;0,'Request Testing'!Q93&gt;0,'Request Testing'!R93&gt;0,'Request Testing'!S93&gt;0,'Request Testing'!T93&gt;0,'Request Testing'!U93&gt;0,'Request Testing'!V93&gt;0,'Request Testing'!W93&gt;0,'Request Testing'!X93&gt;0,'Request Testing'!Y93&gt;0,'Request Testing'!Z93&gt;0,'Request Testing'!AA93&gt;0,'Request Testing'!AB93&gt;0),"X","")</f>
        <v/>
      </c>
      <c r="AF93" s="75" t="str">
        <f>IF(ISNUMBER(SEARCH({"S"},C93)),"S",IF(ISNUMBER(SEARCH({"M"},C93)),"B",IF(ISNUMBER(SEARCH({"B"},C93)),"B",IF(ISNUMBER(SEARCH({"C"},C93)),"C",IF(ISNUMBER(SEARCH({"H"},C93)),"C",IF(ISNUMBER(SEARCH({"F"},C93)),"C",""))))))</f>
        <v/>
      </c>
      <c r="AG93" s="74" t="str">
        <f t="shared" si="20"/>
        <v/>
      </c>
      <c r="AH93" s="74" t="str">
        <f t="shared" si="21"/>
        <v/>
      </c>
      <c r="AI93" s="74" t="str">
        <f t="shared" si="22"/>
        <v/>
      </c>
      <c r="AJ93" s="4" t="str">
        <f t="shared" si="23"/>
        <v/>
      </c>
      <c r="AK93" s="76" t="str">
        <f>IF('Request Testing'!M93&lt;1,"",IF(AND(OR('Request Testing'!$E$1&gt;0),COUNTA('Request Testing'!M93)&gt;0),"CHR","GGP-LD"))</f>
        <v/>
      </c>
      <c r="AL93" s="4" t="str">
        <f t="shared" si="24"/>
        <v/>
      </c>
      <c r="AM93" s="52" t="str">
        <f t="shared" si="25"/>
        <v/>
      </c>
      <c r="AN93" s="4" t="str">
        <f t="shared" si="26"/>
        <v/>
      </c>
      <c r="AO93" s="4" t="str">
        <f t="shared" si="27"/>
        <v/>
      </c>
      <c r="AP93" s="74" t="str">
        <f t="shared" si="28"/>
        <v/>
      </c>
      <c r="AQ93" s="4" t="str">
        <f t="shared" si="29"/>
        <v/>
      </c>
      <c r="AR93" s="4" t="str">
        <f t="shared" si="39"/>
        <v/>
      </c>
      <c r="AS93" s="74" t="str">
        <f t="shared" si="30"/>
        <v/>
      </c>
      <c r="AT93" s="4" t="str">
        <f t="shared" si="31"/>
        <v/>
      </c>
      <c r="AU93" s="4" t="str">
        <f t="shared" si="32"/>
        <v/>
      </c>
      <c r="AV93" s="4" t="str">
        <f t="shared" si="33"/>
        <v/>
      </c>
      <c r="AW93" s="4" t="str">
        <f t="shared" si="34"/>
        <v/>
      </c>
      <c r="AX93" s="4" t="str">
        <f t="shared" si="35"/>
        <v/>
      </c>
      <c r="AY93" s="4" t="str">
        <f t="shared" si="36"/>
        <v/>
      </c>
      <c r="AZ93" s="4" t="str">
        <f t="shared" si="37"/>
        <v/>
      </c>
      <c r="BA93" s="77" t="str">
        <f>IF(AND(OR('Request Testing'!L93&gt;0,'Request Testing'!M93&gt;0),COUNTA('Request Testing'!V93:AB93)&gt;0),"Run Panel","")</f>
        <v/>
      </c>
      <c r="BC93" s="78" t="str">
        <f>IF(AG93="Blood Card",'Order Details'!$S$34,"")</f>
        <v/>
      </c>
      <c r="BD93" s="78" t="str">
        <f>IF(AH93="Hair Card",'Order Details'!$S$35,"")</f>
        <v/>
      </c>
      <c r="BF93" s="4" t="str">
        <f>IF(AJ93="GGP-HD",'Order Details'!$N$10,"")</f>
        <v/>
      </c>
      <c r="BG93" s="79" t="str">
        <f>IF(AK93="GGP-LD",'Order Details'!$N$15,IF(AK93="CHR",'Order Details'!$P$15,""))</f>
        <v/>
      </c>
      <c r="BH93" s="52" t="str">
        <f>IF(AL93="GGP-uLD",'Order Details'!$N$18,"")</f>
        <v/>
      </c>
      <c r="BI93" s="80" t="str">
        <f>IF(AM93="PV",'Order Details'!$N$24,"")</f>
        <v/>
      </c>
      <c r="BJ93" s="78" t="str">
        <f>IF(AN93="HPS",'Order Details'!$N$34,IF(AN93="HPS ADD ON",'Order Details'!$M$34,""))</f>
        <v/>
      </c>
      <c r="BK93" s="78" t="str">
        <f>IF(AO93="CC",'Order Details'!$N$33,IF(AO93="CC ADD ON",'Order Details'!$M$33,""))</f>
        <v/>
      </c>
      <c r="BL93" s="79" t="str">
        <f>IF(AP93="DL",'Order Details'!$N$35,"")</f>
        <v/>
      </c>
      <c r="BM93" s="79" t="str">
        <f>IF(AQ93="RC",'Order Details'!$N$36,"")</f>
        <v/>
      </c>
      <c r="BN93" s="79" t="str">
        <f>IF(AR93="OH",'Order Details'!$N$37,"")</f>
        <v/>
      </c>
      <c r="BO93" s="79" t="str">
        <f>IF(AS93="BVD",'Order Details'!$N$38,"")</f>
        <v/>
      </c>
      <c r="BP93" s="79" t="str">
        <f>IF(AT93="AM",'Order Details'!$N$40,"")</f>
        <v/>
      </c>
      <c r="BQ93" s="79" t="str">
        <f>IF(AU93="NH",'Order Details'!$N$41,"")</f>
        <v/>
      </c>
      <c r="BR93" s="79" t="str">
        <f>IF(AV93="CA",'Order Details'!$N$42,"")</f>
        <v/>
      </c>
      <c r="BS93" s="79" t="str">
        <f>IF(AW93="DD",'Order Details'!$N$43,"")</f>
        <v/>
      </c>
      <c r="BT93" s="79" t="str">
        <f>IF(AX93="TH",'Order Details'!$N$45,"")</f>
        <v/>
      </c>
      <c r="BU93" s="79" t="str">
        <f>IF(AY93="PHA",'Order Details'!$N$44,"")</f>
        <v/>
      </c>
      <c r="BV93" s="79" t="str">
        <f>IF(AZ93="OS",'Order Details'!$N$46,"")</f>
        <v/>
      </c>
      <c r="BW93" s="79" t="str">
        <f>IF(BA93="RUN PANEL",'Order Details'!$N$39,"")</f>
        <v/>
      </c>
      <c r="BX93" s="79" t="str">
        <f t="shared" si="38"/>
        <v/>
      </c>
    </row>
    <row r="94" spans="1:76" ht="15.75" customHeight="1">
      <c r="A94" s="22" t="str">
        <f>IF('Request Testing'!A94&gt;0,'Request Testing'!A94,"")</f>
        <v/>
      </c>
      <c r="B94" s="70" t="str">
        <f>IF('Request Testing'!B94="","",'Request Testing'!B94)</f>
        <v/>
      </c>
      <c r="C94" s="70" t="str">
        <f>IF('Request Testing'!C94="","",'Request Testing'!C94)</f>
        <v/>
      </c>
      <c r="D94" s="24" t="str">
        <f>IF('Request Testing'!D94="","",'Request Testing'!D94)</f>
        <v/>
      </c>
      <c r="E94" s="24" t="str">
        <f>IF('Request Testing'!E94="","",'Request Testing'!E94)</f>
        <v/>
      </c>
      <c r="F94" s="24" t="str">
        <f>IF('Request Testing'!F94="","",'Request Testing'!F94)</f>
        <v/>
      </c>
      <c r="G94" s="22" t="str">
        <f>IF('Request Testing'!G94="","",'Request Testing'!G94)</f>
        <v/>
      </c>
      <c r="H94" s="71" t="str">
        <f>IF('Request Testing'!H94="","",'Request Testing'!H94)</f>
        <v/>
      </c>
      <c r="I94" s="22" t="str">
        <f>IF('Request Testing'!I94="","",'Request Testing'!I94)</f>
        <v/>
      </c>
      <c r="J94" s="22" t="str">
        <f>IF('Request Testing'!J94="","",'Request Testing'!J94)</f>
        <v/>
      </c>
      <c r="K94" s="22" t="str">
        <f>IF('Request Testing'!K94="","",'Request Testing'!K94)</f>
        <v/>
      </c>
      <c r="L94" s="70" t="str">
        <f>IF('Request Testing'!L94="","",'Request Testing'!L94)</f>
        <v/>
      </c>
      <c r="M94" s="70" t="str">
        <f>IF('Request Testing'!M94="","",'Request Testing'!M94)</f>
        <v/>
      </c>
      <c r="N94" s="70" t="str">
        <f>IF('Request Testing'!N94="","",'Request Testing'!N94)</f>
        <v/>
      </c>
      <c r="O94" s="72" t="str">
        <f>IF('Request Testing'!O94&lt;1,"",IF(AND(OR('Request Testing'!L94&gt;0,'Request Testing'!M94&gt;0,'Request Testing'!N94&gt;0),COUNTA('Request Testing'!O94)&gt;0),"","PV"))</f>
        <v/>
      </c>
      <c r="P94" s="72" t="str">
        <f>IF('Request Testing'!P94&lt;1,"",IF(AND(OR('Request Testing'!L94&gt;0,'Request Testing'!M94&gt;0),COUNTA('Request Testing'!P94)&gt;0),"HPS ADD ON","HPS"))</f>
        <v/>
      </c>
      <c r="Q94" s="72" t="str">
        <f>IF('Request Testing'!Q94&lt;1,"",IF(AND(OR('Request Testing'!L94&gt;0,'Request Testing'!M94&gt;0),COUNTA('Request Testing'!Q94)&gt;0),"CC ADD ON","CC"))</f>
        <v/>
      </c>
      <c r="R94" s="72" t="str">
        <f>IF('Request Testing'!R94&lt;1,"",IF(AND(OR('Request Testing'!L94&gt;0,'Request Testing'!M94&gt;0),COUNTA('Request Testing'!R94)&gt;0),"RC ADD ON","RC"))</f>
        <v/>
      </c>
      <c r="S94" s="70" t="str">
        <f>IF('Request Testing'!S94&lt;1,"",IF(AND(OR('Request Testing'!L94&gt;0,'Request Testing'!M94&gt;0),COUNTA('Request Testing'!S94)&gt;0),"DL ADD ON","DL"))</f>
        <v/>
      </c>
      <c r="T94" s="70" t="str">
        <f>IF('Request Testing'!T94="","",'Request Testing'!T94)</f>
        <v/>
      </c>
      <c r="U94" s="70" t="str">
        <f>IF('Request Testing'!U94&lt;1,"",IF(AND(OR('Request Testing'!L94&gt;0,'Request Testing'!M94&gt;0),COUNTA('Request Testing'!U94)&gt;0),"OH ADD ON","OH"))</f>
        <v/>
      </c>
      <c r="V94" s="73" t="str">
        <f>IF('Request Testing'!V94&lt;1,"",IF(AND(OR('Request Testing'!L94&gt;0,'Request Testing'!M94&gt;0),COUNTA('Request Testing'!V94)&gt;0),"GCP","AM"))</f>
        <v/>
      </c>
      <c r="W94" s="73" t="str">
        <f>IF('Request Testing'!W94&lt;1,"",IF(AND(OR('Request Testing'!L94&gt;0,'Request Testing'!M94&gt;0),COUNTA('Request Testing'!W94)&gt;0),"GCP","NH"))</f>
        <v/>
      </c>
      <c r="X94" s="73" t="str">
        <f>IF('Request Testing'!X94&lt;1,"",IF(AND(OR('Request Testing'!L94&gt;0,'Request Testing'!M94&gt;0),COUNTA('Request Testing'!X94)&gt;0),"GCP","CA"))</f>
        <v/>
      </c>
      <c r="Y94" s="73" t="str">
        <f>IF('Request Testing'!Y94&lt;1,"",IF(AND(OR('Request Testing'!L94&gt;0,'Request Testing'!M94&gt;0),COUNTA('Request Testing'!Y94)&gt;0),"GCP","DD"))</f>
        <v/>
      </c>
      <c r="Z94" s="73" t="str">
        <f>IF('Request Testing'!Z94&lt;1,"",IF(AND(OR('Request Testing'!L94&gt;0,'Request Testing'!M94&gt;0),COUNTA('Request Testing'!Z94)&gt;0),"GCP","TH"))</f>
        <v/>
      </c>
      <c r="AA94" s="73" t="str">
        <f>IF('Request Testing'!AA94&lt;1,"",IF(AND(OR('Request Testing'!L94&gt;0,'Request Testing'!M94&gt;0),COUNTA('Request Testing'!AA94)&gt;0),"GCP","PHA"))</f>
        <v/>
      </c>
      <c r="AB94" s="73" t="str">
        <f>IF('Request Testing'!AB94&lt;1,"",IF(AND(OR('Request Testing'!L94&gt;0,'Request Testing'!M94&gt;0),COUNTA('Request Testing'!AB94)&gt;0),"GCP","OS"))</f>
        <v/>
      </c>
      <c r="AE94" s="74" t="str">
        <f>IF(OR('Request Testing'!L94&gt;0,'Request Testing'!M94&gt;0,'Request Testing'!N94&gt;0,'Request Testing'!O94&gt;0,'Request Testing'!P94&gt;0,'Request Testing'!Q94&gt;0,'Request Testing'!R94&gt;0,'Request Testing'!S94&gt;0,'Request Testing'!T94&gt;0,'Request Testing'!U94&gt;0,'Request Testing'!V94&gt;0,'Request Testing'!W94&gt;0,'Request Testing'!X94&gt;0,'Request Testing'!Y94&gt;0,'Request Testing'!Z94&gt;0,'Request Testing'!AA94&gt;0,'Request Testing'!AB94&gt;0),"X","")</f>
        <v/>
      </c>
      <c r="AF94" s="75" t="str">
        <f>IF(ISNUMBER(SEARCH({"S"},C94)),"S",IF(ISNUMBER(SEARCH({"M"},C94)),"B",IF(ISNUMBER(SEARCH({"B"},C94)),"B",IF(ISNUMBER(SEARCH({"C"},C94)),"C",IF(ISNUMBER(SEARCH({"H"},C94)),"C",IF(ISNUMBER(SEARCH({"F"},C94)),"C",""))))))</f>
        <v/>
      </c>
      <c r="AG94" s="74" t="str">
        <f t="shared" si="20"/>
        <v/>
      </c>
      <c r="AH94" s="74" t="str">
        <f t="shared" si="21"/>
        <v/>
      </c>
      <c r="AI94" s="74" t="str">
        <f t="shared" si="22"/>
        <v/>
      </c>
      <c r="AJ94" s="4" t="str">
        <f t="shared" si="23"/>
        <v/>
      </c>
      <c r="AK94" s="76" t="str">
        <f>IF('Request Testing'!M94&lt;1,"",IF(AND(OR('Request Testing'!$E$1&gt;0),COUNTA('Request Testing'!M94)&gt;0),"CHR","GGP-LD"))</f>
        <v/>
      </c>
      <c r="AL94" s="4" t="str">
        <f t="shared" si="24"/>
        <v/>
      </c>
      <c r="AM94" s="52" t="str">
        <f t="shared" si="25"/>
        <v/>
      </c>
      <c r="AN94" s="4" t="str">
        <f t="shared" si="26"/>
        <v/>
      </c>
      <c r="AO94" s="4" t="str">
        <f t="shared" si="27"/>
        <v/>
      </c>
      <c r="AP94" s="74" t="str">
        <f t="shared" si="28"/>
        <v/>
      </c>
      <c r="AQ94" s="4" t="str">
        <f t="shared" si="29"/>
        <v/>
      </c>
      <c r="AR94" s="4" t="str">
        <f t="shared" si="39"/>
        <v/>
      </c>
      <c r="AS94" s="74" t="str">
        <f t="shared" si="30"/>
        <v/>
      </c>
      <c r="AT94" s="4" t="str">
        <f t="shared" si="31"/>
        <v/>
      </c>
      <c r="AU94" s="4" t="str">
        <f t="shared" si="32"/>
        <v/>
      </c>
      <c r="AV94" s="4" t="str">
        <f t="shared" si="33"/>
        <v/>
      </c>
      <c r="AW94" s="4" t="str">
        <f t="shared" si="34"/>
        <v/>
      </c>
      <c r="AX94" s="4" t="str">
        <f t="shared" si="35"/>
        <v/>
      </c>
      <c r="AY94" s="4" t="str">
        <f t="shared" si="36"/>
        <v/>
      </c>
      <c r="AZ94" s="4" t="str">
        <f t="shared" si="37"/>
        <v/>
      </c>
      <c r="BA94" s="77" t="str">
        <f>IF(AND(OR('Request Testing'!L94&gt;0,'Request Testing'!M94&gt;0),COUNTA('Request Testing'!V94:AB94)&gt;0),"Run Panel","")</f>
        <v/>
      </c>
      <c r="BC94" s="78" t="str">
        <f>IF(AG94="Blood Card",'Order Details'!$S$34,"")</f>
        <v/>
      </c>
      <c r="BD94" s="78" t="str">
        <f>IF(AH94="Hair Card",'Order Details'!$S$35,"")</f>
        <v/>
      </c>
      <c r="BF94" s="4" t="str">
        <f>IF(AJ94="GGP-HD",'Order Details'!$N$10,"")</f>
        <v/>
      </c>
      <c r="BG94" s="79" t="str">
        <f>IF(AK94="GGP-LD",'Order Details'!$N$15,IF(AK94="CHR",'Order Details'!$P$15,""))</f>
        <v/>
      </c>
      <c r="BH94" s="52" t="str">
        <f>IF(AL94="GGP-uLD",'Order Details'!$N$18,"")</f>
        <v/>
      </c>
      <c r="BI94" s="80" t="str">
        <f>IF(AM94="PV",'Order Details'!$N$24,"")</f>
        <v/>
      </c>
      <c r="BJ94" s="78" t="str">
        <f>IF(AN94="HPS",'Order Details'!$N$34,IF(AN94="HPS ADD ON",'Order Details'!$M$34,""))</f>
        <v/>
      </c>
      <c r="BK94" s="78" t="str">
        <f>IF(AO94="CC",'Order Details'!$N$33,IF(AO94="CC ADD ON",'Order Details'!$M$33,""))</f>
        <v/>
      </c>
      <c r="BL94" s="79" t="str">
        <f>IF(AP94="DL",'Order Details'!$N$35,"")</f>
        <v/>
      </c>
      <c r="BM94" s="79" t="str">
        <f>IF(AQ94="RC",'Order Details'!$N$36,"")</f>
        <v/>
      </c>
      <c r="BN94" s="79" t="str">
        <f>IF(AR94="OH",'Order Details'!$N$37,"")</f>
        <v/>
      </c>
      <c r="BO94" s="79" t="str">
        <f>IF(AS94="BVD",'Order Details'!$N$38,"")</f>
        <v/>
      </c>
      <c r="BP94" s="79" t="str">
        <f>IF(AT94="AM",'Order Details'!$N$40,"")</f>
        <v/>
      </c>
      <c r="BQ94" s="79" t="str">
        <f>IF(AU94="NH",'Order Details'!$N$41,"")</f>
        <v/>
      </c>
      <c r="BR94" s="79" t="str">
        <f>IF(AV94="CA",'Order Details'!$N$42,"")</f>
        <v/>
      </c>
      <c r="BS94" s="79" t="str">
        <f>IF(AW94="DD",'Order Details'!$N$43,"")</f>
        <v/>
      </c>
      <c r="BT94" s="79" t="str">
        <f>IF(AX94="TH",'Order Details'!$N$45,"")</f>
        <v/>
      </c>
      <c r="BU94" s="79" t="str">
        <f>IF(AY94="PHA",'Order Details'!$N$44,"")</f>
        <v/>
      </c>
      <c r="BV94" s="79" t="str">
        <f>IF(AZ94="OS",'Order Details'!$N$46,"")</f>
        <v/>
      </c>
      <c r="BW94" s="79" t="str">
        <f>IF(BA94="RUN PANEL",'Order Details'!$N$39,"")</f>
        <v/>
      </c>
      <c r="BX94" s="79" t="str">
        <f t="shared" si="38"/>
        <v/>
      </c>
    </row>
    <row r="95" spans="1:76" ht="15.75" customHeight="1">
      <c r="A95" s="22" t="str">
        <f>IF('Request Testing'!A95&gt;0,'Request Testing'!A95,"")</f>
        <v/>
      </c>
      <c r="B95" s="70" t="str">
        <f>IF('Request Testing'!B95="","",'Request Testing'!B95)</f>
        <v/>
      </c>
      <c r="C95" s="70" t="str">
        <f>IF('Request Testing'!C95="","",'Request Testing'!C95)</f>
        <v/>
      </c>
      <c r="D95" s="24" t="str">
        <f>IF('Request Testing'!D95="","",'Request Testing'!D95)</f>
        <v/>
      </c>
      <c r="E95" s="24" t="str">
        <f>IF('Request Testing'!E95="","",'Request Testing'!E95)</f>
        <v/>
      </c>
      <c r="F95" s="24" t="str">
        <f>IF('Request Testing'!F95="","",'Request Testing'!F95)</f>
        <v/>
      </c>
      <c r="G95" s="22" t="str">
        <f>IF('Request Testing'!G95="","",'Request Testing'!G95)</f>
        <v/>
      </c>
      <c r="H95" s="71" t="str">
        <f>IF('Request Testing'!H95="","",'Request Testing'!H95)</f>
        <v/>
      </c>
      <c r="I95" s="22" t="str">
        <f>IF('Request Testing'!I95="","",'Request Testing'!I95)</f>
        <v/>
      </c>
      <c r="J95" s="22" t="str">
        <f>IF('Request Testing'!J95="","",'Request Testing'!J95)</f>
        <v/>
      </c>
      <c r="K95" s="22" t="str">
        <f>IF('Request Testing'!K95="","",'Request Testing'!K95)</f>
        <v/>
      </c>
      <c r="L95" s="70" t="str">
        <f>IF('Request Testing'!L95="","",'Request Testing'!L95)</f>
        <v/>
      </c>
      <c r="M95" s="70" t="str">
        <f>IF('Request Testing'!M95="","",'Request Testing'!M95)</f>
        <v/>
      </c>
      <c r="N95" s="70" t="str">
        <f>IF('Request Testing'!N95="","",'Request Testing'!N95)</f>
        <v/>
      </c>
      <c r="O95" s="72" t="str">
        <f>IF('Request Testing'!O95&lt;1,"",IF(AND(OR('Request Testing'!L95&gt;0,'Request Testing'!M95&gt;0,'Request Testing'!N95&gt;0),COUNTA('Request Testing'!O95)&gt;0),"","PV"))</f>
        <v/>
      </c>
      <c r="P95" s="72" t="str">
        <f>IF('Request Testing'!P95&lt;1,"",IF(AND(OR('Request Testing'!L95&gt;0,'Request Testing'!M95&gt;0),COUNTA('Request Testing'!P95)&gt;0),"HPS ADD ON","HPS"))</f>
        <v/>
      </c>
      <c r="Q95" s="72" t="str">
        <f>IF('Request Testing'!Q95&lt;1,"",IF(AND(OR('Request Testing'!L95&gt;0,'Request Testing'!M95&gt;0),COUNTA('Request Testing'!Q95)&gt;0),"CC ADD ON","CC"))</f>
        <v/>
      </c>
      <c r="R95" s="72" t="str">
        <f>IF('Request Testing'!R95&lt;1,"",IF(AND(OR('Request Testing'!L95&gt;0,'Request Testing'!M95&gt;0),COUNTA('Request Testing'!R95)&gt;0),"RC ADD ON","RC"))</f>
        <v/>
      </c>
      <c r="S95" s="70" t="str">
        <f>IF('Request Testing'!S95&lt;1,"",IF(AND(OR('Request Testing'!L95&gt;0,'Request Testing'!M95&gt;0),COUNTA('Request Testing'!S95)&gt;0),"DL ADD ON","DL"))</f>
        <v/>
      </c>
      <c r="T95" s="70" t="str">
        <f>IF('Request Testing'!T95="","",'Request Testing'!T95)</f>
        <v/>
      </c>
      <c r="U95" s="70" t="str">
        <f>IF('Request Testing'!U95&lt;1,"",IF(AND(OR('Request Testing'!L95&gt;0,'Request Testing'!M95&gt;0),COUNTA('Request Testing'!U95)&gt;0),"OH ADD ON","OH"))</f>
        <v/>
      </c>
      <c r="V95" s="73" t="str">
        <f>IF('Request Testing'!V95&lt;1,"",IF(AND(OR('Request Testing'!L95&gt;0,'Request Testing'!M95&gt;0),COUNTA('Request Testing'!V95)&gt;0),"GCP","AM"))</f>
        <v/>
      </c>
      <c r="W95" s="73" t="str">
        <f>IF('Request Testing'!W95&lt;1,"",IF(AND(OR('Request Testing'!L95&gt;0,'Request Testing'!M95&gt;0),COUNTA('Request Testing'!W95)&gt;0),"GCP","NH"))</f>
        <v/>
      </c>
      <c r="X95" s="73" t="str">
        <f>IF('Request Testing'!X95&lt;1,"",IF(AND(OR('Request Testing'!L95&gt;0,'Request Testing'!M95&gt;0),COUNTA('Request Testing'!X95)&gt;0),"GCP","CA"))</f>
        <v/>
      </c>
      <c r="Y95" s="73" t="str">
        <f>IF('Request Testing'!Y95&lt;1,"",IF(AND(OR('Request Testing'!L95&gt;0,'Request Testing'!M95&gt;0),COUNTA('Request Testing'!Y95)&gt;0),"GCP","DD"))</f>
        <v/>
      </c>
      <c r="Z95" s="73" t="str">
        <f>IF('Request Testing'!Z95&lt;1,"",IF(AND(OR('Request Testing'!L95&gt;0,'Request Testing'!M95&gt;0),COUNTA('Request Testing'!Z95)&gt;0),"GCP","TH"))</f>
        <v/>
      </c>
      <c r="AA95" s="73" t="str">
        <f>IF('Request Testing'!AA95&lt;1,"",IF(AND(OR('Request Testing'!L95&gt;0,'Request Testing'!M95&gt;0),COUNTA('Request Testing'!AA95)&gt;0),"GCP","PHA"))</f>
        <v/>
      </c>
      <c r="AB95" s="73" t="str">
        <f>IF('Request Testing'!AB95&lt;1,"",IF(AND(OR('Request Testing'!L95&gt;0,'Request Testing'!M95&gt;0),COUNTA('Request Testing'!AB95)&gt;0),"GCP","OS"))</f>
        <v/>
      </c>
      <c r="AE95" s="74" t="str">
        <f>IF(OR('Request Testing'!L95&gt;0,'Request Testing'!M95&gt;0,'Request Testing'!N95&gt;0,'Request Testing'!O95&gt;0,'Request Testing'!P95&gt;0,'Request Testing'!Q95&gt;0,'Request Testing'!R95&gt;0,'Request Testing'!S95&gt;0,'Request Testing'!T95&gt;0,'Request Testing'!U95&gt;0,'Request Testing'!V95&gt;0,'Request Testing'!W95&gt;0,'Request Testing'!X95&gt;0,'Request Testing'!Y95&gt;0,'Request Testing'!Z95&gt;0,'Request Testing'!AA95&gt;0,'Request Testing'!AB95&gt;0),"X","")</f>
        <v/>
      </c>
      <c r="AF95" s="75" t="str">
        <f>IF(ISNUMBER(SEARCH({"S"},C95)),"S",IF(ISNUMBER(SEARCH({"M"},C95)),"B",IF(ISNUMBER(SEARCH({"B"},C95)),"B",IF(ISNUMBER(SEARCH({"C"},C95)),"C",IF(ISNUMBER(SEARCH({"H"},C95)),"C",IF(ISNUMBER(SEARCH({"F"},C95)),"C",""))))))</f>
        <v/>
      </c>
      <c r="AG95" s="74" t="str">
        <f t="shared" si="20"/>
        <v/>
      </c>
      <c r="AH95" s="74" t="str">
        <f t="shared" si="21"/>
        <v/>
      </c>
      <c r="AI95" s="74" t="str">
        <f t="shared" si="22"/>
        <v/>
      </c>
      <c r="AJ95" s="4" t="str">
        <f t="shared" si="23"/>
        <v/>
      </c>
      <c r="AK95" s="76" t="str">
        <f>IF('Request Testing'!M95&lt;1,"",IF(AND(OR('Request Testing'!$E$1&gt;0),COUNTA('Request Testing'!M95)&gt;0),"CHR","GGP-LD"))</f>
        <v/>
      </c>
      <c r="AL95" s="4" t="str">
        <f t="shared" si="24"/>
        <v/>
      </c>
      <c r="AM95" s="52" t="str">
        <f t="shared" si="25"/>
        <v/>
      </c>
      <c r="AN95" s="4" t="str">
        <f t="shared" si="26"/>
        <v/>
      </c>
      <c r="AO95" s="4" t="str">
        <f t="shared" si="27"/>
        <v/>
      </c>
      <c r="AP95" s="74" t="str">
        <f t="shared" si="28"/>
        <v/>
      </c>
      <c r="AQ95" s="4" t="str">
        <f t="shared" si="29"/>
        <v/>
      </c>
      <c r="AR95" s="4" t="str">
        <f t="shared" si="39"/>
        <v/>
      </c>
      <c r="AS95" s="74" t="str">
        <f t="shared" si="30"/>
        <v/>
      </c>
      <c r="AT95" s="4" t="str">
        <f t="shared" si="31"/>
        <v/>
      </c>
      <c r="AU95" s="4" t="str">
        <f t="shared" si="32"/>
        <v/>
      </c>
      <c r="AV95" s="4" t="str">
        <f t="shared" si="33"/>
        <v/>
      </c>
      <c r="AW95" s="4" t="str">
        <f t="shared" si="34"/>
        <v/>
      </c>
      <c r="AX95" s="4" t="str">
        <f t="shared" si="35"/>
        <v/>
      </c>
      <c r="AY95" s="4" t="str">
        <f t="shared" si="36"/>
        <v/>
      </c>
      <c r="AZ95" s="4" t="str">
        <f t="shared" si="37"/>
        <v/>
      </c>
      <c r="BA95" s="77" t="str">
        <f>IF(AND(OR('Request Testing'!L95&gt;0,'Request Testing'!M95&gt;0),COUNTA('Request Testing'!V95:AB95)&gt;0),"Run Panel","")</f>
        <v/>
      </c>
      <c r="BC95" s="78" t="str">
        <f>IF(AG95="Blood Card",'Order Details'!$S$34,"")</f>
        <v/>
      </c>
      <c r="BD95" s="78" t="str">
        <f>IF(AH95="Hair Card",'Order Details'!$S$35,"")</f>
        <v/>
      </c>
      <c r="BF95" s="4" t="str">
        <f>IF(AJ95="GGP-HD",'Order Details'!$N$10,"")</f>
        <v/>
      </c>
      <c r="BG95" s="79" t="str">
        <f>IF(AK95="GGP-LD",'Order Details'!$N$15,IF(AK95="CHR",'Order Details'!$P$15,""))</f>
        <v/>
      </c>
      <c r="BH95" s="52" t="str">
        <f>IF(AL95="GGP-uLD",'Order Details'!$N$18,"")</f>
        <v/>
      </c>
      <c r="BI95" s="80" t="str">
        <f>IF(AM95="PV",'Order Details'!$N$24,"")</f>
        <v/>
      </c>
      <c r="BJ95" s="78" t="str">
        <f>IF(AN95="HPS",'Order Details'!$N$34,IF(AN95="HPS ADD ON",'Order Details'!$M$34,""))</f>
        <v/>
      </c>
      <c r="BK95" s="78" t="str">
        <f>IF(AO95="CC",'Order Details'!$N$33,IF(AO95="CC ADD ON",'Order Details'!$M$33,""))</f>
        <v/>
      </c>
      <c r="BL95" s="79" t="str">
        <f>IF(AP95="DL",'Order Details'!$N$35,"")</f>
        <v/>
      </c>
      <c r="BM95" s="79" t="str">
        <f>IF(AQ95="RC",'Order Details'!$N$36,"")</f>
        <v/>
      </c>
      <c r="BN95" s="79" t="str">
        <f>IF(AR95="OH",'Order Details'!$N$37,"")</f>
        <v/>
      </c>
      <c r="BO95" s="79" t="str">
        <f>IF(AS95="BVD",'Order Details'!$N$38,"")</f>
        <v/>
      </c>
      <c r="BP95" s="79" t="str">
        <f>IF(AT95="AM",'Order Details'!$N$40,"")</f>
        <v/>
      </c>
      <c r="BQ95" s="79" t="str">
        <f>IF(AU95="NH",'Order Details'!$N$41,"")</f>
        <v/>
      </c>
      <c r="BR95" s="79" t="str">
        <f>IF(AV95="CA",'Order Details'!$N$42,"")</f>
        <v/>
      </c>
      <c r="BS95" s="79" t="str">
        <f>IF(AW95="DD",'Order Details'!$N$43,"")</f>
        <v/>
      </c>
      <c r="BT95" s="79" t="str">
        <f>IF(AX95="TH",'Order Details'!$N$45,"")</f>
        <v/>
      </c>
      <c r="BU95" s="79" t="str">
        <f>IF(AY95="PHA",'Order Details'!$N$44,"")</f>
        <v/>
      </c>
      <c r="BV95" s="79" t="str">
        <f>IF(AZ95="OS",'Order Details'!$N$46,"")</f>
        <v/>
      </c>
      <c r="BW95" s="79" t="str">
        <f>IF(BA95="RUN PANEL",'Order Details'!$N$39,"")</f>
        <v/>
      </c>
      <c r="BX95" s="79" t="str">
        <f t="shared" si="38"/>
        <v/>
      </c>
    </row>
    <row r="96" spans="1:76" ht="15.75" customHeight="1">
      <c r="A96" s="22" t="str">
        <f>IF('Request Testing'!A96&gt;0,'Request Testing'!A96,"")</f>
        <v/>
      </c>
      <c r="B96" s="70" t="str">
        <f>IF('Request Testing'!B96="","",'Request Testing'!B96)</f>
        <v/>
      </c>
      <c r="C96" s="70" t="str">
        <f>IF('Request Testing'!C96="","",'Request Testing'!C96)</f>
        <v/>
      </c>
      <c r="D96" s="24" t="str">
        <f>IF('Request Testing'!D96="","",'Request Testing'!D96)</f>
        <v/>
      </c>
      <c r="E96" s="24" t="str">
        <f>IF('Request Testing'!E96="","",'Request Testing'!E96)</f>
        <v/>
      </c>
      <c r="F96" s="24" t="str">
        <f>IF('Request Testing'!F96="","",'Request Testing'!F96)</f>
        <v/>
      </c>
      <c r="G96" s="22" t="str">
        <f>IF('Request Testing'!G96="","",'Request Testing'!G96)</f>
        <v/>
      </c>
      <c r="H96" s="71" t="str">
        <f>IF('Request Testing'!H96="","",'Request Testing'!H96)</f>
        <v/>
      </c>
      <c r="I96" s="22" t="str">
        <f>IF('Request Testing'!I96="","",'Request Testing'!I96)</f>
        <v/>
      </c>
      <c r="J96" s="22" t="str">
        <f>IF('Request Testing'!J96="","",'Request Testing'!J96)</f>
        <v/>
      </c>
      <c r="K96" s="22" t="str">
        <f>IF('Request Testing'!K96="","",'Request Testing'!K96)</f>
        <v/>
      </c>
      <c r="L96" s="70" t="str">
        <f>IF('Request Testing'!L96="","",'Request Testing'!L96)</f>
        <v/>
      </c>
      <c r="M96" s="70" t="str">
        <f>IF('Request Testing'!M96="","",'Request Testing'!M96)</f>
        <v/>
      </c>
      <c r="N96" s="70" t="str">
        <f>IF('Request Testing'!N96="","",'Request Testing'!N96)</f>
        <v/>
      </c>
      <c r="O96" s="72" t="str">
        <f>IF('Request Testing'!O96&lt;1,"",IF(AND(OR('Request Testing'!L96&gt;0,'Request Testing'!M96&gt;0,'Request Testing'!N96&gt;0),COUNTA('Request Testing'!O96)&gt;0),"","PV"))</f>
        <v/>
      </c>
      <c r="P96" s="72" t="str">
        <f>IF('Request Testing'!P96&lt;1,"",IF(AND(OR('Request Testing'!L96&gt;0,'Request Testing'!M96&gt;0),COUNTA('Request Testing'!P96)&gt;0),"HPS ADD ON","HPS"))</f>
        <v/>
      </c>
      <c r="Q96" s="72" t="str">
        <f>IF('Request Testing'!Q96&lt;1,"",IF(AND(OR('Request Testing'!L96&gt;0,'Request Testing'!M96&gt;0),COUNTA('Request Testing'!Q96)&gt;0),"CC ADD ON","CC"))</f>
        <v/>
      </c>
      <c r="R96" s="72" t="str">
        <f>IF('Request Testing'!R96&lt;1,"",IF(AND(OR('Request Testing'!L96&gt;0,'Request Testing'!M96&gt;0),COUNTA('Request Testing'!R96)&gt;0),"RC ADD ON","RC"))</f>
        <v/>
      </c>
      <c r="S96" s="70" t="str">
        <f>IF('Request Testing'!S96&lt;1,"",IF(AND(OR('Request Testing'!L96&gt;0,'Request Testing'!M96&gt;0),COUNTA('Request Testing'!S96)&gt;0),"DL ADD ON","DL"))</f>
        <v/>
      </c>
      <c r="T96" s="70" t="str">
        <f>IF('Request Testing'!T96="","",'Request Testing'!T96)</f>
        <v/>
      </c>
      <c r="U96" s="70" t="str">
        <f>IF('Request Testing'!U96&lt;1,"",IF(AND(OR('Request Testing'!L96&gt;0,'Request Testing'!M96&gt;0),COUNTA('Request Testing'!U96)&gt;0),"OH ADD ON","OH"))</f>
        <v/>
      </c>
      <c r="V96" s="73" t="str">
        <f>IF('Request Testing'!V96&lt;1,"",IF(AND(OR('Request Testing'!L96&gt;0,'Request Testing'!M96&gt;0),COUNTA('Request Testing'!V96)&gt;0),"GCP","AM"))</f>
        <v/>
      </c>
      <c r="W96" s="73" t="str">
        <f>IF('Request Testing'!W96&lt;1,"",IF(AND(OR('Request Testing'!L96&gt;0,'Request Testing'!M96&gt;0),COUNTA('Request Testing'!W96)&gt;0),"GCP","NH"))</f>
        <v/>
      </c>
      <c r="X96" s="73" t="str">
        <f>IF('Request Testing'!X96&lt;1,"",IF(AND(OR('Request Testing'!L96&gt;0,'Request Testing'!M96&gt;0),COUNTA('Request Testing'!X96)&gt;0),"GCP","CA"))</f>
        <v/>
      </c>
      <c r="Y96" s="73" t="str">
        <f>IF('Request Testing'!Y96&lt;1,"",IF(AND(OR('Request Testing'!L96&gt;0,'Request Testing'!M96&gt;0),COUNTA('Request Testing'!Y96)&gt;0),"GCP","DD"))</f>
        <v/>
      </c>
      <c r="Z96" s="73" t="str">
        <f>IF('Request Testing'!Z96&lt;1,"",IF(AND(OR('Request Testing'!L96&gt;0,'Request Testing'!M96&gt;0),COUNTA('Request Testing'!Z96)&gt;0),"GCP","TH"))</f>
        <v/>
      </c>
      <c r="AA96" s="73" t="str">
        <f>IF('Request Testing'!AA96&lt;1,"",IF(AND(OR('Request Testing'!L96&gt;0,'Request Testing'!M96&gt;0),COUNTA('Request Testing'!AA96)&gt;0),"GCP","PHA"))</f>
        <v/>
      </c>
      <c r="AB96" s="73" t="str">
        <f>IF('Request Testing'!AB96&lt;1,"",IF(AND(OR('Request Testing'!L96&gt;0,'Request Testing'!M96&gt;0),COUNTA('Request Testing'!AB96)&gt;0),"GCP","OS"))</f>
        <v/>
      </c>
      <c r="AE96" s="74" t="str">
        <f>IF(OR('Request Testing'!L96&gt;0,'Request Testing'!M96&gt;0,'Request Testing'!N96&gt;0,'Request Testing'!O96&gt;0,'Request Testing'!P96&gt;0,'Request Testing'!Q96&gt;0,'Request Testing'!R96&gt;0,'Request Testing'!S96&gt;0,'Request Testing'!T96&gt;0,'Request Testing'!U96&gt;0,'Request Testing'!V96&gt;0,'Request Testing'!W96&gt;0,'Request Testing'!X96&gt;0,'Request Testing'!Y96&gt;0,'Request Testing'!Z96&gt;0,'Request Testing'!AA96&gt;0,'Request Testing'!AB96&gt;0),"X","")</f>
        <v/>
      </c>
      <c r="AF96" s="75" t="str">
        <f>IF(ISNUMBER(SEARCH({"S"},C96)),"S",IF(ISNUMBER(SEARCH({"M"},C96)),"B",IF(ISNUMBER(SEARCH({"B"},C96)),"B",IF(ISNUMBER(SEARCH({"C"},C96)),"C",IF(ISNUMBER(SEARCH({"H"},C96)),"C",IF(ISNUMBER(SEARCH({"F"},C96)),"C",""))))))</f>
        <v/>
      </c>
      <c r="AG96" s="74" t="str">
        <f t="shared" si="20"/>
        <v/>
      </c>
      <c r="AH96" s="74" t="str">
        <f t="shared" si="21"/>
        <v/>
      </c>
      <c r="AI96" s="74" t="str">
        <f t="shared" si="22"/>
        <v/>
      </c>
      <c r="AJ96" s="4" t="str">
        <f t="shared" si="23"/>
        <v/>
      </c>
      <c r="AK96" s="76" t="str">
        <f>IF('Request Testing'!M96&lt;1,"",IF(AND(OR('Request Testing'!$E$1&gt;0),COUNTA('Request Testing'!M96)&gt;0),"CHR","GGP-LD"))</f>
        <v/>
      </c>
      <c r="AL96" s="4" t="str">
        <f t="shared" si="24"/>
        <v/>
      </c>
      <c r="AM96" s="52" t="str">
        <f t="shared" si="25"/>
        <v/>
      </c>
      <c r="AN96" s="4" t="str">
        <f t="shared" si="26"/>
        <v/>
      </c>
      <c r="AO96" s="4" t="str">
        <f t="shared" si="27"/>
        <v/>
      </c>
      <c r="AP96" s="74" t="str">
        <f t="shared" si="28"/>
        <v/>
      </c>
      <c r="AQ96" s="4" t="str">
        <f t="shared" si="29"/>
        <v/>
      </c>
      <c r="AR96" s="4" t="str">
        <f t="shared" si="39"/>
        <v/>
      </c>
      <c r="AS96" s="74" t="str">
        <f t="shared" si="30"/>
        <v/>
      </c>
      <c r="AT96" s="4" t="str">
        <f t="shared" si="31"/>
        <v/>
      </c>
      <c r="AU96" s="4" t="str">
        <f t="shared" si="32"/>
        <v/>
      </c>
      <c r="AV96" s="4" t="str">
        <f t="shared" si="33"/>
        <v/>
      </c>
      <c r="AW96" s="4" t="str">
        <f t="shared" si="34"/>
        <v/>
      </c>
      <c r="AX96" s="4" t="str">
        <f t="shared" si="35"/>
        <v/>
      </c>
      <c r="AY96" s="4" t="str">
        <f t="shared" si="36"/>
        <v/>
      </c>
      <c r="AZ96" s="4" t="str">
        <f t="shared" si="37"/>
        <v/>
      </c>
      <c r="BA96" s="77" t="str">
        <f>IF(AND(OR('Request Testing'!L96&gt;0,'Request Testing'!M96&gt;0),COUNTA('Request Testing'!V96:AB96)&gt;0),"Run Panel","")</f>
        <v/>
      </c>
      <c r="BC96" s="78" t="str">
        <f>IF(AG96="Blood Card",'Order Details'!$S$34,"")</f>
        <v/>
      </c>
      <c r="BD96" s="78" t="str">
        <f>IF(AH96="Hair Card",'Order Details'!$S$35,"")</f>
        <v/>
      </c>
      <c r="BF96" s="4" t="str">
        <f>IF(AJ96="GGP-HD",'Order Details'!$N$10,"")</f>
        <v/>
      </c>
      <c r="BG96" s="79" t="str">
        <f>IF(AK96="GGP-LD",'Order Details'!$N$15,IF(AK96="CHR",'Order Details'!$P$15,""))</f>
        <v/>
      </c>
      <c r="BH96" s="52" t="str">
        <f>IF(AL96="GGP-uLD",'Order Details'!$N$18,"")</f>
        <v/>
      </c>
      <c r="BI96" s="80" t="str">
        <f>IF(AM96="PV",'Order Details'!$N$24,"")</f>
        <v/>
      </c>
      <c r="BJ96" s="78" t="str">
        <f>IF(AN96="HPS",'Order Details'!$N$34,IF(AN96="HPS ADD ON",'Order Details'!$M$34,""))</f>
        <v/>
      </c>
      <c r="BK96" s="78" t="str">
        <f>IF(AO96="CC",'Order Details'!$N$33,IF(AO96="CC ADD ON",'Order Details'!$M$33,""))</f>
        <v/>
      </c>
      <c r="BL96" s="79" t="str">
        <f>IF(AP96="DL",'Order Details'!$N$35,"")</f>
        <v/>
      </c>
      <c r="BM96" s="79" t="str">
        <f>IF(AQ96="RC",'Order Details'!$N$36,"")</f>
        <v/>
      </c>
      <c r="BN96" s="79" t="str">
        <f>IF(AR96="OH",'Order Details'!$N$37,"")</f>
        <v/>
      </c>
      <c r="BO96" s="79" t="str">
        <f>IF(AS96="BVD",'Order Details'!$N$38,"")</f>
        <v/>
      </c>
      <c r="BP96" s="79" t="str">
        <f>IF(AT96="AM",'Order Details'!$N$40,"")</f>
        <v/>
      </c>
      <c r="BQ96" s="79" t="str">
        <f>IF(AU96="NH",'Order Details'!$N$41,"")</f>
        <v/>
      </c>
      <c r="BR96" s="79" t="str">
        <f>IF(AV96="CA",'Order Details'!$N$42,"")</f>
        <v/>
      </c>
      <c r="BS96" s="79" t="str">
        <f>IF(AW96="DD",'Order Details'!$N$43,"")</f>
        <v/>
      </c>
      <c r="BT96" s="79" t="str">
        <f>IF(AX96="TH",'Order Details'!$N$45,"")</f>
        <v/>
      </c>
      <c r="BU96" s="79" t="str">
        <f>IF(AY96="PHA",'Order Details'!$N$44,"")</f>
        <v/>
      </c>
      <c r="BV96" s="79" t="str">
        <f>IF(AZ96="OS",'Order Details'!$N$46,"")</f>
        <v/>
      </c>
      <c r="BW96" s="79" t="str">
        <f>IF(BA96="RUN PANEL",'Order Details'!$N$39,"")</f>
        <v/>
      </c>
      <c r="BX96" s="79" t="str">
        <f t="shared" si="38"/>
        <v/>
      </c>
    </row>
    <row r="97" spans="1:76" ht="15.75" customHeight="1">
      <c r="A97" s="22" t="str">
        <f>IF('Request Testing'!A97&gt;0,'Request Testing'!A97,"")</f>
        <v/>
      </c>
      <c r="B97" s="70" t="str">
        <f>IF('Request Testing'!B97="","",'Request Testing'!B97)</f>
        <v/>
      </c>
      <c r="C97" s="70" t="str">
        <f>IF('Request Testing'!C97="","",'Request Testing'!C97)</f>
        <v/>
      </c>
      <c r="D97" s="24" t="str">
        <f>IF('Request Testing'!D97="","",'Request Testing'!D97)</f>
        <v/>
      </c>
      <c r="E97" s="24" t="str">
        <f>IF('Request Testing'!E97="","",'Request Testing'!E97)</f>
        <v/>
      </c>
      <c r="F97" s="24" t="str">
        <f>IF('Request Testing'!F97="","",'Request Testing'!F97)</f>
        <v/>
      </c>
      <c r="G97" s="22" t="str">
        <f>IF('Request Testing'!G97="","",'Request Testing'!G97)</f>
        <v/>
      </c>
      <c r="H97" s="71" t="str">
        <f>IF('Request Testing'!H97="","",'Request Testing'!H97)</f>
        <v/>
      </c>
      <c r="I97" s="22" t="str">
        <f>IF('Request Testing'!I97="","",'Request Testing'!I97)</f>
        <v/>
      </c>
      <c r="J97" s="22" t="str">
        <f>IF('Request Testing'!J97="","",'Request Testing'!J97)</f>
        <v/>
      </c>
      <c r="K97" s="22" t="str">
        <f>IF('Request Testing'!K97="","",'Request Testing'!K97)</f>
        <v/>
      </c>
      <c r="L97" s="70" t="str">
        <f>IF('Request Testing'!L97="","",'Request Testing'!L97)</f>
        <v/>
      </c>
      <c r="M97" s="70" t="str">
        <f>IF('Request Testing'!M97="","",'Request Testing'!M97)</f>
        <v/>
      </c>
      <c r="N97" s="70" t="str">
        <f>IF('Request Testing'!N97="","",'Request Testing'!N97)</f>
        <v/>
      </c>
      <c r="O97" s="72" t="str">
        <f>IF('Request Testing'!O97&lt;1,"",IF(AND(OR('Request Testing'!L97&gt;0,'Request Testing'!M97&gt;0,'Request Testing'!N97&gt;0),COUNTA('Request Testing'!O97)&gt;0),"","PV"))</f>
        <v/>
      </c>
      <c r="P97" s="72" t="str">
        <f>IF('Request Testing'!P97&lt;1,"",IF(AND(OR('Request Testing'!L97&gt;0,'Request Testing'!M97&gt;0),COUNTA('Request Testing'!P97)&gt;0),"HPS ADD ON","HPS"))</f>
        <v/>
      </c>
      <c r="Q97" s="72" t="str">
        <f>IF('Request Testing'!Q97&lt;1,"",IF(AND(OR('Request Testing'!L97&gt;0,'Request Testing'!M97&gt;0),COUNTA('Request Testing'!Q97)&gt;0),"CC ADD ON","CC"))</f>
        <v/>
      </c>
      <c r="R97" s="72" t="str">
        <f>IF('Request Testing'!R97&lt;1,"",IF(AND(OR('Request Testing'!L97&gt;0,'Request Testing'!M97&gt;0),COUNTA('Request Testing'!R97)&gt;0),"RC ADD ON","RC"))</f>
        <v/>
      </c>
      <c r="S97" s="70" t="str">
        <f>IF('Request Testing'!S97&lt;1,"",IF(AND(OR('Request Testing'!L97&gt;0,'Request Testing'!M97&gt;0),COUNTA('Request Testing'!S97)&gt;0),"DL ADD ON","DL"))</f>
        <v/>
      </c>
      <c r="T97" s="70" t="str">
        <f>IF('Request Testing'!T97="","",'Request Testing'!T97)</f>
        <v/>
      </c>
      <c r="U97" s="70" t="str">
        <f>IF('Request Testing'!U97&lt;1,"",IF(AND(OR('Request Testing'!L97&gt;0,'Request Testing'!M97&gt;0),COUNTA('Request Testing'!U97)&gt;0),"OH ADD ON","OH"))</f>
        <v/>
      </c>
      <c r="V97" s="73" t="str">
        <f>IF('Request Testing'!V97&lt;1,"",IF(AND(OR('Request Testing'!L97&gt;0,'Request Testing'!M97&gt;0),COUNTA('Request Testing'!V97)&gt;0),"GCP","AM"))</f>
        <v/>
      </c>
      <c r="W97" s="73" t="str">
        <f>IF('Request Testing'!W97&lt;1,"",IF(AND(OR('Request Testing'!L97&gt;0,'Request Testing'!M97&gt;0),COUNTA('Request Testing'!W97)&gt;0),"GCP","NH"))</f>
        <v/>
      </c>
      <c r="X97" s="73" t="str">
        <f>IF('Request Testing'!X97&lt;1,"",IF(AND(OR('Request Testing'!L97&gt;0,'Request Testing'!M97&gt;0),COUNTA('Request Testing'!X97)&gt;0),"GCP","CA"))</f>
        <v/>
      </c>
      <c r="Y97" s="73" t="str">
        <f>IF('Request Testing'!Y97&lt;1,"",IF(AND(OR('Request Testing'!L97&gt;0,'Request Testing'!M97&gt;0),COUNTA('Request Testing'!Y97)&gt;0),"GCP","DD"))</f>
        <v/>
      </c>
      <c r="Z97" s="73" t="str">
        <f>IF('Request Testing'!Z97&lt;1,"",IF(AND(OR('Request Testing'!L97&gt;0,'Request Testing'!M97&gt;0),COUNTA('Request Testing'!Z97)&gt;0),"GCP","TH"))</f>
        <v/>
      </c>
      <c r="AA97" s="73" t="str">
        <f>IF('Request Testing'!AA97&lt;1,"",IF(AND(OR('Request Testing'!L97&gt;0,'Request Testing'!M97&gt;0),COUNTA('Request Testing'!AA97)&gt;0),"GCP","PHA"))</f>
        <v/>
      </c>
      <c r="AB97" s="73" t="str">
        <f>IF('Request Testing'!AB97&lt;1,"",IF(AND(OR('Request Testing'!L97&gt;0,'Request Testing'!M97&gt;0),COUNTA('Request Testing'!AB97)&gt;0),"GCP","OS"))</f>
        <v/>
      </c>
      <c r="AE97" s="74" t="str">
        <f>IF(OR('Request Testing'!L97&gt;0,'Request Testing'!M97&gt;0,'Request Testing'!N97&gt;0,'Request Testing'!O97&gt;0,'Request Testing'!P97&gt;0,'Request Testing'!Q97&gt;0,'Request Testing'!R97&gt;0,'Request Testing'!S97&gt;0,'Request Testing'!T97&gt;0,'Request Testing'!U97&gt;0,'Request Testing'!V97&gt;0,'Request Testing'!W97&gt;0,'Request Testing'!X97&gt;0,'Request Testing'!Y97&gt;0,'Request Testing'!Z97&gt;0,'Request Testing'!AA97&gt;0,'Request Testing'!AB97&gt;0),"X","")</f>
        <v/>
      </c>
      <c r="AF97" s="75" t="str">
        <f>IF(ISNUMBER(SEARCH({"S"},C97)),"S",IF(ISNUMBER(SEARCH({"M"},C97)),"B",IF(ISNUMBER(SEARCH({"B"},C97)),"B",IF(ISNUMBER(SEARCH({"C"},C97)),"C",IF(ISNUMBER(SEARCH({"H"},C97)),"C",IF(ISNUMBER(SEARCH({"F"},C97)),"C",""))))))</f>
        <v/>
      </c>
      <c r="AG97" s="74" t="str">
        <f t="shared" si="20"/>
        <v/>
      </c>
      <c r="AH97" s="74" t="str">
        <f t="shared" si="21"/>
        <v/>
      </c>
      <c r="AI97" s="74" t="str">
        <f t="shared" si="22"/>
        <v/>
      </c>
      <c r="AJ97" s="4" t="str">
        <f t="shared" si="23"/>
        <v/>
      </c>
      <c r="AK97" s="76" t="str">
        <f>IF('Request Testing'!M97&lt;1,"",IF(AND(OR('Request Testing'!$E$1&gt;0),COUNTA('Request Testing'!M97)&gt;0),"CHR","GGP-LD"))</f>
        <v/>
      </c>
      <c r="AL97" s="4" t="str">
        <f t="shared" si="24"/>
        <v/>
      </c>
      <c r="AM97" s="52" t="str">
        <f t="shared" si="25"/>
        <v/>
      </c>
      <c r="AN97" s="4" t="str">
        <f t="shared" si="26"/>
        <v/>
      </c>
      <c r="AO97" s="4" t="str">
        <f t="shared" si="27"/>
        <v/>
      </c>
      <c r="AP97" s="74" t="str">
        <f t="shared" si="28"/>
        <v/>
      </c>
      <c r="AQ97" s="4" t="str">
        <f t="shared" si="29"/>
        <v/>
      </c>
      <c r="AR97" s="4" t="str">
        <f t="shared" si="39"/>
        <v/>
      </c>
      <c r="AS97" s="74" t="str">
        <f t="shared" si="30"/>
        <v/>
      </c>
      <c r="AT97" s="4" t="str">
        <f t="shared" si="31"/>
        <v/>
      </c>
      <c r="AU97" s="4" t="str">
        <f t="shared" si="32"/>
        <v/>
      </c>
      <c r="AV97" s="4" t="str">
        <f t="shared" si="33"/>
        <v/>
      </c>
      <c r="AW97" s="4" t="str">
        <f t="shared" si="34"/>
        <v/>
      </c>
      <c r="AX97" s="4" t="str">
        <f t="shared" si="35"/>
        <v/>
      </c>
      <c r="AY97" s="4" t="str">
        <f t="shared" si="36"/>
        <v/>
      </c>
      <c r="AZ97" s="4" t="str">
        <f t="shared" si="37"/>
        <v/>
      </c>
      <c r="BA97" s="77" t="str">
        <f>IF(AND(OR('Request Testing'!L97&gt;0,'Request Testing'!M97&gt;0),COUNTA('Request Testing'!V97:AB97)&gt;0),"Run Panel","")</f>
        <v/>
      </c>
      <c r="BC97" s="78" t="str">
        <f>IF(AG97="Blood Card",'Order Details'!$S$34,"")</f>
        <v/>
      </c>
      <c r="BD97" s="78" t="str">
        <f>IF(AH97="Hair Card",'Order Details'!$S$35,"")</f>
        <v/>
      </c>
      <c r="BF97" s="4" t="str">
        <f>IF(AJ97="GGP-HD",'Order Details'!$N$10,"")</f>
        <v/>
      </c>
      <c r="BG97" s="79" t="str">
        <f>IF(AK97="GGP-LD",'Order Details'!$N$15,IF(AK97="CHR",'Order Details'!$P$15,""))</f>
        <v/>
      </c>
      <c r="BH97" s="52" t="str">
        <f>IF(AL97="GGP-uLD",'Order Details'!$N$18,"")</f>
        <v/>
      </c>
      <c r="BI97" s="80" t="str">
        <f>IF(AM97="PV",'Order Details'!$N$24,"")</f>
        <v/>
      </c>
      <c r="BJ97" s="78" t="str">
        <f>IF(AN97="HPS",'Order Details'!$N$34,IF(AN97="HPS ADD ON",'Order Details'!$M$34,""))</f>
        <v/>
      </c>
      <c r="BK97" s="78" t="str">
        <f>IF(AO97="CC",'Order Details'!$N$33,IF(AO97="CC ADD ON",'Order Details'!$M$33,""))</f>
        <v/>
      </c>
      <c r="BL97" s="79" t="str">
        <f>IF(AP97="DL",'Order Details'!$N$35,"")</f>
        <v/>
      </c>
      <c r="BM97" s="79" t="str">
        <f>IF(AQ97="RC",'Order Details'!$N$36,"")</f>
        <v/>
      </c>
      <c r="BN97" s="79" t="str">
        <f>IF(AR97="OH",'Order Details'!$N$37,"")</f>
        <v/>
      </c>
      <c r="BO97" s="79" t="str">
        <f>IF(AS97="BVD",'Order Details'!$N$38,"")</f>
        <v/>
      </c>
      <c r="BP97" s="79" t="str">
        <f>IF(AT97="AM",'Order Details'!$N$40,"")</f>
        <v/>
      </c>
      <c r="BQ97" s="79" t="str">
        <f>IF(AU97="NH",'Order Details'!$N$41,"")</f>
        <v/>
      </c>
      <c r="BR97" s="79" t="str">
        <f>IF(AV97="CA",'Order Details'!$N$42,"")</f>
        <v/>
      </c>
      <c r="BS97" s="79" t="str">
        <f>IF(AW97="DD",'Order Details'!$N$43,"")</f>
        <v/>
      </c>
      <c r="BT97" s="79" t="str">
        <f>IF(AX97="TH",'Order Details'!$N$45,"")</f>
        <v/>
      </c>
      <c r="BU97" s="79" t="str">
        <f>IF(AY97="PHA",'Order Details'!$N$44,"")</f>
        <v/>
      </c>
      <c r="BV97" s="79" t="str">
        <f>IF(AZ97="OS",'Order Details'!$N$46,"")</f>
        <v/>
      </c>
      <c r="BW97" s="79" t="str">
        <f>IF(BA97="RUN PANEL",'Order Details'!$N$39,"")</f>
        <v/>
      </c>
      <c r="BX97" s="79" t="str">
        <f t="shared" si="38"/>
        <v/>
      </c>
    </row>
    <row r="98" spans="1:76" ht="15.75" customHeight="1">
      <c r="A98" s="22" t="str">
        <f>IF('Request Testing'!A98&gt;0,'Request Testing'!A98,"")</f>
        <v/>
      </c>
      <c r="B98" s="70" t="str">
        <f>IF('Request Testing'!B98="","",'Request Testing'!B98)</f>
        <v/>
      </c>
      <c r="C98" s="70" t="str">
        <f>IF('Request Testing'!C98="","",'Request Testing'!C98)</f>
        <v/>
      </c>
      <c r="D98" s="24" t="str">
        <f>IF('Request Testing'!D98="","",'Request Testing'!D98)</f>
        <v/>
      </c>
      <c r="E98" s="24" t="str">
        <f>IF('Request Testing'!E98="","",'Request Testing'!E98)</f>
        <v/>
      </c>
      <c r="F98" s="24" t="str">
        <f>IF('Request Testing'!F98="","",'Request Testing'!F98)</f>
        <v/>
      </c>
      <c r="G98" s="22" t="str">
        <f>IF('Request Testing'!G98="","",'Request Testing'!G98)</f>
        <v/>
      </c>
      <c r="H98" s="71" t="str">
        <f>IF('Request Testing'!H98="","",'Request Testing'!H98)</f>
        <v/>
      </c>
      <c r="I98" s="22" t="str">
        <f>IF('Request Testing'!I98="","",'Request Testing'!I98)</f>
        <v/>
      </c>
      <c r="J98" s="22" t="str">
        <f>IF('Request Testing'!J98="","",'Request Testing'!J98)</f>
        <v/>
      </c>
      <c r="K98" s="22" t="str">
        <f>IF('Request Testing'!K98="","",'Request Testing'!K98)</f>
        <v/>
      </c>
      <c r="L98" s="70" t="str">
        <f>IF('Request Testing'!L98="","",'Request Testing'!L98)</f>
        <v/>
      </c>
      <c r="M98" s="70" t="str">
        <f>IF('Request Testing'!M98="","",'Request Testing'!M98)</f>
        <v/>
      </c>
      <c r="N98" s="70" t="str">
        <f>IF('Request Testing'!N98="","",'Request Testing'!N98)</f>
        <v/>
      </c>
      <c r="O98" s="72" t="str">
        <f>IF('Request Testing'!O98&lt;1,"",IF(AND(OR('Request Testing'!L98&gt;0,'Request Testing'!M98&gt;0,'Request Testing'!N98&gt;0),COUNTA('Request Testing'!O98)&gt;0),"","PV"))</f>
        <v/>
      </c>
      <c r="P98" s="72" t="str">
        <f>IF('Request Testing'!P98&lt;1,"",IF(AND(OR('Request Testing'!L98&gt;0,'Request Testing'!M98&gt;0),COUNTA('Request Testing'!P98)&gt;0),"HPS ADD ON","HPS"))</f>
        <v/>
      </c>
      <c r="Q98" s="72" t="str">
        <f>IF('Request Testing'!Q98&lt;1,"",IF(AND(OR('Request Testing'!L98&gt;0,'Request Testing'!M98&gt;0),COUNTA('Request Testing'!Q98)&gt;0),"CC ADD ON","CC"))</f>
        <v/>
      </c>
      <c r="R98" s="72" t="str">
        <f>IF('Request Testing'!R98&lt;1,"",IF(AND(OR('Request Testing'!L98&gt;0,'Request Testing'!M98&gt;0),COUNTA('Request Testing'!R98)&gt;0),"RC ADD ON","RC"))</f>
        <v/>
      </c>
      <c r="S98" s="70" t="str">
        <f>IF('Request Testing'!S98&lt;1,"",IF(AND(OR('Request Testing'!L98&gt;0,'Request Testing'!M98&gt;0),COUNTA('Request Testing'!S98)&gt;0),"DL ADD ON","DL"))</f>
        <v/>
      </c>
      <c r="T98" s="70" t="str">
        <f>IF('Request Testing'!T98="","",'Request Testing'!T98)</f>
        <v/>
      </c>
      <c r="U98" s="70" t="str">
        <f>IF('Request Testing'!U98&lt;1,"",IF(AND(OR('Request Testing'!L98&gt;0,'Request Testing'!M98&gt;0),COUNTA('Request Testing'!U98)&gt;0),"OH ADD ON","OH"))</f>
        <v/>
      </c>
      <c r="V98" s="73" t="str">
        <f>IF('Request Testing'!V98&lt;1,"",IF(AND(OR('Request Testing'!L98&gt;0,'Request Testing'!M98&gt;0),COUNTA('Request Testing'!V98)&gt;0),"GCP","AM"))</f>
        <v/>
      </c>
      <c r="W98" s="73" t="str">
        <f>IF('Request Testing'!W98&lt;1,"",IF(AND(OR('Request Testing'!L98&gt;0,'Request Testing'!M98&gt;0),COUNTA('Request Testing'!W98)&gt;0),"GCP","NH"))</f>
        <v/>
      </c>
      <c r="X98" s="73" t="str">
        <f>IF('Request Testing'!X98&lt;1,"",IF(AND(OR('Request Testing'!L98&gt;0,'Request Testing'!M98&gt;0),COUNTA('Request Testing'!X98)&gt;0),"GCP","CA"))</f>
        <v/>
      </c>
      <c r="Y98" s="73" t="str">
        <f>IF('Request Testing'!Y98&lt;1,"",IF(AND(OR('Request Testing'!L98&gt;0,'Request Testing'!M98&gt;0),COUNTA('Request Testing'!Y98)&gt;0),"GCP","DD"))</f>
        <v/>
      </c>
      <c r="Z98" s="73" t="str">
        <f>IF('Request Testing'!Z98&lt;1,"",IF(AND(OR('Request Testing'!L98&gt;0,'Request Testing'!M98&gt;0),COUNTA('Request Testing'!Z98)&gt;0),"GCP","TH"))</f>
        <v/>
      </c>
      <c r="AA98" s="73" t="str">
        <f>IF('Request Testing'!AA98&lt;1,"",IF(AND(OR('Request Testing'!L98&gt;0,'Request Testing'!M98&gt;0),COUNTA('Request Testing'!AA98)&gt;0),"GCP","PHA"))</f>
        <v/>
      </c>
      <c r="AB98" s="73" t="str">
        <f>IF('Request Testing'!AB98&lt;1,"",IF(AND(OR('Request Testing'!L98&gt;0,'Request Testing'!M98&gt;0),COUNTA('Request Testing'!AB98)&gt;0),"GCP","OS"))</f>
        <v/>
      </c>
      <c r="AE98" s="74" t="str">
        <f>IF(OR('Request Testing'!L98&gt;0,'Request Testing'!M98&gt;0,'Request Testing'!N98&gt;0,'Request Testing'!O98&gt;0,'Request Testing'!P98&gt;0,'Request Testing'!Q98&gt;0,'Request Testing'!R98&gt;0,'Request Testing'!S98&gt;0,'Request Testing'!T98&gt;0,'Request Testing'!U98&gt;0,'Request Testing'!V98&gt;0,'Request Testing'!W98&gt;0,'Request Testing'!X98&gt;0,'Request Testing'!Y98&gt;0,'Request Testing'!Z98&gt;0,'Request Testing'!AA98&gt;0,'Request Testing'!AB98&gt;0),"X","")</f>
        <v/>
      </c>
      <c r="AF98" s="75" t="str">
        <f>IF(ISNUMBER(SEARCH({"S"},C98)),"S",IF(ISNUMBER(SEARCH({"M"},C98)),"B",IF(ISNUMBER(SEARCH({"B"},C98)),"B",IF(ISNUMBER(SEARCH({"C"},C98)),"C",IF(ISNUMBER(SEARCH({"H"},C98)),"C",IF(ISNUMBER(SEARCH({"F"},C98)),"C",""))))))</f>
        <v/>
      </c>
      <c r="AG98" s="74" t="str">
        <f t="shared" si="20"/>
        <v/>
      </c>
      <c r="AH98" s="74" t="str">
        <f t="shared" si="21"/>
        <v/>
      </c>
      <c r="AI98" s="74" t="str">
        <f t="shared" si="22"/>
        <v/>
      </c>
      <c r="AJ98" s="4" t="str">
        <f t="shared" si="23"/>
        <v/>
      </c>
      <c r="AK98" s="76" t="str">
        <f>IF('Request Testing'!M98&lt;1,"",IF(AND(OR('Request Testing'!$E$1&gt;0),COUNTA('Request Testing'!M98)&gt;0),"CHR","GGP-LD"))</f>
        <v/>
      </c>
      <c r="AL98" s="4" t="str">
        <f t="shared" si="24"/>
        <v/>
      </c>
      <c r="AM98" s="52" t="str">
        <f t="shared" si="25"/>
        <v/>
      </c>
      <c r="AN98" s="4" t="str">
        <f t="shared" si="26"/>
        <v/>
      </c>
      <c r="AO98" s="4" t="str">
        <f t="shared" si="27"/>
        <v/>
      </c>
      <c r="AP98" s="74" t="str">
        <f t="shared" si="28"/>
        <v/>
      </c>
      <c r="AQ98" s="4" t="str">
        <f t="shared" si="29"/>
        <v/>
      </c>
      <c r="AR98" s="4" t="str">
        <f t="shared" si="39"/>
        <v/>
      </c>
      <c r="AS98" s="74" t="str">
        <f t="shared" si="30"/>
        <v/>
      </c>
      <c r="AT98" s="4" t="str">
        <f t="shared" si="31"/>
        <v/>
      </c>
      <c r="AU98" s="4" t="str">
        <f t="shared" si="32"/>
        <v/>
      </c>
      <c r="AV98" s="4" t="str">
        <f t="shared" si="33"/>
        <v/>
      </c>
      <c r="AW98" s="4" t="str">
        <f t="shared" si="34"/>
        <v/>
      </c>
      <c r="AX98" s="4" t="str">
        <f t="shared" si="35"/>
        <v/>
      </c>
      <c r="AY98" s="4" t="str">
        <f t="shared" si="36"/>
        <v/>
      </c>
      <c r="AZ98" s="4" t="str">
        <f t="shared" si="37"/>
        <v/>
      </c>
      <c r="BA98" s="77" t="str">
        <f>IF(AND(OR('Request Testing'!L98&gt;0,'Request Testing'!M98&gt;0),COUNTA('Request Testing'!V98:AB98)&gt;0),"Run Panel","")</f>
        <v/>
      </c>
      <c r="BC98" s="78" t="str">
        <f>IF(AG98="Blood Card",'Order Details'!$S$34,"")</f>
        <v/>
      </c>
      <c r="BD98" s="78" t="str">
        <f>IF(AH98="Hair Card",'Order Details'!$S$35,"")</f>
        <v/>
      </c>
      <c r="BF98" s="4" t="str">
        <f>IF(AJ98="GGP-HD",'Order Details'!$N$10,"")</f>
        <v/>
      </c>
      <c r="BG98" s="79" t="str">
        <f>IF(AK98="GGP-LD",'Order Details'!$N$15,IF(AK98="CHR",'Order Details'!$P$15,""))</f>
        <v/>
      </c>
      <c r="BH98" s="52" t="str">
        <f>IF(AL98="GGP-uLD",'Order Details'!$N$18,"")</f>
        <v/>
      </c>
      <c r="BI98" s="80" t="str">
        <f>IF(AM98="PV",'Order Details'!$N$24,"")</f>
        <v/>
      </c>
      <c r="BJ98" s="78" t="str">
        <f>IF(AN98="HPS",'Order Details'!$N$34,IF(AN98="HPS ADD ON",'Order Details'!$M$34,""))</f>
        <v/>
      </c>
      <c r="BK98" s="78" t="str">
        <f>IF(AO98="CC",'Order Details'!$N$33,IF(AO98="CC ADD ON",'Order Details'!$M$33,""))</f>
        <v/>
      </c>
      <c r="BL98" s="79" t="str">
        <f>IF(AP98="DL",'Order Details'!$N$35,"")</f>
        <v/>
      </c>
      <c r="BM98" s="79" t="str">
        <f>IF(AQ98="RC",'Order Details'!$N$36,"")</f>
        <v/>
      </c>
      <c r="BN98" s="79" t="str">
        <f>IF(AR98="OH",'Order Details'!$N$37,"")</f>
        <v/>
      </c>
      <c r="BO98" s="79" t="str">
        <f>IF(AS98="BVD",'Order Details'!$N$38,"")</f>
        <v/>
      </c>
      <c r="BP98" s="79" t="str">
        <f>IF(AT98="AM",'Order Details'!$N$40,"")</f>
        <v/>
      </c>
      <c r="BQ98" s="79" t="str">
        <f>IF(AU98="NH",'Order Details'!$N$41,"")</f>
        <v/>
      </c>
      <c r="BR98" s="79" t="str">
        <f>IF(AV98="CA",'Order Details'!$N$42,"")</f>
        <v/>
      </c>
      <c r="BS98" s="79" t="str">
        <f>IF(AW98="DD",'Order Details'!$N$43,"")</f>
        <v/>
      </c>
      <c r="BT98" s="79" t="str">
        <f>IF(AX98="TH",'Order Details'!$N$45,"")</f>
        <v/>
      </c>
      <c r="BU98" s="79" t="str">
        <f>IF(AY98="PHA",'Order Details'!$N$44,"")</f>
        <v/>
      </c>
      <c r="BV98" s="79" t="str">
        <f>IF(AZ98="OS",'Order Details'!$N$46,"")</f>
        <v/>
      </c>
      <c r="BW98" s="79" t="str">
        <f>IF(BA98="RUN PANEL",'Order Details'!$N$39,"")</f>
        <v/>
      </c>
      <c r="BX98" s="79" t="str">
        <f t="shared" si="38"/>
        <v/>
      </c>
    </row>
    <row r="99" spans="1:76" ht="15.75" customHeight="1">
      <c r="A99" s="22" t="str">
        <f>IF('Request Testing'!A99&gt;0,'Request Testing'!A99,"")</f>
        <v/>
      </c>
      <c r="B99" s="70" t="str">
        <f>IF('Request Testing'!B99="","",'Request Testing'!B99)</f>
        <v/>
      </c>
      <c r="C99" s="70" t="str">
        <f>IF('Request Testing'!C99="","",'Request Testing'!C99)</f>
        <v/>
      </c>
      <c r="D99" s="24" t="str">
        <f>IF('Request Testing'!D99="","",'Request Testing'!D99)</f>
        <v/>
      </c>
      <c r="E99" s="24" t="str">
        <f>IF('Request Testing'!E99="","",'Request Testing'!E99)</f>
        <v/>
      </c>
      <c r="F99" s="24" t="str">
        <f>IF('Request Testing'!F99="","",'Request Testing'!F99)</f>
        <v/>
      </c>
      <c r="G99" s="22" t="str">
        <f>IF('Request Testing'!G99="","",'Request Testing'!G99)</f>
        <v/>
      </c>
      <c r="H99" s="71" t="str">
        <f>IF('Request Testing'!H99="","",'Request Testing'!H99)</f>
        <v/>
      </c>
      <c r="I99" s="22" t="str">
        <f>IF('Request Testing'!I99="","",'Request Testing'!I99)</f>
        <v/>
      </c>
      <c r="J99" s="22" t="str">
        <f>IF('Request Testing'!J99="","",'Request Testing'!J99)</f>
        <v/>
      </c>
      <c r="K99" s="22" t="str">
        <f>IF('Request Testing'!K99="","",'Request Testing'!K99)</f>
        <v/>
      </c>
      <c r="L99" s="70" t="str">
        <f>IF('Request Testing'!L99="","",'Request Testing'!L99)</f>
        <v/>
      </c>
      <c r="M99" s="70" t="str">
        <f>IF('Request Testing'!M99="","",'Request Testing'!M99)</f>
        <v/>
      </c>
      <c r="N99" s="70" t="str">
        <f>IF('Request Testing'!N99="","",'Request Testing'!N99)</f>
        <v/>
      </c>
      <c r="O99" s="72" t="str">
        <f>IF('Request Testing'!O99&lt;1,"",IF(AND(OR('Request Testing'!L99&gt;0,'Request Testing'!M99&gt;0,'Request Testing'!N99&gt;0),COUNTA('Request Testing'!O99)&gt;0),"","PV"))</f>
        <v/>
      </c>
      <c r="P99" s="72" t="str">
        <f>IF('Request Testing'!P99&lt;1,"",IF(AND(OR('Request Testing'!L99&gt;0,'Request Testing'!M99&gt;0),COUNTA('Request Testing'!P99)&gt;0),"HPS ADD ON","HPS"))</f>
        <v/>
      </c>
      <c r="Q99" s="72" t="str">
        <f>IF('Request Testing'!Q99&lt;1,"",IF(AND(OR('Request Testing'!L99&gt;0,'Request Testing'!M99&gt;0),COUNTA('Request Testing'!Q99)&gt;0),"CC ADD ON","CC"))</f>
        <v/>
      </c>
      <c r="R99" s="72" t="str">
        <f>IF('Request Testing'!R99&lt;1,"",IF(AND(OR('Request Testing'!L99&gt;0,'Request Testing'!M99&gt;0),COUNTA('Request Testing'!R99)&gt;0),"RC ADD ON","RC"))</f>
        <v/>
      </c>
      <c r="S99" s="70" t="str">
        <f>IF('Request Testing'!S99&lt;1,"",IF(AND(OR('Request Testing'!L99&gt;0,'Request Testing'!M99&gt;0),COUNTA('Request Testing'!S99)&gt;0),"DL ADD ON","DL"))</f>
        <v/>
      </c>
      <c r="T99" s="70" t="str">
        <f>IF('Request Testing'!T99="","",'Request Testing'!T99)</f>
        <v/>
      </c>
      <c r="U99" s="70" t="str">
        <f>IF('Request Testing'!U99&lt;1,"",IF(AND(OR('Request Testing'!L99&gt;0,'Request Testing'!M99&gt;0),COUNTA('Request Testing'!U99)&gt;0),"OH ADD ON","OH"))</f>
        <v/>
      </c>
      <c r="V99" s="73" t="str">
        <f>IF('Request Testing'!V99&lt;1,"",IF(AND(OR('Request Testing'!L99&gt;0,'Request Testing'!M99&gt;0),COUNTA('Request Testing'!V99)&gt;0),"GCP","AM"))</f>
        <v/>
      </c>
      <c r="W99" s="73" t="str">
        <f>IF('Request Testing'!W99&lt;1,"",IF(AND(OR('Request Testing'!L99&gt;0,'Request Testing'!M99&gt;0),COUNTA('Request Testing'!W99)&gt;0),"GCP","NH"))</f>
        <v/>
      </c>
      <c r="X99" s="73" t="str">
        <f>IF('Request Testing'!X99&lt;1,"",IF(AND(OR('Request Testing'!L99&gt;0,'Request Testing'!M99&gt;0),COUNTA('Request Testing'!X99)&gt;0),"GCP","CA"))</f>
        <v/>
      </c>
      <c r="Y99" s="73" t="str">
        <f>IF('Request Testing'!Y99&lt;1,"",IF(AND(OR('Request Testing'!L99&gt;0,'Request Testing'!M99&gt;0),COUNTA('Request Testing'!Y99)&gt;0),"GCP","DD"))</f>
        <v/>
      </c>
      <c r="Z99" s="73" t="str">
        <f>IF('Request Testing'!Z99&lt;1,"",IF(AND(OR('Request Testing'!L99&gt;0,'Request Testing'!M99&gt;0),COUNTA('Request Testing'!Z99)&gt;0),"GCP","TH"))</f>
        <v/>
      </c>
      <c r="AA99" s="73" t="str">
        <f>IF('Request Testing'!AA99&lt;1,"",IF(AND(OR('Request Testing'!L99&gt;0,'Request Testing'!M99&gt;0),COUNTA('Request Testing'!AA99)&gt;0),"GCP","PHA"))</f>
        <v/>
      </c>
      <c r="AB99" s="73" t="str">
        <f>IF('Request Testing'!AB99&lt;1,"",IF(AND(OR('Request Testing'!L99&gt;0,'Request Testing'!M99&gt;0),COUNTA('Request Testing'!AB99)&gt;0),"GCP","OS"))</f>
        <v/>
      </c>
      <c r="AE99" s="74" t="str">
        <f>IF(OR('Request Testing'!L99&gt;0,'Request Testing'!M99&gt;0,'Request Testing'!N99&gt;0,'Request Testing'!O99&gt;0,'Request Testing'!P99&gt;0,'Request Testing'!Q99&gt;0,'Request Testing'!R99&gt;0,'Request Testing'!S99&gt;0,'Request Testing'!T99&gt;0,'Request Testing'!U99&gt;0,'Request Testing'!V99&gt;0,'Request Testing'!W99&gt;0,'Request Testing'!X99&gt;0,'Request Testing'!Y99&gt;0,'Request Testing'!Z99&gt;0,'Request Testing'!AA99&gt;0,'Request Testing'!AB99&gt;0),"X","")</f>
        <v/>
      </c>
      <c r="AF99" s="75" t="str">
        <f>IF(ISNUMBER(SEARCH({"S"},C99)),"S",IF(ISNUMBER(SEARCH({"M"},C99)),"B",IF(ISNUMBER(SEARCH({"B"},C99)),"B",IF(ISNUMBER(SEARCH({"C"},C99)),"C",IF(ISNUMBER(SEARCH({"H"},C99)),"C",IF(ISNUMBER(SEARCH({"F"},C99)),"C",""))))))</f>
        <v/>
      </c>
      <c r="AG99" s="74" t="str">
        <f t="shared" si="20"/>
        <v/>
      </c>
      <c r="AH99" s="74" t="str">
        <f t="shared" si="21"/>
        <v/>
      </c>
      <c r="AI99" s="74" t="str">
        <f t="shared" si="22"/>
        <v/>
      </c>
      <c r="AJ99" s="4" t="str">
        <f t="shared" si="23"/>
        <v/>
      </c>
      <c r="AK99" s="76" t="str">
        <f>IF('Request Testing'!M99&lt;1,"",IF(AND(OR('Request Testing'!$E$1&gt;0),COUNTA('Request Testing'!M99)&gt;0),"CHR","GGP-LD"))</f>
        <v/>
      </c>
      <c r="AL99" s="4" t="str">
        <f t="shared" si="24"/>
        <v/>
      </c>
      <c r="AM99" s="52" t="str">
        <f t="shared" si="25"/>
        <v/>
      </c>
      <c r="AN99" s="4" t="str">
        <f t="shared" si="26"/>
        <v/>
      </c>
      <c r="AO99" s="4" t="str">
        <f t="shared" si="27"/>
        <v/>
      </c>
      <c r="AP99" s="74" t="str">
        <f t="shared" si="28"/>
        <v/>
      </c>
      <c r="AQ99" s="4" t="str">
        <f t="shared" si="29"/>
        <v/>
      </c>
      <c r="AR99" s="4" t="str">
        <f t="shared" si="39"/>
        <v/>
      </c>
      <c r="AS99" s="74" t="str">
        <f t="shared" si="30"/>
        <v/>
      </c>
      <c r="AT99" s="4" t="str">
        <f t="shared" si="31"/>
        <v/>
      </c>
      <c r="AU99" s="4" t="str">
        <f t="shared" si="32"/>
        <v/>
      </c>
      <c r="AV99" s="4" t="str">
        <f t="shared" si="33"/>
        <v/>
      </c>
      <c r="AW99" s="4" t="str">
        <f t="shared" si="34"/>
        <v/>
      </c>
      <c r="AX99" s="4" t="str">
        <f t="shared" si="35"/>
        <v/>
      </c>
      <c r="AY99" s="4" t="str">
        <f t="shared" si="36"/>
        <v/>
      </c>
      <c r="AZ99" s="4" t="str">
        <f t="shared" si="37"/>
        <v/>
      </c>
      <c r="BA99" s="77" t="str">
        <f>IF(AND(OR('Request Testing'!L99&gt;0,'Request Testing'!M99&gt;0),COUNTA('Request Testing'!V99:AB99)&gt;0),"Run Panel","")</f>
        <v/>
      </c>
      <c r="BC99" s="78" t="str">
        <f>IF(AG99="Blood Card",'Order Details'!$S$34,"")</f>
        <v/>
      </c>
      <c r="BD99" s="78" t="str">
        <f>IF(AH99="Hair Card",'Order Details'!$S$35,"")</f>
        <v/>
      </c>
      <c r="BF99" s="4" t="str">
        <f>IF(AJ99="GGP-HD",'Order Details'!$N$10,"")</f>
        <v/>
      </c>
      <c r="BG99" s="79" t="str">
        <f>IF(AK99="GGP-LD",'Order Details'!$N$15,IF(AK99="CHR",'Order Details'!$P$15,""))</f>
        <v/>
      </c>
      <c r="BH99" s="52" t="str">
        <f>IF(AL99="GGP-uLD",'Order Details'!$N$18,"")</f>
        <v/>
      </c>
      <c r="BI99" s="80" t="str">
        <f>IF(AM99="PV",'Order Details'!$N$24,"")</f>
        <v/>
      </c>
      <c r="BJ99" s="78" t="str">
        <f>IF(AN99="HPS",'Order Details'!$N$34,IF(AN99="HPS ADD ON",'Order Details'!$M$34,""))</f>
        <v/>
      </c>
      <c r="BK99" s="78" t="str">
        <f>IF(AO99="CC",'Order Details'!$N$33,IF(AO99="CC ADD ON",'Order Details'!$M$33,""))</f>
        <v/>
      </c>
      <c r="BL99" s="79" t="str">
        <f>IF(AP99="DL",'Order Details'!$N$35,"")</f>
        <v/>
      </c>
      <c r="BM99" s="79" t="str">
        <f>IF(AQ99="RC",'Order Details'!$N$36,"")</f>
        <v/>
      </c>
      <c r="BN99" s="79" t="str">
        <f>IF(AR99="OH",'Order Details'!$N$37,"")</f>
        <v/>
      </c>
      <c r="BO99" s="79" t="str">
        <f>IF(AS99="BVD",'Order Details'!$N$38,"")</f>
        <v/>
      </c>
      <c r="BP99" s="79" t="str">
        <f>IF(AT99="AM",'Order Details'!$N$40,"")</f>
        <v/>
      </c>
      <c r="BQ99" s="79" t="str">
        <f>IF(AU99="NH",'Order Details'!$N$41,"")</f>
        <v/>
      </c>
      <c r="BR99" s="79" t="str">
        <f>IF(AV99="CA",'Order Details'!$N$42,"")</f>
        <v/>
      </c>
      <c r="BS99" s="79" t="str">
        <f>IF(AW99="DD",'Order Details'!$N$43,"")</f>
        <v/>
      </c>
      <c r="BT99" s="79" t="str">
        <f>IF(AX99="TH",'Order Details'!$N$45,"")</f>
        <v/>
      </c>
      <c r="BU99" s="79" t="str">
        <f>IF(AY99="PHA",'Order Details'!$N$44,"")</f>
        <v/>
      </c>
      <c r="BV99" s="79" t="str">
        <f>IF(AZ99="OS",'Order Details'!$N$46,"")</f>
        <v/>
      </c>
      <c r="BW99" s="79" t="str">
        <f>IF(BA99="RUN PANEL",'Order Details'!$N$39,"")</f>
        <v/>
      </c>
      <c r="BX99" s="79" t="str">
        <f t="shared" si="38"/>
        <v/>
      </c>
    </row>
    <row r="100" spans="1:76" ht="15.75" customHeight="1">
      <c r="A100" s="22" t="str">
        <f>IF('Request Testing'!A100&gt;0,'Request Testing'!A100,"")</f>
        <v/>
      </c>
      <c r="B100" s="70" t="str">
        <f>IF('Request Testing'!B100="","",'Request Testing'!B100)</f>
        <v/>
      </c>
      <c r="C100" s="70" t="str">
        <f>IF('Request Testing'!C100="","",'Request Testing'!C100)</f>
        <v/>
      </c>
      <c r="D100" s="24" t="str">
        <f>IF('Request Testing'!D100="","",'Request Testing'!D100)</f>
        <v/>
      </c>
      <c r="E100" s="24" t="str">
        <f>IF('Request Testing'!E100="","",'Request Testing'!E100)</f>
        <v/>
      </c>
      <c r="F100" s="24" t="str">
        <f>IF('Request Testing'!F100="","",'Request Testing'!F100)</f>
        <v/>
      </c>
      <c r="G100" s="22" t="str">
        <f>IF('Request Testing'!G100="","",'Request Testing'!G100)</f>
        <v/>
      </c>
      <c r="H100" s="71" t="str">
        <f>IF('Request Testing'!H100="","",'Request Testing'!H100)</f>
        <v/>
      </c>
      <c r="I100" s="22" t="str">
        <f>IF('Request Testing'!I100="","",'Request Testing'!I100)</f>
        <v/>
      </c>
      <c r="J100" s="22" t="str">
        <f>IF('Request Testing'!J100="","",'Request Testing'!J100)</f>
        <v/>
      </c>
      <c r="K100" s="22" t="str">
        <f>IF('Request Testing'!K100="","",'Request Testing'!K100)</f>
        <v/>
      </c>
      <c r="L100" s="70" t="str">
        <f>IF('Request Testing'!L100="","",'Request Testing'!L100)</f>
        <v/>
      </c>
      <c r="M100" s="70" t="str">
        <f>IF('Request Testing'!M100="","",'Request Testing'!M100)</f>
        <v/>
      </c>
      <c r="N100" s="70" t="str">
        <f>IF('Request Testing'!N100="","",'Request Testing'!N100)</f>
        <v/>
      </c>
      <c r="O100" s="72" t="str">
        <f>IF('Request Testing'!O100&lt;1,"",IF(AND(OR('Request Testing'!L100&gt;0,'Request Testing'!M100&gt;0,'Request Testing'!N100&gt;0),COUNTA('Request Testing'!O100)&gt;0),"","PV"))</f>
        <v/>
      </c>
      <c r="P100" s="72" t="str">
        <f>IF('Request Testing'!P100&lt;1,"",IF(AND(OR('Request Testing'!L100&gt;0,'Request Testing'!M100&gt;0),COUNTA('Request Testing'!P100)&gt;0),"HPS ADD ON","HPS"))</f>
        <v/>
      </c>
      <c r="Q100" s="72" t="str">
        <f>IF('Request Testing'!Q100&lt;1,"",IF(AND(OR('Request Testing'!L100&gt;0,'Request Testing'!M100&gt;0),COUNTA('Request Testing'!Q100)&gt;0),"CC ADD ON","CC"))</f>
        <v/>
      </c>
      <c r="R100" s="72" t="str">
        <f>IF('Request Testing'!R100&lt;1,"",IF(AND(OR('Request Testing'!L100&gt;0,'Request Testing'!M100&gt;0),COUNTA('Request Testing'!R100)&gt;0),"RC ADD ON","RC"))</f>
        <v/>
      </c>
      <c r="S100" s="70" t="str">
        <f>IF('Request Testing'!S100&lt;1,"",IF(AND(OR('Request Testing'!L100&gt;0,'Request Testing'!M100&gt;0),COUNTA('Request Testing'!S100)&gt;0),"DL ADD ON","DL"))</f>
        <v/>
      </c>
      <c r="T100" s="70" t="str">
        <f>IF('Request Testing'!T100="","",'Request Testing'!T100)</f>
        <v/>
      </c>
      <c r="U100" s="70" t="str">
        <f>IF('Request Testing'!U100&lt;1,"",IF(AND(OR('Request Testing'!L100&gt;0,'Request Testing'!M100&gt;0),COUNTA('Request Testing'!U100)&gt;0),"OH ADD ON","OH"))</f>
        <v/>
      </c>
      <c r="V100" s="73" t="str">
        <f>IF('Request Testing'!V100&lt;1,"",IF(AND(OR('Request Testing'!L100&gt;0,'Request Testing'!M100&gt;0),COUNTA('Request Testing'!V100)&gt;0),"GCP","AM"))</f>
        <v/>
      </c>
      <c r="W100" s="73" t="str">
        <f>IF('Request Testing'!W100&lt;1,"",IF(AND(OR('Request Testing'!L100&gt;0,'Request Testing'!M100&gt;0),COUNTA('Request Testing'!W100)&gt;0),"GCP","NH"))</f>
        <v/>
      </c>
      <c r="X100" s="73" t="str">
        <f>IF('Request Testing'!X100&lt;1,"",IF(AND(OR('Request Testing'!L100&gt;0,'Request Testing'!M100&gt;0),COUNTA('Request Testing'!X100)&gt;0),"GCP","CA"))</f>
        <v/>
      </c>
      <c r="Y100" s="73" t="str">
        <f>IF('Request Testing'!Y100&lt;1,"",IF(AND(OR('Request Testing'!L100&gt;0,'Request Testing'!M100&gt;0),COUNTA('Request Testing'!Y100)&gt;0),"GCP","DD"))</f>
        <v/>
      </c>
      <c r="Z100" s="73" t="str">
        <f>IF('Request Testing'!Z100&lt;1,"",IF(AND(OR('Request Testing'!L100&gt;0,'Request Testing'!M100&gt;0),COUNTA('Request Testing'!Z100)&gt;0),"GCP","TH"))</f>
        <v/>
      </c>
      <c r="AA100" s="73" t="str">
        <f>IF('Request Testing'!AA100&lt;1,"",IF(AND(OR('Request Testing'!L100&gt;0,'Request Testing'!M100&gt;0),COUNTA('Request Testing'!AA100)&gt;0),"GCP","PHA"))</f>
        <v/>
      </c>
      <c r="AB100" s="73" t="str">
        <f>IF('Request Testing'!AB100&lt;1,"",IF(AND(OR('Request Testing'!L100&gt;0,'Request Testing'!M100&gt;0),COUNTA('Request Testing'!AB100)&gt;0),"GCP","OS"))</f>
        <v/>
      </c>
      <c r="AE100" s="74" t="str">
        <f>IF(OR('Request Testing'!L100&gt;0,'Request Testing'!M100&gt;0,'Request Testing'!N100&gt;0,'Request Testing'!O100&gt;0,'Request Testing'!P100&gt;0,'Request Testing'!Q100&gt;0,'Request Testing'!R100&gt;0,'Request Testing'!S100&gt;0,'Request Testing'!T100&gt;0,'Request Testing'!U100&gt;0,'Request Testing'!V100&gt;0,'Request Testing'!W100&gt;0,'Request Testing'!X100&gt;0,'Request Testing'!Y100&gt;0,'Request Testing'!Z100&gt;0,'Request Testing'!AA100&gt;0,'Request Testing'!AB100&gt;0),"X","")</f>
        <v/>
      </c>
      <c r="AF100" s="75" t="str">
        <f>IF(ISNUMBER(SEARCH({"S"},C100)),"S",IF(ISNUMBER(SEARCH({"M"},C100)),"B",IF(ISNUMBER(SEARCH({"B"},C100)),"B",IF(ISNUMBER(SEARCH({"C"},C100)),"C",IF(ISNUMBER(SEARCH({"H"},C100)),"C",IF(ISNUMBER(SEARCH({"F"},C100)),"C",""))))))</f>
        <v/>
      </c>
      <c r="AG100" s="74" t="str">
        <f t="shared" si="20"/>
        <v/>
      </c>
      <c r="AH100" s="74" t="str">
        <f t="shared" si="21"/>
        <v/>
      </c>
      <c r="AI100" s="74" t="str">
        <f t="shared" si="22"/>
        <v/>
      </c>
      <c r="AJ100" s="4" t="str">
        <f t="shared" si="23"/>
        <v/>
      </c>
      <c r="AK100" s="76" t="str">
        <f>IF('Request Testing'!M100&lt;1,"",IF(AND(OR('Request Testing'!$E$1&gt;0),COUNTA('Request Testing'!M100)&gt;0),"CHR","GGP-LD"))</f>
        <v/>
      </c>
      <c r="AL100" s="4" t="str">
        <f t="shared" si="24"/>
        <v/>
      </c>
      <c r="AM100" s="52" t="str">
        <f t="shared" si="25"/>
        <v/>
      </c>
      <c r="AN100" s="4" t="str">
        <f t="shared" si="26"/>
        <v/>
      </c>
      <c r="AO100" s="4" t="str">
        <f t="shared" si="27"/>
        <v/>
      </c>
      <c r="AP100" s="74" t="str">
        <f t="shared" si="28"/>
        <v/>
      </c>
      <c r="AQ100" s="4" t="str">
        <f t="shared" si="29"/>
        <v/>
      </c>
      <c r="AR100" s="4" t="str">
        <f t="shared" si="39"/>
        <v/>
      </c>
      <c r="AS100" s="74" t="str">
        <f t="shared" si="30"/>
        <v/>
      </c>
      <c r="AT100" s="4" t="str">
        <f t="shared" si="31"/>
        <v/>
      </c>
      <c r="AU100" s="4" t="str">
        <f t="shared" si="32"/>
        <v/>
      </c>
      <c r="AV100" s="4" t="str">
        <f t="shared" si="33"/>
        <v/>
      </c>
      <c r="AW100" s="4" t="str">
        <f t="shared" si="34"/>
        <v/>
      </c>
      <c r="AX100" s="4" t="str">
        <f t="shared" si="35"/>
        <v/>
      </c>
      <c r="AY100" s="4" t="str">
        <f t="shared" si="36"/>
        <v/>
      </c>
      <c r="AZ100" s="4" t="str">
        <f t="shared" si="37"/>
        <v/>
      </c>
      <c r="BA100" s="77" t="str">
        <f>IF(AND(OR('Request Testing'!L100&gt;0,'Request Testing'!M100&gt;0),COUNTA('Request Testing'!V100:AB100)&gt;0),"Run Panel","")</f>
        <v/>
      </c>
      <c r="BC100" s="78" t="str">
        <f>IF(AG100="Blood Card",'Order Details'!$S$34,"")</f>
        <v/>
      </c>
      <c r="BD100" s="78" t="str">
        <f>IF(AH100="Hair Card",'Order Details'!$S$35,"")</f>
        <v/>
      </c>
      <c r="BF100" s="4" t="str">
        <f>IF(AJ100="GGP-HD",'Order Details'!$N$10,"")</f>
        <v/>
      </c>
      <c r="BG100" s="79" t="str">
        <f>IF(AK100="GGP-LD",'Order Details'!$N$15,IF(AK100="CHR",'Order Details'!$P$15,""))</f>
        <v/>
      </c>
      <c r="BH100" s="52" t="str">
        <f>IF(AL100="GGP-uLD",'Order Details'!$N$18,"")</f>
        <v/>
      </c>
      <c r="BI100" s="80" t="str">
        <f>IF(AM100="PV",'Order Details'!$N$24,"")</f>
        <v/>
      </c>
      <c r="BJ100" s="78" t="str">
        <f>IF(AN100="HPS",'Order Details'!$N$34,IF(AN100="HPS ADD ON",'Order Details'!$M$34,""))</f>
        <v/>
      </c>
      <c r="BK100" s="78" t="str">
        <f>IF(AO100="CC",'Order Details'!$N$33,IF(AO100="CC ADD ON",'Order Details'!$M$33,""))</f>
        <v/>
      </c>
      <c r="BL100" s="79" t="str">
        <f>IF(AP100="DL",'Order Details'!$N$35,"")</f>
        <v/>
      </c>
      <c r="BM100" s="79" t="str">
        <f>IF(AQ100="RC",'Order Details'!$N$36,"")</f>
        <v/>
      </c>
      <c r="BN100" s="79" t="str">
        <f>IF(AR100="OH",'Order Details'!$N$37,"")</f>
        <v/>
      </c>
      <c r="BO100" s="79" t="str">
        <f>IF(AS100="BVD",'Order Details'!$N$38,"")</f>
        <v/>
      </c>
      <c r="BP100" s="79" t="str">
        <f>IF(AT100="AM",'Order Details'!$N$40,"")</f>
        <v/>
      </c>
      <c r="BQ100" s="79" t="str">
        <f>IF(AU100="NH",'Order Details'!$N$41,"")</f>
        <v/>
      </c>
      <c r="BR100" s="79" t="str">
        <f>IF(AV100="CA",'Order Details'!$N$42,"")</f>
        <v/>
      </c>
      <c r="BS100" s="79" t="str">
        <f>IF(AW100="DD",'Order Details'!$N$43,"")</f>
        <v/>
      </c>
      <c r="BT100" s="79" t="str">
        <f>IF(AX100="TH",'Order Details'!$N$45,"")</f>
        <v/>
      </c>
      <c r="BU100" s="79" t="str">
        <f>IF(AY100="PHA",'Order Details'!$N$44,"")</f>
        <v/>
      </c>
      <c r="BV100" s="79" t="str">
        <f>IF(AZ100="OS",'Order Details'!$N$46,"")</f>
        <v/>
      </c>
      <c r="BW100" s="79" t="str">
        <f>IF(BA100="RUN PANEL",'Order Details'!$N$39,"")</f>
        <v/>
      </c>
      <c r="BX100" s="79" t="str">
        <f t="shared" si="38"/>
        <v/>
      </c>
    </row>
    <row r="101" spans="1:76" ht="15.75" customHeight="1">
      <c r="A101" s="22" t="str">
        <f>IF('Request Testing'!A101&gt;0,'Request Testing'!A101,"")</f>
        <v/>
      </c>
      <c r="B101" s="70" t="str">
        <f>IF('Request Testing'!B101="","",'Request Testing'!B101)</f>
        <v/>
      </c>
      <c r="C101" s="70" t="str">
        <f>IF('Request Testing'!C101="","",'Request Testing'!C101)</f>
        <v/>
      </c>
      <c r="D101" s="24" t="str">
        <f>IF('Request Testing'!D101="","",'Request Testing'!D101)</f>
        <v/>
      </c>
      <c r="E101" s="24" t="str">
        <f>IF('Request Testing'!E101="","",'Request Testing'!E101)</f>
        <v/>
      </c>
      <c r="F101" s="24" t="str">
        <f>IF('Request Testing'!F101="","",'Request Testing'!F101)</f>
        <v/>
      </c>
      <c r="G101" s="22" t="str">
        <f>IF('Request Testing'!G101="","",'Request Testing'!G101)</f>
        <v/>
      </c>
      <c r="H101" s="71" t="str">
        <f>IF('Request Testing'!H101="","",'Request Testing'!H101)</f>
        <v/>
      </c>
      <c r="I101" s="22" t="str">
        <f>IF('Request Testing'!I101="","",'Request Testing'!I101)</f>
        <v/>
      </c>
      <c r="J101" s="22" t="str">
        <f>IF('Request Testing'!J101="","",'Request Testing'!J101)</f>
        <v/>
      </c>
      <c r="K101" s="22" t="str">
        <f>IF('Request Testing'!K101="","",'Request Testing'!K101)</f>
        <v/>
      </c>
      <c r="L101" s="70" t="str">
        <f>IF('Request Testing'!L101="","",'Request Testing'!L101)</f>
        <v/>
      </c>
      <c r="M101" s="70" t="str">
        <f>IF('Request Testing'!M101="","",'Request Testing'!M101)</f>
        <v/>
      </c>
      <c r="N101" s="70" t="str">
        <f>IF('Request Testing'!N101="","",'Request Testing'!N101)</f>
        <v/>
      </c>
      <c r="O101" s="72" t="str">
        <f>IF('Request Testing'!O101&lt;1,"",IF(AND(OR('Request Testing'!L101&gt;0,'Request Testing'!M101&gt;0,'Request Testing'!N101&gt;0),COUNTA('Request Testing'!O101)&gt;0),"","PV"))</f>
        <v/>
      </c>
      <c r="P101" s="72" t="str">
        <f>IF('Request Testing'!P101&lt;1,"",IF(AND(OR('Request Testing'!L101&gt;0,'Request Testing'!M101&gt;0),COUNTA('Request Testing'!P101)&gt;0),"HPS ADD ON","HPS"))</f>
        <v/>
      </c>
      <c r="Q101" s="72" t="str">
        <f>IF('Request Testing'!Q101&lt;1,"",IF(AND(OR('Request Testing'!L101&gt;0,'Request Testing'!M101&gt;0),COUNTA('Request Testing'!Q101)&gt;0),"CC ADD ON","CC"))</f>
        <v/>
      </c>
      <c r="R101" s="72" t="str">
        <f>IF('Request Testing'!R101&lt;1,"",IF(AND(OR('Request Testing'!L101&gt;0,'Request Testing'!M101&gt;0),COUNTA('Request Testing'!R101)&gt;0),"RC ADD ON","RC"))</f>
        <v/>
      </c>
      <c r="S101" s="70" t="str">
        <f>IF('Request Testing'!S101&lt;1,"",IF(AND(OR('Request Testing'!L101&gt;0,'Request Testing'!M101&gt;0),COUNTA('Request Testing'!S101)&gt;0),"DL ADD ON","DL"))</f>
        <v/>
      </c>
      <c r="T101" s="70" t="str">
        <f>IF('Request Testing'!T101="","",'Request Testing'!T101)</f>
        <v/>
      </c>
      <c r="U101" s="70" t="str">
        <f>IF('Request Testing'!U101&lt;1,"",IF(AND(OR('Request Testing'!L101&gt;0,'Request Testing'!M101&gt;0),COUNTA('Request Testing'!U101)&gt;0),"OH ADD ON","OH"))</f>
        <v/>
      </c>
      <c r="V101" s="73" t="str">
        <f>IF('Request Testing'!V101&lt;1,"",IF(AND(OR('Request Testing'!L101&gt;0,'Request Testing'!M101&gt;0),COUNTA('Request Testing'!V101)&gt;0),"GCP","AM"))</f>
        <v/>
      </c>
      <c r="W101" s="73" t="str">
        <f>IF('Request Testing'!W101&lt;1,"",IF(AND(OR('Request Testing'!L101&gt;0,'Request Testing'!M101&gt;0),COUNTA('Request Testing'!W101)&gt;0),"GCP","NH"))</f>
        <v/>
      </c>
      <c r="X101" s="73" t="str">
        <f>IF('Request Testing'!X101&lt;1,"",IF(AND(OR('Request Testing'!L101&gt;0,'Request Testing'!M101&gt;0),COUNTA('Request Testing'!X101)&gt;0),"GCP","CA"))</f>
        <v/>
      </c>
      <c r="Y101" s="73" t="str">
        <f>IF('Request Testing'!Y101&lt;1,"",IF(AND(OR('Request Testing'!L101&gt;0,'Request Testing'!M101&gt;0),COUNTA('Request Testing'!Y101)&gt;0),"GCP","DD"))</f>
        <v/>
      </c>
      <c r="Z101" s="73" t="str">
        <f>IF('Request Testing'!Z101&lt;1,"",IF(AND(OR('Request Testing'!L101&gt;0,'Request Testing'!M101&gt;0),COUNTA('Request Testing'!Z101)&gt;0),"GCP","TH"))</f>
        <v/>
      </c>
      <c r="AA101" s="73" t="str">
        <f>IF('Request Testing'!AA101&lt;1,"",IF(AND(OR('Request Testing'!L101&gt;0,'Request Testing'!M101&gt;0),COUNTA('Request Testing'!AA101)&gt;0),"GCP","PHA"))</f>
        <v/>
      </c>
      <c r="AB101" s="73" t="str">
        <f>IF('Request Testing'!AB101&lt;1,"",IF(AND(OR('Request Testing'!L101&gt;0,'Request Testing'!M101&gt;0),COUNTA('Request Testing'!AB101)&gt;0),"GCP","OS"))</f>
        <v/>
      </c>
      <c r="AE101" s="74" t="str">
        <f>IF(OR('Request Testing'!L101&gt;0,'Request Testing'!M101&gt;0,'Request Testing'!N101&gt;0,'Request Testing'!O101&gt;0,'Request Testing'!P101&gt;0,'Request Testing'!Q101&gt;0,'Request Testing'!R101&gt;0,'Request Testing'!S101&gt;0,'Request Testing'!T101&gt;0,'Request Testing'!U101&gt;0,'Request Testing'!V101&gt;0,'Request Testing'!W101&gt;0,'Request Testing'!X101&gt;0,'Request Testing'!Y101&gt;0,'Request Testing'!Z101&gt;0,'Request Testing'!AA101&gt;0,'Request Testing'!AB101&gt;0),"X","")</f>
        <v/>
      </c>
      <c r="AF101" s="75" t="str">
        <f>IF(ISNUMBER(SEARCH({"S"},C101)),"S",IF(ISNUMBER(SEARCH({"M"},C101)),"B",IF(ISNUMBER(SEARCH({"B"},C101)),"B",IF(ISNUMBER(SEARCH({"C"},C101)),"C",IF(ISNUMBER(SEARCH({"H"},C101)),"C",IF(ISNUMBER(SEARCH({"F"},C101)),"C",""))))))</f>
        <v/>
      </c>
      <c r="AG101" s="74" t="str">
        <f t="shared" si="20"/>
        <v/>
      </c>
      <c r="AH101" s="74" t="str">
        <f t="shared" si="21"/>
        <v/>
      </c>
      <c r="AI101" s="74" t="str">
        <f t="shared" si="22"/>
        <v/>
      </c>
      <c r="AJ101" s="4" t="str">
        <f t="shared" si="23"/>
        <v/>
      </c>
      <c r="AK101" s="76" t="str">
        <f>IF('Request Testing'!M101&lt;1,"",IF(AND(OR('Request Testing'!$E$1&gt;0),COUNTA('Request Testing'!M101)&gt;0),"CHR","GGP-LD"))</f>
        <v/>
      </c>
      <c r="AL101" s="4" t="str">
        <f t="shared" si="24"/>
        <v/>
      </c>
      <c r="AM101" s="52" t="str">
        <f t="shared" si="25"/>
        <v/>
      </c>
      <c r="AN101" s="4" t="str">
        <f t="shared" si="26"/>
        <v/>
      </c>
      <c r="AO101" s="4" t="str">
        <f t="shared" si="27"/>
        <v/>
      </c>
      <c r="AP101" s="74" t="str">
        <f t="shared" si="28"/>
        <v/>
      </c>
      <c r="AQ101" s="4" t="str">
        <f t="shared" si="29"/>
        <v/>
      </c>
      <c r="AR101" s="4" t="str">
        <f t="shared" si="39"/>
        <v/>
      </c>
      <c r="AS101" s="74" t="str">
        <f t="shared" si="30"/>
        <v/>
      </c>
      <c r="AT101" s="4" t="str">
        <f t="shared" si="31"/>
        <v/>
      </c>
      <c r="AU101" s="4" t="str">
        <f t="shared" si="32"/>
        <v/>
      </c>
      <c r="AV101" s="4" t="str">
        <f t="shared" si="33"/>
        <v/>
      </c>
      <c r="AW101" s="4" t="str">
        <f t="shared" si="34"/>
        <v/>
      </c>
      <c r="AX101" s="4" t="str">
        <f t="shared" si="35"/>
        <v/>
      </c>
      <c r="AY101" s="4" t="str">
        <f t="shared" si="36"/>
        <v/>
      </c>
      <c r="AZ101" s="4" t="str">
        <f t="shared" si="37"/>
        <v/>
      </c>
      <c r="BA101" s="77" t="str">
        <f>IF(AND(OR('Request Testing'!L101&gt;0,'Request Testing'!M101&gt;0),COUNTA('Request Testing'!V101:AB101)&gt;0),"Run Panel","")</f>
        <v/>
      </c>
      <c r="BC101" s="78" t="str">
        <f>IF(AG101="Blood Card",'Order Details'!$S$34,"")</f>
        <v/>
      </c>
      <c r="BD101" s="78" t="str">
        <f>IF(AH101="Hair Card",'Order Details'!$S$35,"")</f>
        <v/>
      </c>
      <c r="BF101" s="4" t="str">
        <f>IF(AJ101="GGP-HD",'Order Details'!$N$10,"")</f>
        <v/>
      </c>
      <c r="BG101" s="79" t="str">
        <f>IF(AK101="GGP-LD",'Order Details'!$N$15,IF(AK101="CHR",'Order Details'!$P$15,""))</f>
        <v/>
      </c>
      <c r="BH101" s="52" t="str">
        <f>IF(AL101="GGP-uLD",'Order Details'!$N$18,"")</f>
        <v/>
      </c>
      <c r="BI101" s="80" t="str">
        <f>IF(AM101="PV",'Order Details'!$N$24,"")</f>
        <v/>
      </c>
      <c r="BJ101" s="78" t="str">
        <f>IF(AN101="HPS",'Order Details'!$N$34,IF(AN101="HPS ADD ON",'Order Details'!$M$34,""))</f>
        <v/>
      </c>
      <c r="BK101" s="78" t="str">
        <f>IF(AO101="CC",'Order Details'!$N$33,IF(AO101="CC ADD ON",'Order Details'!$M$33,""))</f>
        <v/>
      </c>
      <c r="BL101" s="79" t="str">
        <f>IF(AP101="DL",'Order Details'!$N$35,"")</f>
        <v/>
      </c>
      <c r="BM101" s="79" t="str">
        <f>IF(AQ101="RC",'Order Details'!$N$36,"")</f>
        <v/>
      </c>
      <c r="BN101" s="79" t="str">
        <f>IF(AR101="OH",'Order Details'!$N$37,"")</f>
        <v/>
      </c>
      <c r="BO101" s="79" t="str">
        <f>IF(AS101="BVD",'Order Details'!$N$38,"")</f>
        <v/>
      </c>
      <c r="BP101" s="79" t="str">
        <f>IF(AT101="AM",'Order Details'!$N$40,"")</f>
        <v/>
      </c>
      <c r="BQ101" s="79" t="str">
        <f>IF(AU101="NH",'Order Details'!$N$41,"")</f>
        <v/>
      </c>
      <c r="BR101" s="79" t="str">
        <f>IF(AV101="CA",'Order Details'!$N$42,"")</f>
        <v/>
      </c>
      <c r="BS101" s="79" t="str">
        <f>IF(AW101="DD",'Order Details'!$N$43,"")</f>
        <v/>
      </c>
      <c r="BT101" s="79" t="str">
        <f>IF(AX101="TH",'Order Details'!$N$45,"")</f>
        <v/>
      </c>
      <c r="BU101" s="79" t="str">
        <f>IF(AY101="PHA",'Order Details'!$N$44,"")</f>
        <v/>
      </c>
      <c r="BV101" s="79" t="str">
        <f>IF(AZ101="OS",'Order Details'!$N$46,"")</f>
        <v/>
      </c>
      <c r="BW101" s="79" t="str">
        <f>IF(BA101="RUN PANEL",'Order Details'!$N$39,"")</f>
        <v/>
      </c>
      <c r="BX101" s="79" t="str">
        <f t="shared" si="38"/>
        <v/>
      </c>
    </row>
    <row r="102" spans="1:76" ht="15.75" customHeight="1">
      <c r="A102" s="22" t="str">
        <f>IF('Request Testing'!A102&gt;0,'Request Testing'!A102,"")</f>
        <v/>
      </c>
      <c r="B102" s="70" t="str">
        <f>IF('Request Testing'!B102="","",'Request Testing'!B102)</f>
        <v/>
      </c>
      <c r="C102" s="70" t="str">
        <f>IF('Request Testing'!C102="","",'Request Testing'!C102)</f>
        <v/>
      </c>
      <c r="D102" s="24" t="str">
        <f>IF('Request Testing'!D102="","",'Request Testing'!D102)</f>
        <v/>
      </c>
      <c r="E102" s="24" t="str">
        <f>IF('Request Testing'!E102="","",'Request Testing'!E102)</f>
        <v/>
      </c>
      <c r="F102" s="24" t="str">
        <f>IF('Request Testing'!F102="","",'Request Testing'!F102)</f>
        <v/>
      </c>
      <c r="G102" s="22" t="str">
        <f>IF('Request Testing'!G102="","",'Request Testing'!G102)</f>
        <v/>
      </c>
      <c r="H102" s="71" t="str">
        <f>IF('Request Testing'!H102="","",'Request Testing'!H102)</f>
        <v/>
      </c>
      <c r="I102" s="22" t="str">
        <f>IF('Request Testing'!I102="","",'Request Testing'!I102)</f>
        <v/>
      </c>
      <c r="J102" s="22" t="str">
        <f>IF('Request Testing'!J102="","",'Request Testing'!J102)</f>
        <v/>
      </c>
      <c r="K102" s="22" t="str">
        <f>IF('Request Testing'!K102="","",'Request Testing'!K102)</f>
        <v/>
      </c>
      <c r="L102" s="70" t="str">
        <f>IF('Request Testing'!L102="","",'Request Testing'!L102)</f>
        <v/>
      </c>
      <c r="M102" s="70" t="str">
        <f>IF('Request Testing'!M102="","",'Request Testing'!M102)</f>
        <v/>
      </c>
      <c r="N102" s="70" t="str">
        <f>IF('Request Testing'!N102="","",'Request Testing'!N102)</f>
        <v/>
      </c>
      <c r="O102" s="72" t="str">
        <f>IF('Request Testing'!O102&lt;1,"",IF(AND(OR('Request Testing'!L102&gt;0,'Request Testing'!M102&gt;0,'Request Testing'!N102&gt;0),COUNTA('Request Testing'!O102)&gt;0),"","PV"))</f>
        <v/>
      </c>
      <c r="P102" s="72" t="str">
        <f>IF('Request Testing'!P102&lt;1,"",IF(AND(OR('Request Testing'!L102&gt;0,'Request Testing'!M102&gt;0),COUNTA('Request Testing'!P102)&gt;0),"HPS ADD ON","HPS"))</f>
        <v/>
      </c>
      <c r="Q102" s="72" t="str">
        <f>IF('Request Testing'!Q102&lt;1,"",IF(AND(OR('Request Testing'!L102&gt;0,'Request Testing'!M102&gt;0),COUNTA('Request Testing'!Q102)&gt;0),"CC ADD ON","CC"))</f>
        <v/>
      </c>
      <c r="R102" s="72" t="str">
        <f>IF('Request Testing'!R102&lt;1,"",IF(AND(OR('Request Testing'!L102&gt;0,'Request Testing'!M102&gt;0),COUNTA('Request Testing'!R102)&gt;0),"RC ADD ON","RC"))</f>
        <v/>
      </c>
      <c r="S102" s="70" t="str">
        <f>IF('Request Testing'!S102&lt;1,"",IF(AND(OR('Request Testing'!L102&gt;0,'Request Testing'!M102&gt;0),COUNTA('Request Testing'!S102)&gt;0),"DL ADD ON","DL"))</f>
        <v/>
      </c>
      <c r="T102" s="70" t="str">
        <f>IF('Request Testing'!T102="","",'Request Testing'!T102)</f>
        <v/>
      </c>
      <c r="U102" s="70" t="str">
        <f>IF('Request Testing'!U102&lt;1,"",IF(AND(OR('Request Testing'!L102&gt;0,'Request Testing'!M102&gt;0),COUNTA('Request Testing'!U102)&gt;0),"OH ADD ON","OH"))</f>
        <v/>
      </c>
      <c r="V102" s="73" t="str">
        <f>IF('Request Testing'!V102&lt;1,"",IF(AND(OR('Request Testing'!L102&gt;0,'Request Testing'!M102&gt;0),COUNTA('Request Testing'!V102)&gt;0),"GCP","AM"))</f>
        <v/>
      </c>
      <c r="W102" s="73" t="str">
        <f>IF('Request Testing'!W102&lt;1,"",IF(AND(OR('Request Testing'!L102&gt;0,'Request Testing'!M102&gt;0),COUNTA('Request Testing'!W102)&gt;0),"GCP","NH"))</f>
        <v/>
      </c>
      <c r="X102" s="73" t="str">
        <f>IF('Request Testing'!X102&lt;1,"",IF(AND(OR('Request Testing'!L102&gt;0,'Request Testing'!M102&gt;0),COUNTA('Request Testing'!X102)&gt;0),"GCP","CA"))</f>
        <v/>
      </c>
      <c r="Y102" s="73" t="str">
        <f>IF('Request Testing'!Y102&lt;1,"",IF(AND(OR('Request Testing'!L102&gt;0,'Request Testing'!M102&gt;0),COUNTA('Request Testing'!Y102)&gt;0),"GCP","DD"))</f>
        <v/>
      </c>
      <c r="Z102" s="73" t="str">
        <f>IF('Request Testing'!Z102&lt;1,"",IF(AND(OR('Request Testing'!L102&gt;0,'Request Testing'!M102&gt;0),COUNTA('Request Testing'!Z102)&gt;0),"GCP","TH"))</f>
        <v/>
      </c>
      <c r="AA102" s="73" t="str">
        <f>IF('Request Testing'!AA102&lt;1,"",IF(AND(OR('Request Testing'!L102&gt;0,'Request Testing'!M102&gt;0),COUNTA('Request Testing'!AA102)&gt;0),"GCP","PHA"))</f>
        <v/>
      </c>
      <c r="AB102" s="73" t="str">
        <f>IF('Request Testing'!AB102&lt;1,"",IF(AND(OR('Request Testing'!L102&gt;0,'Request Testing'!M102&gt;0),COUNTA('Request Testing'!AB102)&gt;0),"GCP","OS"))</f>
        <v/>
      </c>
      <c r="AE102" s="74" t="str">
        <f>IF(OR('Request Testing'!L102&gt;0,'Request Testing'!M102&gt;0,'Request Testing'!N102&gt;0,'Request Testing'!O102&gt;0,'Request Testing'!P102&gt;0,'Request Testing'!Q102&gt;0,'Request Testing'!R102&gt;0,'Request Testing'!S102&gt;0,'Request Testing'!T102&gt;0,'Request Testing'!U102&gt;0,'Request Testing'!V102&gt;0,'Request Testing'!W102&gt;0,'Request Testing'!X102&gt;0,'Request Testing'!Y102&gt;0,'Request Testing'!Z102&gt;0,'Request Testing'!AA102&gt;0,'Request Testing'!AB102&gt;0),"X","")</f>
        <v/>
      </c>
      <c r="AF102" s="75" t="str">
        <f>IF(ISNUMBER(SEARCH({"S"},C102)),"S",IF(ISNUMBER(SEARCH({"M"},C102)),"B",IF(ISNUMBER(SEARCH({"B"},C102)),"B",IF(ISNUMBER(SEARCH({"C"},C102)),"C",IF(ISNUMBER(SEARCH({"H"},C102)),"C",IF(ISNUMBER(SEARCH({"F"},C102)),"C",""))))))</f>
        <v/>
      </c>
      <c r="AG102" s="74" t="str">
        <f t="shared" si="20"/>
        <v/>
      </c>
      <c r="AH102" s="74" t="str">
        <f t="shared" si="21"/>
        <v/>
      </c>
      <c r="AI102" s="74" t="str">
        <f t="shared" si="22"/>
        <v/>
      </c>
      <c r="AJ102" s="4" t="str">
        <f t="shared" si="23"/>
        <v/>
      </c>
      <c r="AK102" s="76" t="str">
        <f>IF('Request Testing'!M102&lt;1,"",IF(AND(OR('Request Testing'!$E$1&gt;0),COUNTA('Request Testing'!M102)&gt;0),"CHR","GGP-LD"))</f>
        <v/>
      </c>
      <c r="AL102" s="4" t="str">
        <f t="shared" si="24"/>
        <v/>
      </c>
      <c r="AM102" s="52" t="str">
        <f t="shared" si="25"/>
        <v/>
      </c>
      <c r="AN102" s="4" t="str">
        <f t="shared" si="26"/>
        <v/>
      </c>
      <c r="AO102" s="4" t="str">
        <f t="shared" si="27"/>
        <v/>
      </c>
      <c r="AP102" s="74" t="str">
        <f t="shared" si="28"/>
        <v/>
      </c>
      <c r="AQ102" s="4" t="str">
        <f t="shared" si="29"/>
        <v/>
      </c>
      <c r="AR102" s="4" t="str">
        <f t="shared" si="39"/>
        <v/>
      </c>
      <c r="AS102" s="74" t="str">
        <f t="shared" si="30"/>
        <v/>
      </c>
      <c r="AT102" s="4" t="str">
        <f t="shared" si="31"/>
        <v/>
      </c>
      <c r="AU102" s="4" t="str">
        <f t="shared" si="32"/>
        <v/>
      </c>
      <c r="AV102" s="4" t="str">
        <f t="shared" si="33"/>
        <v/>
      </c>
      <c r="AW102" s="4" t="str">
        <f t="shared" si="34"/>
        <v/>
      </c>
      <c r="AX102" s="4" t="str">
        <f t="shared" si="35"/>
        <v/>
      </c>
      <c r="AY102" s="4" t="str">
        <f t="shared" si="36"/>
        <v/>
      </c>
      <c r="AZ102" s="4" t="str">
        <f t="shared" si="37"/>
        <v/>
      </c>
      <c r="BA102" s="77" t="str">
        <f>IF(AND(OR('Request Testing'!L102&gt;0,'Request Testing'!M102&gt;0),COUNTA('Request Testing'!V102:AB102)&gt;0),"Run Panel","")</f>
        <v/>
      </c>
      <c r="BC102" s="78" t="str">
        <f>IF(AG102="Blood Card",'Order Details'!$S$34,"")</f>
        <v/>
      </c>
      <c r="BD102" s="78" t="str">
        <f>IF(AH102="Hair Card",'Order Details'!$S$35,"")</f>
        <v/>
      </c>
      <c r="BF102" s="4" t="str">
        <f>IF(AJ102="GGP-HD",'Order Details'!$N$10,"")</f>
        <v/>
      </c>
      <c r="BG102" s="79" t="str">
        <f>IF(AK102="GGP-LD",'Order Details'!$N$15,IF(AK102="CHR",'Order Details'!$P$15,""))</f>
        <v/>
      </c>
      <c r="BH102" s="52" t="str">
        <f>IF(AL102="GGP-uLD",'Order Details'!$N$18,"")</f>
        <v/>
      </c>
      <c r="BI102" s="80" t="str">
        <f>IF(AM102="PV",'Order Details'!$N$24,"")</f>
        <v/>
      </c>
      <c r="BJ102" s="78" t="str">
        <f>IF(AN102="HPS",'Order Details'!$N$34,IF(AN102="HPS ADD ON",'Order Details'!$M$34,""))</f>
        <v/>
      </c>
      <c r="BK102" s="78" t="str">
        <f>IF(AO102="CC",'Order Details'!$N$33,IF(AO102="CC ADD ON",'Order Details'!$M$33,""))</f>
        <v/>
      </c>
      <c r="BL102" s="79" t="str">
        <f>IF(AP102="DL",'Order Details'!$N$35,"")</f>
        <v/>
      </c>
      <c r="BM102" s="79" t="str">
        <f>IF(AQ102="RC",'Order Details'!$N$36,"")</f>
        <v/>
      </c>
      <c r="BN102" s="79" t="str">
        <f>IF(AR102="OH",'Order Details'!$N$37,"")</f>
        <v/>
      </c>
      <c r="BO102" s="79" t="str">
        <f>IF(AS102="BVD",'Order Details'!$N$38,"")</f>
        <v/>
      </c>
      <c r="BP102" s="79" t="str">
        <f>IF(AT102="AM",'Order Details'!$N$40,"")</f>
        <v/>
      </c>
      <c r="BQ102" s="79" t="str">
        <f>IF(AU102="NH",'Order Details'!$N$41,"")</f>
        <v/>
      </c>
      <c r="BR102" s="79" t="str">
        <f>IF(AV102="CA",'Order Details'!$N$42,"")</f>
        <v/>
      </c>
      <c r="BS102" s="79" t="str">
        <f>IF(AW102="DD",'Order Details'!$N$43,"")</f>
        <v/>
      </c>
      <c r="BT102" s="79" t="str">
        <f>IF(AX102="TH",'Order Details'!$N$45,"")</f>
        <v/>
      </c>
      <c r="BU102" s="79" t="str">
        <f>IF(AY102="PHA",'Order Details'!$N$44,"")</f>
        <v/>
      </c>
      <c r="BV102" s="79" t="str">
        <f>IF(AZ102="OS",'Order Details'!$N$46,"")</f>
        <v/>
      </c>
      <c r="BW102" s="79" t="str">
        <f>IF(BA102="RUN PANEL",'Order Details'!$N$39,"")</f>
        <v/>
      </c>
      <c r="BX102" s="79" t="str">
        <f t="shared" si="38"/>
        <v/>
      </c>
    </row>
    <row r="103" spans="1:76" ht="15.75" customHeight="1">
      <c r="A103" s="22" t="str">
        <f>IF('Request Testing'!A103&gt;0,'Request Testing'!A103,"")</f>
        <v/>
      </c>
      <c r="B103" s="70" t="str">
        <f>IF('Request Testing'!B103="","",'Request Testing'!B103)</f>
        <v/>
      </c>
      <c r="C103" s="70" t="str">
        <f>IF('Request Testing'!C103="","",'Request Testing'!C103)</f>
        <v/>
      </c>
      <c r="D103" s="24" t="str">
        <f>IF('Request Testing'!D103="","",'Request Testing'!D103)</f>
        <v/>
      </c>
      <c r="E103" s="24" t="str">
        <f>IF('Request Testing'!E103="","",'Request Testing'!E103)</f>
        <v/>
      </c>
      <c r="F103" s="24" t="str">
        <f>IF('Request Testing'!F103="","",'Request Testing'!F103)</f>
        <v/>
      </c>
      <c r="G103" s="22" t="str">
        <f>IF('Request Testing'!G103="","",'Request Testing'!G103)</f>
        <v/>
      </c>
      <c r="H103" s="71" t="str">
        <f>IF('Request Testing'!H103="","",'Request Testing'!H103)</f>
        <v/>
      </c>
      <c r="I103" s="22" t="str">
        <f>IF('Request Testing'!I103="","",'Request Testing'!I103)</f>
        <v/>
      </c>
      <c r="J103" s="22" t="str">
        <f>IF('Request Testing'!J103="","",'Request Testing'!J103)</f>
        <v/>
      </c>
      <c r="K103" s="22" t="str">
        <f>IF('Request Testing'!K103="","",'Request Testing'!K103)</f>
        <v/>
      </c>
      <c r="L103" s="70" t="str">
        <f>IF('Request Testing'!L103="","",'Request Testing'!L103)</f>
        <v/>
      </c>
      <c r="M103" s="70" t="str">
        <f>IF('Request Testing'!M103="","",'Request Testing'!M103)</f>
        <v/>
      </c>
      <c r="N103" s="70" t="str">
        <f>IF('Request Testing'!N103="","",'Request Testing'!N103)</f>
        <v/>
      </c>
      <c r="O103" s="72" t="str">
        <f>IF('Request Testing'!O103&lt;1,"",IF(AND(OR('Request Testing'!L103&gt;0,'Request Testing'!M103&gt;0,'Request Testing'!N103&gt;0),COUNTA('Request Testing'!O103)&gt;0),"","PV"))</f>
        <v/>
      </c>
      <c r="P103" s="72" t="str">
        <f>IF('Request Testing'!P103&lt;1,"",IF(AND(OR('Request Testing'!L103&gt;0,'Request Testing'!M103&gt;0),COUNTA('Request Testing'!P103)&gt;0),"HPS ADD ON","HPS"))</f>
        <v/>
      </c>
      <c r="Q103" s="72" t="str">
        <f>IF('Request Testing'!Q103&lt;1,"",IF(AND(OR('Request Testing'!L103&gt;0,'Request Testing'!M103&gt;0),COUNTA('Request Testing'!Q103)&gt;0),"CC ADD ON","CC"))</f>
        <v/>
      </c>
      <c r="R103" s="72" t="str">
        <f>IF('Request Testing'!R103&lt;1,"",IF(AND(OR('Request Testing'!L103&gt;0,'Request Testing'!M103&gt;0),COUNTA('Request Testing'!R103)&gt;0),"RC ADD ON","RC"))</f>
        <v/>
      </c>
      <c r="S103" s="70" t="str">
        <f>IF('Request Testing'!S103&lt;1,"",IF(AND(OR('Request Testing'!L103&gt;0,'Request Testing'!M103&gt;0),COUNTA('Request Testing'!S103)&gt;0),"DL ADD ON","DL"))</f>
        <v/>
      </c>
      <c r="T103" s="70" t="str">
        <f>IF('Request Testing'!T103="","",'Request Testing'!T103)</f>
        <v/>
      </c>
      <c r="U103" s="70" t="str">
        <f>IF('Request Testing'!U103&lt;1,"",IF(AND(OR('Request Testing'!L103&gt;0,'Request Testing'!M103&gt;0),COUNTA('Request Testing'!U103)&gt;0),"OH ADD ON","OH"))</f>
        <v/>
      </c>
      <c r="V103" s="73" t="str">
        <f>IF('Request Testing'!V103&lt;1,"",IF(AND(OR('Request Testing'!L103&gt;0,'Request Testing'!M103&gt;0),COUNTA('Request Testing'!V103)&gt;0),"GCP","AM"))</f>
        <v/>
      </c>
      <c r="W103" s="73" t="str">
        <f>IF('Request Testing'!W103&lt;1,"",IF(AND(OR('Request Testing'!L103&gt;0,'Request Testing'!M103&gt;0),COUNTA('Request Testing'!W103)&gt;0),"GCP","NH"))</f>
        <v/>
      </c>
      <c r="X103" s="73" t="str">
        <f>IF('Request Testing'!X103&lt;1,"",IF(AND(OR('Request Testing'!L103&gt;0,'Request Testing'!M103&gt;0),COUNTA('Request Testing'!X103)&gt;0),"GCP","CA"))</f>
        <v/>
      </c>
      <c r="Y103" s="73" t="str">
        <f>IF('Request Testing'!Y103&lt;1,"",IF(AND(OR('Request Testing'!L103&gt;0,'Request Testing'!M103&gt;0),COUNTA('Request Testing'!Y103)&gt;0),"GCP","DD"))</f>
        <v/>
      </c>
      <c r="Z103" s="73" t="str">
        <f>IF('Request Testing'!Z103&lt;1,"",IF(AND(OR('Request Testing'!L103&gt;0,'Request Testing'!M103&gt;0),COUNTA('Request Testing'!Z103)&gt;0),"GCP","TH"))</f>
        <v/>
      </c>
      <c r="AA103" s="73" t="str">
        <f>IF('Request Testing'!AA103&lt;1,"",IF(AND(OR('Request Testing'!L103&gt;0,'Request Testing'!M103&gt;0),COUNTA('Request Testing'!AA103)&gt;0),"GCP","PHA"))</f>
        <v/>
      </c>
      <c r="AB103" s="73" t="str">
        <f>IF('Request Testing'!AB103&lt;1,"",IF(AND(OR('Request Testing'!L103&gt;0,'Request Testing'!M103&gt;0),COUNTA('Request Testing'!AB103)&gt;0),"GCP","OS"))</f>
        <v/>
      </c>
      <c r="AE103" s="74" t="str">
        <f>IF(OR('Request Testing'!L103&gt;0,'Request Testing'!M103&gt;0,'Request Testing'!N103&gt;0,'Request Testing'!O103&gt;0,'Request Testing'!P103&gt;0,'Request Testing'!Q103&gt;0,'Request Testing'!R103&gt;0,'Request Testing'!S103&gt;0,'Request Testing'!T103&gt;0,'Request Testing'!U103&gt;0,'Request Testing'!V103&gt;0,'Request Testing'!W103&gt;0,'Request Testing'!X103&gt;0,'Request Testing'!Y103&gt;0,'Request Testing'!Z103&gt;0,'Request Testing'!AA103&gt;0,'Request Testing'!AB103&gt;0),"X","")</f>
        <v/>
      </c>
      <c r="AF103" s="75" t="str">
        <f>IF(ISNUMBER(SEARCH({"S"},C103)),"S",IF(ISNUMBER(SEARCH({"M"},C103)),"B",IF(ISNUMBER(SEARCH({"B"},C103)),"B",IF(ISNUMBER(SEARCH({"C"},C103)),"C",IF(ISNUMBER(SEARCH({"H"},C103)),"C",IF(ISNUMBER(SEARCH({"F"},C103)),"C",""))))))</f>
        <v/>
      </c>
      <c r="AG103" s="74" t="str">
        <f t="shared" si="20"/>
        <v/>
      </c>
      <c r="AH103" s="74" t="str">
        <f t="shared" si="21"/>
        <v/>
      </c>
      <c r="AI103" s="74" t="str">
        <f t="shared" si="22"/>
        <v/>
      </c>
      <c r="AJ103" s="4" t="str">
        <f t="shared" si="23"/>
        <v/>
      </c>
      <c r="AK103" s="76" t="str">
        <f>IF('Request Testing'!M103&lt;1,"",IF(AND(OR('Request Testing'!$E$1&gt;0),COUNTA('Request Testing'!M103)&gt;0),"CHR","GGP-LD"))</f>
        <v/>
      </c>
      <c r="AL103" s="4" t="str">
        <f t="shared" si="24"/>
        <v/>
      </c>
      <c r="AM103" s="52" t="str">
        <f t="shared" si="25"/>
        <v/>
      </c>
      <c r="AN103" s="4" t="str">
        <f t="shared" si="26"/>
        <v/>
      </c>
      <c r="AO103" s="4" t="str">
        <f t="shared" si="27"/>
        <v/>
      </c>
      <c r="AP103" s="74" t="str">
        <f t="shared" si="28"/>
        <v/>
      </c>
      <c r="AQ103" s="4" t="str">
        <f t="shared" si="29"/>
        <v/>
      </c>
      <c r="AR103" s="4" t="str">
        <f t="shared" si="39"/>
        <v/>
      </c>
      <c r="AS103" s="74" t="str">
        <f t="shared" si="30"/>
        <v/>
      </c>
      <c r="AT103" s="4" t="str">
        <f t="shared" si="31"/>
        <v/>
      </c>
      <c r="AU103" s="4" t="str">
        <f t="shared" si="32"/>
        <v/>
      </c>
      <c r="AV103" s="4" t="str">
        <f t="shared" si="33"/>
        <v/>
      </c>
      <c r="AW103" s="4" t="str">
        <f t="shared" si="34"/>
        <v/>
      </c>
      <c r="AX103" s="4" t="str">
        <f t="shared" si="35"/>
        <v/>
      </c>
      <c r="AY103" s="4" t="str">
        <f t="shared" si="36"/>
        <v/>
      </c>
      <c r="AZ103" s="4" t="str">
        <f t="shared" si="37"/>
        <v/>
      </c>
      <c r="BA103" s="77" t="str">
        <f>IF(AND(OR('Request Testing'!L103&gt;0,'Request Testing'!M103&gt;0),COUNTA('Request Testing'!V103:AB103)&gt;0),"Run Panel","")</f>
        <v/>
      </c>
      <c r="BC103" s="78" t="str">
        <f>IF(AG103="Blood Card",'Order Details'!$S$34,"")</f>
        <v/>
      </c>
      <c r="BD103" s="78" t="str">
        <f>IF(AH103="Hair Card",'Order Details'!$S$35,"")</f>
        <v/>
      </c>
      <c r="BF103" s="4" t="str">
        <f>IF(AJ103="GGP-HD",'Order Details'!$N$10,"")</f>
        <v/>
      </c>
      <c r="BG103" s="79" t="str">
        <f>IF(AK103="GGP-LD",'Order Details'!$N$15,IF(AK103="CHR",'Order Details'!$P$15,""))</f>
        <v/>
      </c>
      <c r="BH103" s="52" t="str">
        <f>IF(AL103="GGP-uLD",'Order Details'!$N$18,"")</f>
        <v/>
      </c>
      <c r="BI103" s="80" t="str">
        <f>IF(AM103="PV",'Order Details'!$N$24,"")</f>
        <v/>
      </c>
      <c r="BJ103" s="78" t="str">
        <f>IF(AN103="HPS",'Order Details'!$N$34,IF(AN103="HPS ADD ON",'Order Details'!$M$34,""))</f>
        <v/>
      </c>
      <c r="BK103" s="78" t="str">
        <f>IF(AO103="CC",'Order Details'!$N$33,IF(AO103="CC ADD ON",'Order Details'!$M$33,""))</f>
        <v/>
      </c>
      <c r="BL103" s="79" t="str">
        <f>IF(AP103="DL",'Order Details'!$N$35,"")</f>
        <v/>
      </c>
      <c r="BM103" s="79" t="str">
        <f>IF(AQ103="RC",'Order Details'!$N$36,"")</f>
        <v/>
      </c>
      <c r="BN103" s="79" t="str">
        <f>IF(AR103="OH",'Order Details'!$N$37,"")</f>
        <v/>
      </c>
      <c r="BO103" s="79" t="str">
        <f>IF(AS103="BVD",'Order Details'!$N$38,"")</f>
        <v/>
      </c>
      <c r="BP103" s="79" t="str">
        <f>IF(AT103="AM",'Order Details'!$N$40,"")</f>
        <v/>
      </c>
      <c r="BQ103" s="79" t="str">
        <f>IF(AU103="NH",'Order Details'!$N$41,"")</f>
        <v/>
      </c>
      <c r="BR103" s="79" t="str">
        <f>IF(AV103="CA",'Order Details'!$N$42,"")</f>
        <v/>
      </c>
      <c r="BS103" s="79" t="str">
        <f>IF(AW103="DD",'Order Details'!$N$43,"")</f>
        <v/>
      </c>
      <c r="BT103" s="79" t="str">
        <f>IF(AX103="TH",'Order Details'!$N$45,"")</f>
        <v/>
      </c>
      <c r="BU103" s="79" t="str">
        <f>IF(AY103="PHA",'Order Details'!$N$44,"")</f>
        <v/>
      </c>
      <c r="BV103" s="79" t="str">
        <f>IF(AZ103="OS",'Order Details'!$N$46,"")</f>
        <v/>
      </c>
      <c r="BW103" s="79" t="str">
        <f>IF(BA103="RUN PANEL",'Order Details'!$N$39,"")</f>
        <v/>
      </c>
      <c r="BX103" s="79" t="str">
        <f t="shared" si="38"/>
        <v/>
      </c>
    </row>
    <row r="104" spans="1:76" ht="15.75" customHeight="1">
      <c r="A104" s="22" t="str">
        <f>IF('Request Testing'!A104&gt;0,'Request Testing'!A104,"")</f>
        <v/>
      </c>
      <c r="B104" s="70" t="str">
        <f>IF('Request Testing'!B104="","",'Request Testing'!B104)</f>
        <v/>
      </c>
      <c r="C104" s="70" t="str">
        <f>IF('Request Testing'!C104="","",'Request Testing'!C104)</f>
        <v/>
      </c>
      <c r="D104" s="24" t="str">
        <f>IF('Request Testing'!D104="","",'Request Testing'!D104)</f>
        <v/>
      </c>
      <c r="E104" s="24" t="str">
        <f>IF('Request Testing'!E104="","",'Request Testing'!E104)</f>
        <v/>
      </c>
      <c r="F104" s="24" t="str">
        <f>IF('Request Testing'!F104="","",'Request Testing'!F104)</f>
        <v/>
      </c>
      <c r="G104" s="22" t="str">
        <f>IF('Request Testing'!G104="","",'Request Testing'!G104)</f>
        <v/>
      </c>
      <c r="H104" s="71" t="str">
        <f>IF('Request Testing'!H104="","",'Request Testing'!H104)</f>
        <v/>
      </c>
      <c r="I104" s="22" t="str">
        <f>IF('Request Testing'!I104="","",'Request Testing'!I104)</f>
        <v/>
      </c>
      <c r="J104" s="22" t="str">
        <f>IF('Request Testing'!J104="","",'Request Testing'!J104)</f>
        <v/>
      </c>
      <c r="K104" s="22" t="str">
        <f>IF('Request Testing'!K104="","",'Request Testing'!K104)</f>
        <v/>
      </c>
      <c r="L104" s="70" t="str">
        <f>IF('Request Testing'!L104="","",'Request Testing'!L104)</f>
        <v/>
      </c>
      <c r="M104" s="70" t="str">
        <f>IF('Request Testing'!M104="","",'Request Testing'!M104)</f>
        <v/>
      </c>
      <c r="N104" s="70" t="str">
        <f>IF('Request Testing'!N104="","",'Request Testing'!N104)</f>
        <v/>
      </c>
      <c r="O104" s="72" t="str">
        <f>IF('Request Testing'!O104&lt;1,"",IF(AND(OR('Request Testing'!L104&gt;0,'Request Testing'!M104&gt;0,'Request Testing'!N104&gt;0),COUNTA('Request Testing'!O104)&gt;0),"","PV"))</f>
        <v/>
      </c>
      <c r="P104" s="72" t="str">
        <f>IF('Request Testing'!P104&lt;1,"",IF(AND(OR('Request Testing'!L104&gt;0,'Request Testing'!M104&gt;0),COUNTA('Request Testing'!P104)&gt;0),"HPS ADD ON","HPS"))</f>
        <v/>
      </c>
      <c r="Q104" s="72" t="str">
        <f>IF('Request Testing'!Q104&lt;1,"",IF(AND(OR('Request Testing'!L104&gt;0,'Request Testing'!M104&gt;0),COUNTA('Request Testing'!Q104)&gt;0),"CC ADD ON","CC"))</f>
        <v/>
      </c>
      <c r="R104" s="72" t="str">
        <f>IF('Request Testing'!R104&lt;1,"",IF(AND(OR('Request Testing'!L104&gt;0,'Request Testing'!M104&gt;0),COUNTA('Request Testing'!R104)&gt;0),"RC ADD ON","RC"))</f>
        <v/>
      </c>
      <c r="S104" s="70" t="str">
        <f>IF('Request Testing'!S104&lt;1,"",IF(AND(OR('Request Testing'!L104&gt;0,'Request Testing'!M104&gt;0),COUNTA('Request Testing'!S104)&gt;0),"DL ADD ON","DL"))</f>
        <v/>
      </c>
      <c r="T104" s="70" t="str">
        <f>IF('Request Testing'!T104="","",'Request Testing'!T104)</f>
        <v/>
      </c>
      <c r="U104" s="70" t="str">
        <f>IF('Request Testing'!U104&lt;1,"",IF(AND(OR('Request Testing'!L104&gt;0,'Request Testing'!M104&gt;0),COUNTA('Request Testing'!U104)&gt;0),"OH ADD ON","OH"))</f>
        <v/>
      </c>
      <c r="V104" s="73" t="str">
        <f>IF('Request Testing'!V104&lt;1,"",IF(AND(OR('Request Testing'!L104&gt;0,'Request Testing'!M104&gt;0),COUNTA('Request Testing'!V104)&gt;0),"GCP","AM"))</f>
        <v/>
      </c>
      <c r="W104" s="73" t="str">
        <f>IF('Request Testing'!W104&lt;1,"",IF(AND(OR('Request Testing'!L104&gt;0,'Request Testing'!M104&gt;0),COUNTA('Request Testing'!W104)&gt;0),"GCP","NH"))</f>
        <v/>
      </c>
      <c r="X104" s="73" t="str">
        <f>IF('Request Testing'!X104&lt;1,"",IF(AND(OR('Request Testing'!L104&gt;0,'Request Testing'!M104&gt;0),COUNTA('Request Testing'!X104)&gt;0),"GCP","CA"))</f>
        <v/>
      </c>
      <c r="Y104" s="73" t="str">
        <f>IF('Request Testing'!Y104&lt;1,"",IF(AND(OR('Request Testing'!L104&gt;0,'Request Testing'!M104&gt;0),COUNTA('Request Testing'!Y104)&gt;0),"GCP","DD"))</f>
        <v/>
      </c>
      <c r="Z104" s="73" t="str">
        <f>IF('Request Testing'!Z104&lt;1,"",IF(AND(OR('Request Testing'!L104&gt;0,'Request Testing'!M104&gt;0),COUNTA('Request Testing'!Z104)&gt;0),"GCP","TH"))</f>
        <v/>
      </c>
      <c r="AA104" s="73" t="str">
        <f>IF('Request Testing'!AA104&lt;1,"",IF(AND(OR('Request Testing'!L104&gt;0,'Request Testing'!M104&gt;0),COUNTA('Request Testing'!AA104)&gt;0),"GCP","PHA"))</f>
        <v/>
      </c>
      <c r="AB104" s="73" t="str">
        <f>IF('Request Testing'!AB104&lt;1,"",IF(AND(OR('Request Testing'!L104&gt;0,'Request Testing'!M104&gt;0),COUNTA('Request Testing'!AB104)&gt;0),"GCP","OS"))</f>
        <v/>
      </c>
      <c r="AE104" s="74" t="str">
        <f>IF(OR('Request Testing'!L104&gt;0,'Request Testing'!M104&gt;0,'Request Testing'!N104&gt;0,'Request Testing'!O104&gt;0,'Request Testing'!P104&gt;0,'Request Testing'!Q104&gt;0,'Request Testing'!R104&gt;0,'Request Testing'!S104&gt;0,'Request Testing'!T104&gt;0,'Request Testing'!U104&gt;0,'Request Testing'!V104&gt;0,'Request Testing'!W104&gt;0,'Request Testing'!X104&gt;0,'Request Testing'!Y104&gt;0,'Request Testing'!Z104&gt;0,'Request Testing'!AA104&gt;0,'Request Testing'!AB104&gt;0),"X","")</f>
        <v/>
      </c>
      <c r="AF104" s="75" t="str">
        <f>IF(ISNUMBER(SEARCH({"S"},C104)),"S",IF(ISNUMBER(SEARCH({"M"},C104)),"B",IF(ISNUMBER(SEARCH({"B"},C104)),"B",IF(ISNUMBER(SEARCH({"C"},C104)),"C",IF(ISNUMBER(SEARCH({"H"},C104)),"C",IF(ISNUMBER(SEARCH({"F"},C104)),"C",""))))))</f>
        <v/>
      </c>
      <c r="AG104" s="74" t="str">
        <f t="shared" si="20"/>
        <v/>
      </c>
      <c r="AH104" s="74" t="str">
        <f t="shared" si="21"/>
        <v/>
      </c>
      <c r="AI104" s="74" t="str">
        <f t="shared" si="22"/>
        <v/>
      </c>
      <c r="AJ104" s="4" t="str">
        <f t="shared" si="23"/>
        <v/>
      </c>
      <c r="AK104" s="76" t="str">
        <f>IF('Request Testing'!M104&lt;1,"",IF(AND(OR('Request Testing'!$E$1&gt;0),COUNTA('Request Testing'!M104)&gt;0),"CHR","GGP-LD"))</f>
        <v/>
      </c>
      <c r="AL104" s="4" t="str">
        <f t="shared" si="24"/>
        <v/>
      </c>
      <c r="AM104" s="52" t="str">
        <f t="shared" si="25"/>
        <v/>
      </c>
      <c r="AN104" s="4" t="str">
        <f t="shared" si="26"/>
        <v/>
      </c>
      <c r="AO104" s="4" t="str">
        <f t="shared" si="27"/>
        <v/>
      </c>
      <c r="AP104" s="74" t="str">
        <f t="shared" si="28"/>
        <v/>
      </c>
      <c r="AQ104" s="4" t="str">
        <f t="shared" si="29"/>
        <v/>
      </c>
      <c r="AR104" s="4" t="str">
        <f t="shared" si="39"/>
        <v/>
      </c>
      <c r="AS104" s="74" t="str">
        <f t="shared" si="30"/>
        <v/>
      </c>
      <c r="AT104" s="4" t="str">
        <f t="shared" si="31"/>
        <v/>
      </c>
      <c r="AU104" s="4" t="str">
        <f t="shared" si="32"/>
        <v/>
      </c>
      <c r="AV104" s="4" t="str">
        <f t="shared" si="33"/>
        <v/>
      </c>
      <c r="AW104" s="4" t="str">
        <f t="shared" si="34"/>
        <v/>
      </c>
      <c r="AX104" s="4" t="str">
        <f t="shared" si="35"/>
        <v/>
      </c>
      <c r="AY104" s="4" t="str">
        <f t="shared" si="36"/>
        <v/>
      </c>
      <c r="AZ104" s="4" t="str">
        <f t="shared" si="37"/>
        <v/>
      </c>
      <c r="BA104" s="77" t="str">
        <f>IF(AND(OR('Request Testing'!L104&gt;0,'Request Testing'!M104&gt;0),COUNTA('Request Testing'!V104:AB104)&gt;0),"Run Panel","")</f>
        <v/>
      </c>
      <c r="BC104" s="78" t="str">
        <f>IF(AG104="Blood Card",'Order Details'!$S$34,"")</f>
        <v/>
      </c>
      <c r="BD104" s="78" t="str">
        <f>IF(AH104="Hair Card",'Order Details'!$S$35,"")</f>
        <v/>
      </c>
      <c r="BF104" s="4" t="str">
        <f>IF(AJ104="GGP-HD",'Order Details'!$N$10,"")</f>
        <v/>
      </c>
      <c r="BG104" s="79" t="str">
        <f>IF(AK104="GGP-LD",'Order Details'!$N$15,IF(AK104="CHR",'Order Details'!$P$15,""))</f>
        <v/>
      </c>
      <c r="BH104" s="52" t="str">
        <f>IF(AL104="GGP-uLD",'Order Details'!$N$18,"")</f>
        <v/>
      </c>
      <c r="BI104" s="80" t="str">
        <f>IF(AM104="PV",'Order Details'!$N$24,"")</f>
        <v/>
      </c>
      <c r="BJ104" s="78" t="str">
        <f>IF(AN104="HPS",'Order Details'!$N$34,IF(AN104="HPS ADD ON",'Order Details'!$M$34,""))</f>
        <v/>
      </c>
      <c r="BK104" s="78" t="str">
        <f>IF(AO104="CC",'Order Details'!$N$33,IF(AO104="CC ADD ON",'Order Details'!$M$33,""))</f>
        <v/>
      </c>
      <c r="BL104" s="79" t="str">
        <f>IF(AP104="DL",'Order Details'!$N$35,"")</f>
        <v/>
      </c>
      <c r="BM104" s="79" t="str">
        <f>IF(AQ104="RC",'Order Details'!$N$36,"")</f>
        <v/>
      </c>
      <c r="BN104" s="79" t="str">
        <f>IF(AR104="OH",'Order Details'!$N$37,"")</f>
        <v/>
      </c>
      <c r="BO104" s="79" t="str">
        <f>IF(AS104="BVD",'Order Details'!$N$38,"")</f>
        <v/>
      </c>
      <c r="BP104" s="79" t="str">
        <f>IF(AT104="AM",'Order Details'!$N$40,"")</f>
        <v/>
      </c>
      <c r="BQ104" s="79" t="str">
        <f>IF(AU104="NH",'Order Details'!$N$41,"")</f>
        <v/>
      </c>
      <c r="BR104" s="79" t="str">
        <f>IF(AV104="CA",'Order Details'!$N$42,"")</f>
        <v/>
      </c>
      <c r="BS104" s="79" t="str">
        <f>IF(AW104="DD",'Order Details'!$N$43,"")</f>
        <v/>
      </c>
      <c r="BT104" s="79" t="str">
        <f>IF(AX104="TH",'Order Details'!$N$45,"")</f>
        <v/>
      </c>
      <c r="BU104" s="79" t="str">
        <f>IF(AY104="PHA",'Order Details'!$N$44,"")</f>
        <v/>
      </c>
      <c r="BV104" s="79" t="str">
        <f>IF(AZ104="OS",'Order Details'!$N$46,"")</f>
        <v/>
      </c>
      <c r="BW104" s="79" t="str">
        <f>IF(BA104="RUN PANEL",'Order Details'!$N$39,"")</f>
        <v/>
      </c>
      <c r="BX104" s="79" t="str">
        <f t="shared" si="38"/>
        <v/>
      </c>
    </row>
    <row r="105" spans="1:76" ht="15.75" customHeight="1">
      <c r="A105" s="22" t="str">
        <f>IF('Request Testing'!A105&gt;0,'Request Testing'!A105,"")</f>
        <v/>
      </c>
      <c r="B105" s="70" t="str">
        <f>IF('Request Testing'!B105="","",'Request Testing'!B105)</f>
        <v/>
      </c>
      <c r="C105" s="70" t="str">
        <f>IF('Request Testing'!C105="","",'Request Testing'!C105)</f>
        <v/>
      </c>
      <c r="D105" s="24" t="str">
        <f>IF('Request Testing'!D105="","",'Request Testing'!D105)</f>
        <v/>
      </c>
      <c r="E105" s="24" t="str">
        <f>IF('Request Testing'!E105="","",'Request Testing'!E105)</f>
        <v/>
      </c>
      <c r="F105" s="24" t="str">
        <f>IF('Request Testing'!F105="","",'Request Testing'!F105)</f>
        <v/>
      </c>
      <c r="G105" s="22" t="str">
        <f>IF('Request Testing'!G105="","",'Request Testing'!G105)</f>
        <v/>
      </c>
      <c r="H105" s="71" t="str">
        <f>IF('Request Testing'!H105="","",'Request Testing'!H105)</f>
        <v/>
      </c>
      <c r="I105" s="22" t="str">
        <f>IF('Request Testing'!I105="","",'Request Testing'!I105)</f>
        <v/>
      </c>
      <c r="J105" s="22" t="str">
        <f>IF('Request Testing'!J105="","",'Request Testing'!J105)</f>
        <v/>
      </c>
      <c r="K105" s="22" t="str">
        <f>IF('Request Testing'!K105="","",'Request Testing'!K105)</f>
        <v/>
      </c>
      <c r="L105" s="70" t="str">
        <f>IF('Request Testing'!L105="","",'Request Testing'!L105)</f>
        <v/>
      </c>
      <c r="M105" s="70" t="str">
        <f>IF('Request Testing'!M105="","",'Request Testing'!M105)</f>
        <v/>
      </c>
      <c r="N105" s="70" t="str">
        <f>IF('Request Testing'!N105="","",'Request Testing'!N105)</f>
        <v/>
      </c>
      <c r="O105" s="72" t="str">
        <f>IF('Request Testing'!O105&lt;1,"",IF(AND(OR('Request Testing'!L105&gt;0,'Request Testing'!M105&gt;0,'Request Testing'!N105&gt;0),COUNTA('Request Testing'!O105)&gt;0),"","PV"))</f>
        <v/>
      </c>
      <c r="P105" s="72" t="str">
        <f>IF('Request Testing'!P105&lt;1,"",IF(AND(OR('Request Testing'!L105&gt;0,'Request Testing'!M105&gt;0),COUNTA('Request Testing'!P105)&gt;0),"HPS ADD ON","HPS"))</f>
        <v/>
      </c>
      <c r="Q105" s="72" t="str">
        <f>IF('Request Testing'!Q105&lt;1,"",IF(AND(OR('Request Testing'!L105&gt;0,'Request Testing'!M105&gt;0),COUNTA('Request Testing'!Q105)&gt;0),"CC ADD ON","CC"))</f>
        <v/>
      </c>
      <c r="R105" s="72" t="str">
        <f>IF('Request Testing'!R105&lt;1,"",IF(AND(OR('Request Testing'!L105&gt;0,'Request Testing'!M105&gt;0),COUNTA('Request Testing'!R105)&gt;0),"RC ADD ON","RC"))</f>
        <v/>
      </c>
      <c r="S105" s="70" t="str">
        <f>IF('Request Testing'!S105&lt;1,"",IF(AND(OR('Request Testing'!L105&gt;0,'Request Testing'!M105&gt;0),COUNTA('Request Testing'!S105)&gt;0),"DL ADD ON","DL"))</f>
        <v/>
      </c>
      <c r="T105" s="70" t="str">
        <f>IF('Request Testing'!T105="","",'Request Testing'!T105)</f>
        <v/>
      </c>
      <c r="U105" s="70" t="str">
        <f>IF('Request Testing'!U105&lt;1,"",IF(AND(OR('Request Testing'!L105&gt;0,'Request Testing'!M105&gt;0),COUNTA('Request Testing'!U105)&gt;0),"OH ADD ON","OH"))</f>
        <v/>
      </c>
      <c r="V105" s="73" t="str">
        <f>IF('Request Testing'!V105&lt;1,"",IF(AND(OR('Request Testing'!L105&gt;0,'Request Testing'!M105&gt;0),COUNTA('Request Testing'!V105)&gt;0),"GCP","AM"))</f>
        <v/>
      </c>
      <c r="W105" s="73" t="str">
        <f>IF('Request Testing'!W105&lt;1,"",IF(AND(OR('Request Testing'!L105&gt;0,'Request Testing'!M105&gt;0),COUNTA('Request Testing'!W105)&gt;0),"GCP","NH"))</f>
        <v/>
      </c>
      <c r="X105" s="73" t="str">
        <f>IF('Request Testing'!X105&lt;1,"",IF(AND(OR('Request Testing'!L105&gt;0,'Request Testing'!M105&gt;0),COUNTA('Request Testing'!X105)&gt;0),"GCP","CA"))</f>
        <v/>
      </c>
      <c r="Y105" s="73" t="str">
        <f>IF('Request Testing'!Y105&lt;1,"",IF(AND(OR('Request Testing'!L105&gt;0,'Request Testing'!M105&gt;0),COUNTA('Request Testing'!Y105)&gt;0),"GCP","DD"))</f>
        <v/>
      </c>
      <c r="Z105" s="73" t="str">
        <f>IF('Request Testing'!Z105&lt;1,"",IF(AND(OR('Request Testing'!L105&gt;0,'Request Testing'!M105&gt;0),COUNTA('Request Testing'!Z105)&gt;0),"GCP","TH"))</f>
        <v/>
      </c>
      <c r="AA105" s="73" t="str">
        <f>IF('Request Testing'!AA105&lt;1,"",IF(AND(OR('Request Testing'!L105&gt;0,'Request Testing'!M105&gt;0),COUNTA('Request Testing'!AA105)&gt;0),"GCP","PHA"))</f>
        <v/>
      </c>
      <c r="AB105" s="73" t="str">
        <f>IF('Request Testing'!AB105&lt;1,"",IF(AND(OR('Request Testing'!L105&gt;0,'Request Testing'!M105&gt;0),COUNTA('Request Testing'!AB105)&gt;0),"GCP","OS"))</f>
        <v/>
      </c>
      <c r="AE105" s="74" t="str">
        <f>IF(OR('Request Testing'!L105&gt;0,'Request Testing'!M105&gt;0,'Request Testing'!N105&gt;0,'Request Testing'!O105&gt;0,'Request Testing'!P105&gt;0,'Request Testing'!Q105&gt;0,'Request Testing'!R105&gt;0,'Request Testing'!S105&gt;0,'Request Testing'!T105&gt;0,'Request Testing'!U105&gt;0,'Request Testing'!V105&gt;0,'Request Testing'!W105&gt;0,'Request Testing'!X105&gt;0,'Request Testing'!Y105&gt;0,'Request Testing'!Z105&gt;0,'Request Testing'!AA105&gt;0,'Request Testing'!AB105&gt;0),"X","")</f>
        <v/>
      </c>
      <c r="AF105" s="75" t="str">
        <f>IF(ISNUMBER(SEARCH({"S"},C105)),"S",IF(ISNUMBER(SEARCH({"M"},C105)),"B",IF(ISNUMBER(SEARCH({"B"},C105)),"B",IF(ISNUMBER(SEARCH({"C"},C105)),"C",IF(ISNUMBER(SEARCH({"H"},C105)),"C",IF(ISNUMBER(SEARCH({"F"},C105)),"C",""))))))</f>
        <v/>
      </c>
      <c r="AG105" s="74" t="str">
        <f t="shared" si="20"/>
        <v/>
      </c>
      <c r="AH105" s="74" t="str">
        <f t="shared" si="21"/>
        <v/>
      </c>
      <c r="AI105" s="74" t="str">
        <f t="shared" si="22"/>
        <v/>
      </c>
      <c r="AJ105" s="4" t="str">
        <f t="shared" si="23"/>
        <v/>
      </c>
      <c r="AK105" s="76" t="str">
        <f>IF('Request Testing'!M105&lt;1,"",IF(AND(OR('Request Testing'!$E$1&gt;0),COUNTA('Request Testing'!M105)&gt;0),"CHR","GGP-LD"))</f>
        <v/>
      </c>
      <c r="AL105" s="4" t="str">
        <f t="shared" si="24"/>
        <v/>
      </c>
      <c r="AM105" s="52" t="str">
        <f t="shared" si="25"/>
        <v/>
      </c>
      <c r="AN105" s="4" t="str">
        <f t="shared" si="26"/>
        <v/>
      </c>
      <c r="AO105" s="4" t="str">
        <f t="shared" si="27"/>
        <v/>
      </c>
      <c r="AP105" s="74" t="str">
        <f t="shared" si="28"/>
        <v/>
      </c>
      <c r="AQ105" s="4" t="str">
        <f t="shared" si="29"/>
        <v/>
      </c>
      <c r="AR105" s="4" t="str">
        <f t="shared" si="39"/>
        <v/>
      </c>
      <c r="AS105" s="74" t="str">
        <f t="shared" si="30"/>
        <v/>
      </c>
      <c r="AT105" s="4" t="str">
        <f t="shared" si="31"/>
        <v/>
      </c>
      <c r="AU105" s="4" t="str">
        <f t="shared" si="32"/>
        <v/>
      </c>
      <c r="AV105" s="4" t="str">
        <f t="shared" si="33"/>
        <v/>
      </c>
      <c r="AW105" s="4" t="str">
        <f t="shared" si="34"/>
        <v/>
      </c>
      <c r="AX105" s="4" t="str">
        <f t="shared" si="35"/>
        <v/>
      </c>
      <c r="AY105" s="4" t="str">
        <f t="shared" si="36"/>
        <v/>
      </c>
      <c r="AZ105" s="4" t="str">
        <f t="shared" si="37"/>
        <v/>
      </c>
      <c r="BA105" s="77" t="str">
        <f>IF(AND(OR('Request Testing'!L105&gt;0,'Request Testing'!M105&gt;0),COUNTA('Request Testing'!V105:AB105)&gt;0),"Run Panel","")</f>
        <v/>
      </c>
      <c r="BC105" s="78" t="str">
        <f>IF(AG105="Blood Card",'Order Details'!$S$34,"")</f>
        <v/>
      </c>
      <c r="BD105" s="78" t="str">
        <f>IF(AH105="Hair Card",'Order Details'!$S$35,"")</f>
        <v/>
      </c>
      <c r="BF105" s="4" t="str">
        <f>IF(AJ105="GGP-HD",'Order Details'!$N$10,"")</f>
        <v/>
      </c>
      <c r="BG105" s="79" t="str">
        <f>IF(AK105="GGP-LD",'Order Details'!$N$15,IF(AK105="CHR",'Order Details'!$P$15,""))</f>
        <v/>
      </c>
      <c r="BH105" s="52" t="str">
        <f>IF(AL105="GGP-uLD",'Order Details'!$N$18,"")</f>
        <v/>
      </c>
      <c r="BI105" s="80" t="str">
        <f>IF(AM105="PV",'Order Details'!$N$24,"")</f>
        <v/>
      </c>
      <c r="BJ105" s="78" t="str">
        <f>IF(AN105="HPS",'Order Details'!$N$34,IF(AN105="HPS ADD ON",'Order Details'!$M$34,""))</f>
        <v/>
      </c>
      <c r="BK105" s="78" t="str">
        <f>IF(AO105="CC",'Order Details'!$N$33,IF(AO105="CC ADD ON",'Order Details'!$M$33,""))</f>
        <v/>
      </c>
      <c r="BL105" s="79" t="str">
        <f>IF(AP105="DL",'Order Details'!$N$35,"")</f>
        <v/>
      </c>
      <c r="BM105" s="79" t="str">
        <f>IF(AQ105="RC",'Order Details'!$N$36,"")</f>
        <v/>
      </c>
      <c r="BN105" s="79" t="str">
        <f>IF(AR105="OH",'Order Details'!$N$37,"")</f>
        <v/>
      </c>
      <c r="BO105" s="79" t="str">
        <f>IF(AS105="BVD",'Order Details'!$N$38,"")</f>
        <v/>
      </c>
      <c r="BP105" s="79" t="str">
        <f>IF(AT105="AM",'Order Details'!$N$40,"")</f>
        <v/>
      </c>
      <c r="BQ105" s="79" t="str">
        <f>IF(AU105="NH",'Order Details'!$N$41,"")</f>
        <v/>
      </c>
      <c r="BR105" s="79" t="str">
        <f>IF(AV105="CA",'Order Details'!$N$42,"")</f>
        <v/>
      </c>
      <c r="BS105" s="79" t="str">
        <f>IF(AW105="DD",'Order Details'!$N$43,"")</f>
        <v/>
      </c>
      <c r="BT105" s="79" t="str">
        <f>IF(AX105="TH",'Order Details'!$N$45,"")</f>
        <v/>
      </c>
      <c r="BU105" s="79" t="str">
        <f>IF(AY105="PHA",'Order Details'!$N$44,"")</f>
        <v/>
      </c>
      <c r="BV105" s="79" t="str">
        <f>IF(AZ105="OS",'Order Details'!$N$46,"")</f>
        <v/>
      </c>
      <c r="BW105" s="79" t="str">
        <f>IF(BA105="RUN PANEL",'Order Details'!$N$39,"")</f>
        <v/>
      </c>
      <c r="BX105" s="79" t="str">
        <f t="shared" si="38"/>
        <v/>
      </c>
    </row>
    <row r="106" spans="1:76" ht="15.75" customHeight="1">
      <c r="A106" s="22" t="str">
        <f>IF('Request Testing'!A106&gt;0,'Request Testing'!A106,"")</f>
        <v/>
      </c>
      <c r="B106" s="70" t="str">
        <f>IF('Request Testing'!B106="","",'Request Testing'!B106)</f>
        <v/>
      </c>
      <c r="C106" s="70" t="str">
        <f>IF('Request Testing'!C106="","",'Request Testing'!C106)</f>
        <v/>
      </c>
      <c r="D106" s="24" t="str">
        <f>IF('Request Testing'!D106="","",'Request Testing'!D106)</f>
        <v/>
      </c>
      <c r="E106" s="24" t="str">
        <f>IF('Request Testing'!E106="","",'Request Testing'!E106)</f>
        <v/>
      </c>
      <c r="F106" s="24" t="str">
        <f>IF('Request Testing'!F106="","",'Request Testing'!F106)</f>
        <v/>
      </c>
      <c r="G106" s="22" t="str">
        <f>IF('Request Testing'!G106="","",'Request Testing'!G106)</f>
        <v/>
      </c>
      <c r="H106" s="71" t="str">
        <f>IF('Request Testing'!H106="","",'Request Testing'!H106)</f>
        <v/>
      </c>
      <c r="I106" s="22" t="str">
        <f>IF('Request Testing'!I106="","",'Request Testing'!I106)</f>
        <v/>
      </c>
      <c r="J106" s="22" t="str">
        <f>IF('Request Testing'!J106="","",'Request Testing'!J106)</f>
        <v/>
      </c>
      <c r="K106" s="22" t="str">
        <f>IF('Request Testing'!K106="","",'Request Testing'!K106)</f>
        <v/>
      </c>
      <c r="L106" s="70" t="str">
        <f>IF('Request Testing'!L106="","",'Request Testing'!L106)</f>
        <v/>
      </c>
      <c r="M106" s="70" t="str">
        <f>IF('Request Testing'!M106="","",'Request Testing'!M106)</f>
        <v/>
      </c>
      <c r="N106" s="70" t="str">
        <f>IF('Request Testing'!N106="","",'Request Testing'!N106)</f>
        <v/>
      </c>
      <c r="O106" s="72" t="str">
        <f>IF('Request Testing'!O106&lt;1,"",IF(AND(OR('Request Testing'!L106&gt;0,'Request Testing'!M106&gt;0,'Request Testing'!N106&gt;0),COUNTA('Request Testing'!O106)&gt;0),"","PV"))</f>
        <v/>
      </c>
      <c r="P106" s="72" t="str">
        <f>IF('Request Testing'!P106&lt;1,"",IF(AND(OR('Request Testing'!L106&gt;0,'Request Testing'!M106&gt;0),COUNTA('Request Testing'!P106)&gt;0),"HPS ADD ON","HPS"))</f>
        <v/>
      </c>
      <c r="Q106" s="72" t="str">
        <f>IF('Request Testing'!Q106&lt;1,"",IF(AND(OR('Request Testing'!L106&gt;0,'Request Testing'!M106&gt;0),COUNTA('Request Testing'!Q106)&gt;0),"CC ADD ON","CC"))</f>
        <v/>
      </c>
      <c r="R106" s="72" t="str">
        <f>IF('Request Testing'!R106&lt;1,"",IF(AND(OR('Request Testing'!L106&gt;0,'Request Testing'!M106&gt;0),COUNTA('Request Testing'!R106)&gt;0),"RC ADD ON","RC"))</f>
        <v/>
      </c>
      <c r="S106" s="70" t="str">
        <f>IF('Request Testing'!S106&lt;1,"",IF(AND(OR('Request Testing'!L106&gt;0,'Request Testing'!M106&gt;0),COUNTA('Request Testing'!S106)&gt;0),"DL ADD ON","DL"))</f>
        <v/>
      </c>
      <c r="T106" s="70" t="str">
        <f>IF('Request Testing'!T106="","",'Request Testing'!T106)</f>
        <v/>
      </c>
      <c r="U106" s="70" t="str">
        <f>IF('Request Testing'!U106&lt;1,"",IF(AND(OR('Request Testing'!L106&gt;0,'Request Testing'!M106&gt;0),COUNTA('Request Testing'!U106)&gt;0),"OH ADD ON","OH"))</f>
        <v/>
      </c>
      <c r="V106" s="73" t="str">
        <f>IF('Request Testing'!V106&lt;1,"",IF(AND(OR('Request Testing'!L106&gt;0,'Request Testing'!M106&gt;0),COUNTA('Request Testing'!V106)&gt;0),"GCP","AM"))</f>
        <v/>
      </c>
      <c r="W106" s="73" t="str">
        <f>IF('Request Testing'!W106&lt;1,"",IF(AND(OR('Request Testing'!L106&gt;0,'Request Testing'!M106&gt;0),COUNTA('Request Testing'!W106)&gt;0),"GCP","NH"))</f>
        <v/>
      </c>
      <c r="X106" s="73" t="str">
        <f>IF('Request Testing'!X106&lt;1,"",IF(AND(OR('Request Testing'!L106&gt;0,'Request Testing'!M106&gt;0),COUNTA('Request Testing'!X106)&gt;0),"GCP","CA"))</f>
        <v/>
      </c>
      <c r="Y106" s="73" t="str">
        <f>IF('Request Testing'!Y106&lt;1,"",IF(AND(OR('Request Testing'!L106&gt;0,'Request Testing'!M106&gt;0),COUNTA('Request Testing'!Y106)&gt;0),"GCP","DD"))</f>
        <v/>
      </c>
      <c r="Z106" s="73" t="str">
        <f>IF('Request Testing'!Z106&lt;1,"",IF(AND(OR('Request Testing'!L106&gt;0,'Request Testing'!M106&gt;0),COUNTA('Request Testing'!Z106)&gt;0),"GCP","TH"))</f>
        <v/>
      </c>
      <c r="AA106" s="73" t="str">
        <f>IF('Request Testing'!AA106&lt;1,"",IF(AND(OR('Request Testing'!L106&gt;0,'Request Testing'!M106&gt;0),COUNTA('Request Testing'!AA106)&gt;0),"GCP","PHA"))</f>
        <v/>
      </c>
      <c r="AB106" s="73" t="str">
        <f>IF('Request Testing'!AB106&lt;1,"",IF(AND(OR('Request Testing'!L106&gt;0,'Request Testing'!M106&gt;0),COUNTA('Request Testing'!AB106)&gt;0),"GCP","OS"))</f>
        <v/>
      </c>
      <c r="AE106" s="74" t="str">
        <f>IF(OR('Request Testing'!L106&gt;0,'Request Testing'!M106&gt;0,'Request Testing'!N106&gt;0,'Request Testing'!O106&gt;0,'Request Testing'!P106&gt;0,'Request Testing'!Q106&gt;0,'Request Testing'!R106&gt;0,'Request Testing'!S106&gt;0,'Request Testing'!T106&gt;0,'Request Testing'!U106&gt;0,'Request Testing'!V106&gt;0,'Request Testing'!W106&gt;0,'Request Testing'!X106&gt;0,'Request Testing'!Y106&gt;0,'Request Testing'!Z106&gt;0,'Request Testing'!AA106&gt;0,'Request Testing'!AB106&gt;0),"X","")</f>
        <v/>
      </c>
      <c r="AF106" s="75" t="str">
        <f>IF(ISNUMBER(SEARCH({"S"},C106)),"S",IF(ISNUMBER(SEARCH({"M"},C106)),"B",IF(ISNUMBER(SEARCH({"B"},C106)),"B",IF(ISNUMBER(SEARCH({"C"},C106)),"C",IF(ISNUMBER(SEARCH({"H"},C106)),"C",IF(ISNUMBER(SEARCH({"F"},C106)),"C",""))))))</f>
        <v/>
      </c>
      <c r="AG106" s="74" t="str">
        <f t="shared" si="20"/>
        <v/>
      </c>
      <c r="AH106" s="74" t="str">
        <f t="shared" si="21"/>
        <v/>
      </c>
      <c r="AI106" s="74" t="str">
        <f t="shared" si="22"/>
        <v/>
      </c>
      <c r="AJ106" s="4" t="str">
        <f t="shared" si="23"/>
        <v/>
      </c>
      <c r="AK106" s="76" t="str">
        <f>IF('Request Testing'!M106&lt;1,"",IF(AND(OR('Request Testing'!$E$1&gt;0),COUNTA('Request Testing'!M106)&gt;0),"CHR","GGP-LD"))</f>
        <v/>
      </c>
      <c r="AL106" s="4" t="str">
        <f t="shared" si="24"/>
        <v/>
      </c>
      <c r="AM106" s="52" t="str">
        <f t="shared" si="25"/>
        <v/>
      </c>
      <c r="AN106" s="4" t="str">
        <f t="shared" si="26"/>
        <v/>
      </c>
      <c r="AO106" s="4" t="str">
        <f t="shared" si="27"/>
        <v/>
      </c>
      <c r="AP106" s="74" t="str">
        <f t="shared" si="28"/>
        <v/>
      </c>
      <c r="AQ106" s="4" t="str">
        <f t="shared" si="29"/>
        <v/>
      </c>
      <c r="AR106" s="4" t="str">
        <f t="shared" si="39"/>
        <v/>
      </c>
      <c r="AS106" s="74" t="str">
        <f t="shared" si="30"/>
        <v/>
      </c>
      <c r="AT106" s="4" t="str">
        <f t="shared" si="31"/>
        <v/>
      </c>
      <c r="AU106" s="4" t="str">
        <f t="shared" si="32"/>
        <v/>
      </c>
      <c r="AV106" s="4" t="str">
        <f t="shared" si="33"/>
        <v/>
      </c>
      <c r="AW106" s="4" t="str">
        <f t="shared" si="34"/>
        <v/>
      </c>
      <c r="AX106" s="4" t="str">
        <f t="shared" si="35"/>
        <v/>
      </c>
      <c r="AY106" s="4" t="str">
        <f t="shared" si="36"/>
        <v/>
      </c>
      <c r="AZ106" s="4" t="str">
        <f t="shared" si="37"/>
        <v/>
      </c>
      <c r="BA106" s="77" t="str">
        <f>IF(AND(OR('Request Testing'!L106&gt;0,'Request Testing'!M106&gt;0),COUNTA('Request Testing'!V106:AB106)&gt;0),"Run Panel","")</f>
        <v/>
      </c>
      <c r="BC106" s="78" t="str">
        <f>IF(AG106="Blood Card",'Order Details'!$S$34,"")</f>
        <v/>
      </c>
      <c r="BD106" s="78" t="str">
        <f>IF(AH106="Hair Card",'Order Details'!$S$35,"")</f>
        <v/>
      </c>
      <c r="BF106" s="4" t="str">
        <f>IF(AJ106="GGP-HD",'Order Details'!$N$10,"")</f>
        <v/>
      </c>
      <c r="BG106" s="79" t="str">
        <f>IF(AK106="GGP-LD",'Order Details'!$N$15,IF(AK106="CHR",'Order Details'!$P$15,""))</f>
        <v/>
      </c>
      <c r="BH106" s="52" t="str">
        <f>IF(AL106="GGP-uLD",'Order Details'!$N$18,"")</f>
        <v/>
      </c>
      <c r="BI106" s="80" t="str">
        <f>IF(AM106="PV",'Order Details'!$N$24,"")</f>
        <v/>
      </c>
      <c r="BJ106" s="78" t="str">
        <f>IF(AN106="HPS",'Order Details'!$N$34,IF(AN106="HPS ADD ON",'Order Details'!$M$34,""))</f>
        <v/>
      </c>
      <c r="BK106" s="78" t="str">
        <f>IF(AO106="CC",'Order Details'!$N$33,IF(AO106="CC ADD ON",'Order Details'!$M$33,""))</f>
        <v/>
      </c>
      <c r="BL106" s="79" t="str">
        <f>IF(AP106="DL",'Order Details'!$N$35,"")</f>
        <v/>
      </c>
      <c r="BM106" s="79" t="str">
        <f>IF(AQ106="RC",'Order Details'!$N$36,"")</f>
        <v/>
      </c>
      <c r="BN106" s="79" t="str">
        <f>IF(AR106="OH",'Order Details'!$N$37,"")</f>
        <v/>
      </c>
      <c r="BO106" s="79" t="str">
        <f>IF(AS106="BVD",'Order Details'!$N$38,"")</f>
        <v/>
      </c>
      <c r="BP106" s="79" t="str">
        <f>IF(AT106="AM",'Order Details'!$N$40,"")</f>
        <v/>
      </c>
      <c r="BQ106" s="79" t="str">
        <f>IF(AU106="NH",'Order Details'!$N$41,"")</f>
        <v/>
      </c>
      <c r="BR106" s="79" t="str">
        <f>IF(AV106="CA",'Order Details'!$N$42,"")</f>
        <v/>
      </c>
      <c r="BS106" s="79" t="str">
        <f>IF(AW106="DD",'Order Details'!$N$43,"")</f>
        <v/>
      </c>
      <c r="BT106" s="79" t="str">
        <f>IF(AX106="TH",'Order Details'!$N$45,"")</f>
        <v/>
      </c>
      <c r="BU106" s="79" t="str">
        <f>IF(AY106="PHA",'Order Details'!$N$44,"")</f>
        <v/>
      </c>
      <c r="BV106" s="79" t="str">
        <f>IF(AZ106="OS",'Order Details'!$N$46,"")</f>
        <v/>
      </c>
      <c r="BW106" s="79" t="str">
        <f>IF(BA106="RUN PANEL",'Order Details'!$N$39,"")</f>
        <v/>
      </c>
      <c r="BX106" s="79" t="str">
        <f t="shared" si="38"/>
        <v/>
      </c>
    </row>
    <row r="107" spans="1:76" ht="15.75" customHeight="1">
      <c r="A107" s="22" t="str">
        <f>IF('Request Testing'!A107&gt;0,'Request Testing'!A107,"")</f>
        <v/>
      </c>
      <c r="B107" s="70" t="str">
        <f>IF('Request Testing'!B107="","",'Request Testing'!B107)</f>
        <v/>
      </c>
      <c r="C107" s="70" t="str">
        <f>IF('Request Testing'!C107="","",'Request Testing'!C107)</f>
        <v/>
      </c>
      <c r="D107" s="24" t="str">
        <f>IF('Request Testing'!D107="","",'Request Testing'!D107)</f>
        <v/>
      </c>
      <c r="E107" s="24" t="str">
        <f>IF('Request Testing'!E107="","",'Request Testing'!E107)</f>
        <v/>
      </c>
      <c r="F107" s="24" t="str">
        <f>IF('Request Testing'!F107="","",'Request Testing'!F107)</f>
        <v/>
      </c>
      <c r="G107" s="22" t="str">
        <f>IF('Request Testing'!G107="","",'Request Testing'!G107)</f>
        <v/>
      </c>
      <c r="H107" s="71" t="str">
        <f>IF('Request Testing'!H107="","",'Request Testing'!H107)</f>
        <v/>
      </c>
      <c r="I107" s="22" t="str">
        <f>IF('Request Testing'!I107="","",'Request Testing'!I107)</f>
        <v/>
      </c>
      <c r="J107" s="22" t="str">
        <f>IF('Request Testing'!J107="","",'Request Testing'!J107)</f>
        <v/>
      </c>
      <c r="K107" s="22" t="str">
        <f>IF('Request Testing'!K107="","",'Request Testing'!K107)</f>
        <v/>
      </c>
      <c r="L107" s="70" t="str">
        <f>IF('Request Testing'!L107="","",'Request Testing'!L107)</f>
        <v/>
      </c>
      <c r="M107" s="70" t="str">
        <f>IF('Request Testing'!M107="","",'Request Testing'!M107)</f>
        <v/>
      </c>
      <c r="N107" s="70" t="str">
        <f>IF('Request Testing'!N107="","",'Request Testing'!N107)</f>
        <v/>
      </c>
      <c r="O107" s="72" t="str">
        <f>IF('Request Testing'!O107&lt;1,"",IF(AND(OR('Request Testing'!L107&gt;0,'Request Testing'!M107&gt;0,'Request Testing'!N107&gt;0),COUNTA('Request Testing'!O107)&gt;0),"","PV"))</f>
        <v/>
      </c>
      <c r="P107" s="72" t="str">
        <f>IF('Request Testing'!P107&lt;1,"",IF(AND(OR('Request Testing'!L107&gt;0,'Request Testing'!M107&gt;0),COUNTA('Request Testing'!P107)&gt;0),"HPS ADD ON","HPS"))</f>
        <v/>
      </c>
      <c r="Q107" s="72" t="str">
        <f>IF('Request Testing'!Q107&lt;1,"",IF(AND(OR('Request Testing'!L107&gt;0,'Request Testing'!M107&gt;0),COUNTA('Request Testing'!Q107)&gt;0),"CC ADD ON","CC"))</f>
        <v/>
      </c>
      <c r="R107" s="72" t="str">
        <f>IF('Request Testing'!R107&lt;1,"",IF(AND(OR('Request Testing'!L107&gt;0,'Request Testing'!M107&gt;0),COUNTA('Request Testing'!R107)&gt;0),"RC ADD ON","RC"))</f>
        <v/>
      </c>
      <c r="S107" s="70" t="str">
        <f>IF('Request Testing'!S107&lt;1,"",IF(AND(OR('Request Testing'!L107&gt;0,'Request Testing'!M107&gt;0),COUNTA('Request Testing'!S107)&gt;0),"DL ADD ON","DL"))</f>
        <v/>
      </c>
      <c r="T107" s="70" t="str">
        <f>IF('Request Testing'!T107="","",'Request Testing'!T107)</f>
        <v/>
      </c>
      <c r="U107" s="70" t="str">
        <f>IF('Request Testing'!U107&lt;1,"",IF(AND(OR('Request Testing'!L107&gt;0,'Request Testing'!M107&gt;0),COUNTA('Request Testing'!U107)&gt;0),"OH ADD ON","OH"))</f>
        <v/>
      </c>
      <c r="V107" s="73" t="str">
        <f>IF('Request Testing'!V107&lt;1,"",IF(AND(OR('Request Testing'!L107&gt;0,'Request Testing'!M107&gt;0),COUNTA('Request Testing'!V107)&gt;0),"GCP","AM"))</f>
        <v/>
      </c>
      <c r="W107" s="73" t="str">
        <f>IF('Request Testing'!W107&lt;1,"",IF(AND(OR('Request Testing'!L107&gt;0,'Request Testing'!M107&gt;0),COUNTA('Request Testing'!W107)&gt;0),"GCP","NH"))</f>
        <v/>
      </c>
      <c r="X107" s="73" t="str">
        <f>IF('Request Testing'!X107&lt;1,"",IF(AND(OR('Request Testing'!L107&gt;0,'Request Testing'!M107&gt;0),COUNTA('Request Testing'!X107)&gt;0),"GCP","CA"))</f>
        <v/>
      </c>
      <c r="Y107" s="73" t="str">
        <f>IF('Request Testing'!Y107&lt;1,"",IF(AND(OR('Request Testing'!L107&gt;0,'Request Testing'!M107&gt;0),COUNTA('Request Testing'!Y107)&gt;0),"GCP","DD"))</f>
        <v/>
      </c>
      <c r="Z107" s="73" t="str">
        <f>IF('Request Testing'!Z107&lt;1,"",IF(AND(OR('Request Testing'!L107&gt;0,'Request Testing'!M107&gt;0),COUNTA('Request Testing'!Z107)&gt;0),"GCP","TH"))</f>
        <v/>
      </c>
      <c r="AA107" s="73" t="str">
        <f>IF('Request Testing'!AA107&lt;1,"",IF(AND(OR('Request Testing'!L107&gt;0,'Request Testing'!M107&gt;0),COUNTA('Request Testing'!AA107)&gt;0),"GCP","PHA"))</f>
        <v/>
      </c>
      <c r="AB107" s="73" t="str">
        <f>IF('Request Testing'!AB107&lt;1,"",IF(AND(OR('Request Testing'!L107&gt;0,'Request Testing'!M107&gt;0),COUNTA('Request Testing'!AB107)&gt;0),"GCP","OS"))</f>
        <v/>
      </c>
      <c r="AE107" s="74" t="str">
        <f>IF(OR('Request Testing'!L107&gt;0,'Request Testing'!M107&gt;0,'Request Testing'!N107&gt;0,'Request Testing'!O107&gt;0,'Request Testing'!P107&gt;0,'Request Testing'!Q107&gt;0,'Request Testing'!R107&gt;0,'Request Testing'!S107&gt;0,'Request Testing'!T107&gt;0,'Request Testing'!U107&gt;0,'Request Testing'!V107&gt;0,'Request Testing'!W107&gt;0,'Request Testing'!X107&gt;0,'Request Testing'!Y107&gt;0,'Request Testing'!Z107&gt;0,'Request Testing'!AA107&gt;0,'Request Testing'!AB107&gt;0),"X","")</f>
        <v/>
      </c>
      <c r="AF107" s="75" t="str">
        <f>IF(ISNUMBER(SEARCH({"S"},C107)),"S",IF(ISNUMBER(SEARCH({"M"},C107)),"B",IF(ISNUMBER(SEARCH({"B"},C107)),"B",IF(ISNUMBER(SEARCH({"C"},C107)),"C",IF(ISNUMBER(SEARCH({"H"},C107)),"C",IF(ISNUMBER(SEARCH({"F"},C107)),"C",""))))))</f>
        <v/>
      </c>
      <c r="AG107" s="74" t="str">
        <f t="shared" si="20"/>
        <v/>
      </c>
      <c r="AH107" s="74" t="str">
        <f t="shared" si="21"/>
        <v/>
      </c>
      <c r="AI107" s="74" t="str">
        <f t="shared" si="22"/>
        <v/>
      </c>
      <c r="AJ107" s="4" t="str">
        <f t="shared" si="23"/>
        <v/>
      </c>
      <c r="AK107" s="76" t="str">
        <f>IF('Request Testing'!M107&lt;1,"",IF(AND(OR('Request Testing'!$E$1&gt;0),COUNTA('Request Testing'!M107)&gt;0),"CHR","GGP-LD"))</f>
        <v/>
      </c>
      <c r="AL107" s="4" t="str">
        <f t="shared" si="24"/>
        <v/>
      </c>
      <c r="AM107" s="52" t="str">
        <f t="shared" si="25"/>
        <v/>
      </c>
      <c r="AN107" s="4" t="str">
        <f t="shared" si="26"/>
        <v/>
      </c>
      <c r="AO107" s="4" t="str">
        <f t="shared" si="27"/>
        <v/>
      </c>
      <c r="AP107" s="74" t="str">
        <f t="shared" si="28"/>
        <v/>
      </c>
      <c r="AQ107" s="4" t="str">
        <f t="shared" si="29"/>
        <v/>
      </c>
      <c r="AR107" s="4" t="str">
        <f t="shared" si="39"/>
        <v/>
      </c>
      <c r="AS107" s="74" t="str">
        <f t="shared" si="30"/>
        <v/>
      </c>
      <c r="AT107" s="4" t="str">
        <f t="shared" si="31"/>
        <v/>
      </c>
      <c r="AU107" s="4" t="str">
        <f t="shared" si="32"/>
        <v/>
      </c>
      <c r="AV107" s="4" t="str">
        <f t="shared" si="33"/>
        <v/>
      </c>
      <c r="AW107" s="4" t="str">
        <f t="shared" si="34"/>
        <v/>
      </c>
      <c r="AX107" s="4" t="str">
        <f t="shared" si="35"/>
        <v/>
      </c>
      <c r="AY107" s="4" t="str">
        <f t="shared" si="36"/>
        <v/>
      </c>
      <c r="AZ107" s="4" t="str">
        <f t="shared" si="37"/>
        <v/>
      </c>
      <c r="BA107" s="77" t="str">
        <f>IF(AND(OR('Request Testing'!L107&gt;0,'Request Testing'!M107&gt;0),COUNTA('Request Testing'!V107:AB107)&gt;0),"Run Panel","")</f>
        <v/>
      </c>
      <c r="BC107" s="78" t="str">
        <f>IF(AG107="Blood Card",'Order Details'!$S$34,"")</f>
        <v/>
      </c>
      <c r="BD107" s="78" t="str">
        <f>IF(AH107="Hair Card",'Order Details'!$S$35,"")</f>
        <v/>
      </c>
      <c r="BF107" s="4" t="str">
        <f>IF(AJ107="GGP-HD",'Order Details'!$N$10,"")</f>
        <v/>
      </c>
      <c r="BG107" s="79" t="str">
        <f>IF(AK107="GGP-LD",'Order Details'!$N$15,IF(AK107="CHR",'Order Details'!$P$15,""))</f>
        <v/>
      </c>
      <c r="BH107" s="52" t="str">
        <f>IF(AL107="GGP-uLD",'Order Details'!$N$18,"")</f>
        <v/>
      </c>
      <c r="BI107" s="80" t="str">
        <f>IF(AM107="PV",'Order Details'!$N$24,"")</f>
        <v/>
      </c>
      <c r="BJ107" s="78" t="str">
        <f>IF(AN107="HPS",'Order Details'!$N$34,IF(AN107="HPS ADD ON",'Order Details'!$M$34,""))</f>
        <v/>
      </c>
      <c r="BK107" s="78" t="str">
        <f>IF(AO107="CC",'Order Details'!$N$33,IF(AO107="CC ADD ON",'Order Details'!$M$33,""))</f>
        <v/>
      </c>
      <c r="BL107" s="79" t="str">
        <f>IF(AP107="DL",'Order Details'!$N$35,"")</f>
        <v/>
      </c>
      <c r="BM107" s="79" t="str">
        <f>IF(AQ107="RC",'Order Details'!$N$36,"")</f>
        <v/>
      </c>
      <c r="BN107" s="79" t="str">
        <f>IF(AR107="OH",'Order Details'!$N$37,"")</f>
        <v/>
      </c>
      <c r="BO107" s="79" t="str">
        <f>IF(AS107="BVD",'Order Details'!$N$38,"")</f>
        <v/>
      </c>
      <c r="BP107" s="79" t="str">
        <f>IF(AT107="AM",'Order Details'!$N$40,"")</f>
        <v/>
      </c>
      <c r="BQ107" s="79" t="str">
        <f>IF(AU107="NH",'Order Details'!$N$41,"")</f>
        <v/>
      </c>
      <c r="BR107" s="79" t="str">
        <f>IF(AV107="CA",'Order Details'!$N$42,"")</f>
        <v/>
      </c>
      <c r="BS107" s="79" t="str">
        <f>IF(AW107="DD",'Order Details'!$N$43,"")</f>
        <v/>
      </c>
      <c r="BT107" s="79" t="str">
        <f>IF(AX107="TH",'Order Details'!$N$45,"")</f>
        <v/>
      </c>
      <c r="BU107" s="79" t="str">
        <f>IF(AY107="PHA",'Order Details'!$N$44,"")</f>
        <v/>
      </c>
      <c r="BV107" s="79" t="str">
        <f>IF(AZ107="OS",'Order Details'!$N$46,"")</f>
        <v/>
      </c>
      <c r="BW107" s="79" t="str">
        <f>IF(BA107="RUN PANEL",'Order Details'!$N$39,"")</f>
        <v/>
      </c>
      <c r="BX107" s="79" t="str">
        <f t="shared" si="38"/>
        <v/>
      </c>
    </row>
    <row r="108" spans="1:76" ht="15.75" customHeight="1">
      <c r="A108" s="22" t="str">
        <f>IF('Request Testing'!A108&gt;0,'Request Testing'!A108,"")</f>
        <v/>
      </c>
      <c r="B108" s="70" t="str">
        <f>IF('Request Testing'!B108="","",'Request Testing'!B108)</f>
        <v/>
      </c>
      <c r="C108" s="70" t="str">
        <f>IF('Request Testing'!C108="","",'Request Testing'!C108)</f>
        <v/>
      </c>
      <c r="D108" s="24" t="str">
        <f>IF('Request Testing'!D108="","",'Request Testing'!D108)</f>
        <v/>
      </c>
      <c r="E108" s="24" t="str">
        <f>IF('Request Testing'!E108="","",'Request Testing'!E108)</f>
        <v/>
      </c>
      <c r="F108" s="24" t="str">
        <f>IF('Request Testing'!F108="","",'Request Testing'!F108)</f>
        <v/>
      </c>
      <c r="G108" s="22" t="str">
        <f>IF('Request Testing'!G108="","",'Request Testing'!G108)</f>
        <v/>
      </c>
      <c r="H108" s="71" t="str">
        <f>IF('Request Testing'!H108="","",'Request Testing'!H108)</f>
        <v/>
      </c>
      <c r="I108" s="22" t="str">
        <f>IF('Request Testing'!I108="","",'Request Testing'!I108)</f>
        <v/>
      </c>
      <c r="J108" s="22" t="str">
        <f>IF('Request Testing'!J108="","",'Request Testing'!J108)</f>
        <v/>
      </c>
      <c r="K108" s="22" t="str">
        <f>IF('Request Testing'!K108="","",'Request Testing'!K108)</f>
        <v/>
      </c>
      <c r="L108" s="70" t="str">
        <f>IF('Request Testing'!L108="","",'Request Testing'!L108)</f>
        <v/>
      </c>
      <c r="M108" s="70" t="str">
        <f>IF('Request Testing'!M108="","",'Request Testing'!M108)</f>
        <v/>
      </c>
      <c r="N108" s="70" t="str">
        <f>IF('Request Testing'!N108="","",'Request Testing'!N108)</f>
        <v/>
      </c>
      <c r="O108" s="72" t="str">
        <f>IF('Request Testing'!O108&lt;1,"",IF(AND(OR('Request Testing'!L108&gt;0,'Request Testing'!M108&gt;0,'Request Testing'!N108&gt;0),COUNTA('Request Testing'!O108)&gt;0),"","PV"))</f>
        <v/>
      </c>
      <c r="P108" s="72" t="str">
        <f>IF('Request Testing'!P108&lt;1,"",IF(AND(OR('Request Testing'!L108&gt;0,'Request Testing'!M108&gt;0),COUNTA('Request Testing'!P108)&gt;0),"HPS ADD ON","HPS"))</f>
        <v/>
      </c>
      <c r="Q108" s="72" t="str">
        <f>IF('Request Testing'!Q108&lt;1,"",IF(AND(OR('Request Testing'!L108&gt;0,'Request Testing'!M108&gt;0),COUNTA('Request Testing'!Q108)&gt;0),"CC ADD ON","CC"))</f>
        <v/>
      </c>
      <c r="R108" s="72" t="str">
        <f>IF('Request Testing'!R108&lt;1,"",IF(AND(OR('Request Testing'!L108&gt;0,'Request Testing'!M108&gt;0),COUNTA('Request Testing'!R108)&gt;0),"RC ADD ON","RC"))</f>
        <v/>
      </c>
      <c r="S108" s="70" t="str">
        <f>IF('Request Testing'!S108&lt;1,"",IF(AND(OR('Request Testing'!L108&gt;0,'Request Testing'!M108&gt;0),COUNTA('Request Testing'!S108)&gt;0),"DL ADD ON","DL"))</f>
        <v/>
      </c>
      <c r="T108" s="70" t="str">
        <f>IF('Request Testing'!T108="","",'Request Testing'!T108)</f>
        <v/>
      </c>
      <c r="U108" s="70" t="str">
        <f>IF('Request Testing'!U108&lt;1,"",IF(AND(OR('Request Testing'!L108&gt;0,'Request Testing'!M108&gt;0),COUNTA('Request Testing'!U108)&gt;0),"OH ADD ON","OH"))</f>
        <v/>
      </c>
      <c r="V108" s="73" t="str">
        <f>IF('Request Testing'!V108&lt;1,"",IF(AND(OR('Request Testing'!L108&gt;0,'Request Testing'!M108&gt;0),COUNTA('Request Testing'!V108)&gt;0),"GCP","AM"))</f>
        <v/>
      </c>
      <c r="W108" s="73" t="str">
        <f>IF('Request Testing'!W108&lt;1,"",IF(AND(OR('Request Testing'!L108&gt;0,'Request Testing'!M108&gt;0),COUNTA('Request Testing'!W108)&gt;0),"GCP","NH"))</f>
        <v/>
      </c>
      <c r="X108" s="73" t="str">
        <f>IF('Request Testing'!X108&lt;1,"",IF(AND(OR('Request Testing'!L108&gt;0,'Request Testing'!M108&gt;0),COUNTA('Request Testing'!X108)&gt;0),"GCP","CA"))</f>
        <v/>
      </c>
      <c r="Y108" s="73" t="str">
        <f>IF('Request Testing'!Y108&lt;1,"",IF(AND(OR('Request Testing'!L108&gt;0,'Request Testing'!M108&gt;0),COUNTA('Request Testing'!Y108)&gt;0),"GCP","DD"))</f>
        <v/>
      </c>
      <c r="Z108" s="73" t="str">
        <f>IF('Request Testing'!Z108&lt;1,"",IF(AND(OR('Request Testing'!L108&gt;0,'Request Testing'!M108&gt;0),COUNTA('Request Testing'!Z108)&gt;0),"GCP","TH"))</f>
        <v/>
      </c>
      <c r="AA108" s="73" t="str">
        <f>IF('Request Testing'!AA108&lt;1,"",IF(AND(OR('Request Testing'!L108&gt;0,'Request Testing'!M108&gt;0),COUNTA('Request Testing'!AA108)&gt;0),"GCP","PHA"))</f>
        <v/>
      </c>
      <c r="AB108" s="73" t="str">
        <f>IF('Request Testing'!AB108&lt;1,"",IF(AND(OR('Request Testing'!L108&gt;0,'Request Testing'!M108&gt;0),COUNTA('Request Testing'!AB108)&gt;0),"GCP","OS"))</f>
        <v/>
      </c>
      <c r="AE108" s="74" t="str">
        <f>IF(OR('Request Testing'!L108&gt;0,'Request Testing'!M108&gt;0,'Request Testing'!N108&gt;0,'Request Testing'!O108&gt;0,'Request Testing'!P108&gt;0,'Request Testing'!Q108&gt;0,'Request Testing'!R108&gt;0,'Request Testing'!S108&gt;0,'Request Testing'!T108&gt;0,'Request Testing'!U108&gt;0,'Request Testing'!V108&gt;0,'Request Testing'!W108&gt;0,'Request Testing'!X108&gt;0,'Request Testing'!Y108&gt;0,'Request Testing'!Z108&gt;0,'Request Testing'!AA108&gt;0,'Request Testing'!AB108&gt;0),"X","")</f>
        <v/>
      </c>
      <c r="AF108" s="75" t="str">
        <f>IF(ISNUMBER(SEARCH({"S"},C108)),"S",IF(ISNUMBER(SEARCH({"M"},C108)),"B",IF(ISNUMBER(SEARCH({"B"},C108)),"B",IF(ISNUMBER(SEARCH({"C"},C108)),"C",IF(ISNUMBER(SEARCH({"H"},C108)),"C",IF(ISNUMBER(SEARCH({"F"},C108)),"C",""))))))</f>
        <v/>
      </c>
      <c r="AG108" s="74" t="str">
        <f t="shared" si="20"/>
        <v/>
      </c>
      <c r="AH108" s="74" t="str">
        <f t="shared" si="21"/>
        <v/>
      </c>
      <c r="AI108" s="74" t="str">
        <f t="shared" si="22"/>
        <v/>
      </c>
      <c r="AJ108" s="4" t="str">
        <f t="shared" si="23"/>
        <v/>
      </c>
      <c r="AK108" s="76" t="str">
        <f>IF('Request Testing'!M108&lt;1,"",IF(AND(OR('Request Testing'!$E$1&gt;0),COUNTA('Request Testing'!M108)&gt;0),"CHR","GGP-LD"))</f>
        <v/>
      </c>
      <c r="AL108" s="4" t="str">
        <f t="shared" si="24"/>
        <v/>
      </c>
      <c r="AM108" s="52" t="str">
        <f t="shared" si="25"/>
        <v/>
      </c>
      <c r="AN108" s="4" t="str">
        <f t="shared" si="26"/>
        <v/>
      </c>
      <c r="AO108" s="4" t="str">
        <f t="shared" si="27"/>
        <v/>
      </c>
      <c r="AP108" s="74" t="str">
        <f t="shared" si="28"/>
        <v/>
      </c>
      <c r="AQ108" s="4" t="str">
        <f t="shared" si="29"/>
        <v/>
      </c>
      <c r="AR108" s="4" t="str">
        <f t="shared" si="39"/>
        <v/>
      </c>
      <c r="AS108" s="74" t="str">
        <f t="shared" si="30"/>
        <v/>
      </c>
      <c r="AT108" s="4" t="str">
        <f t="shared" si="31"/>
        <v/>
      </c>
      <c r="AU108" s="4" t="str">
        <f t="shared" si="32"/>
        <v/>
      </c>
      <c r="AV108" s="4" t="str">
        <f t="shared" si="33"/>
        <v/>
      </c>
      <c r="AW108" s="4" t="str">
        <f t="shared" si="34"/>
        <v/>
      </c>
      <c r="AX108" s="4" t="str">
        <f t="shared" si="35"/>
        <v/>
      </c>
      <c r="AY108" s="4" t="str">
        <f t="shared" si="36"/>
        <v/>
      </c>
      <c r="AZ108" s="4" t="str">
        <f t="shared" si="37"/>
        <v/>
      </c>
      <c r="BA108" s="77" t="str">
        <f>IF(AND(OR('Request Testing'!L108&gt;0,'Request Testing'!M108&gt;0),COUNTA('Request Testing'!V108:AB108)&gt;0),"Run Panel","")</f>
        <v/>
      </c>
      <c r="BC108" s="78" t="str">
        <f>IF(AG108="Blood Card",'Order Details'!$S$34,"")</f>
        <v/>
      </c>
      <c r="BD108" s="78" t="str">
        <f>IF(AH108="Hair Card",'Order Details'!$S$35,"")</f>
        <v/>
      </c>
      <c r="BF108" s="4" t="str">
        <f>IF(AJ108="GGP-HD",'Order Details'!$N$10,"")</f>
        <v/>
      </c>
      <c r="BG108" s="79" t="str">
        <f>IF(AK108="GGP-LD",'Order Details'!$N$15,IF(AK108="CHR",'Order Details'!$P$15,""))</f>
        <v/>
      </c>
      <c r="BH108" s="52" t="str">
        <f>IF(AL108="GGP-uLD",'Order Details'!$N$18,"")</f>
        <v/>
      </c>
      <c r="BI108" s="80" t="str">
        <f>IF(AM108="PV",'Order Details'!$N$24,"")</f>
        <v/>
      </c>
      <c r="BJ108" s="78" t="str">
        <f>IF(AN108="HPS",'Order Details'!$N$34,IF(AN108="HPS ADD ON",'Order Details'!$M$34,""))</f>
        <v/>
      </c>
      <c r="BK108" s="78" t="str">
        <f>IF(AO108="CC",'Order Details'!$N$33,IF(AO108="CC ADD ON",'Order Details'!$M$33,""))</f>
        <v/>
      </c>
      <c r="BL108" s="79" t="str">
        <f>IF(AP108="DL",'Order Details'!$N$35,"")</f>
        <v/>
      </c>
      <c r="BM108" s="79" t="str">
        <f>IF(AQ108="RC",'Order Details'!$N$36,"")</f>
        <v/>
      </c>
      <c r="BN108" s="79" t="str">
        <f>IF(AR108="OH",'Order Details'!$N$37,"")</f>
        <v/>
      </c>
      <c r="BO108" s="79" t="str">
        <f>IF(AS108="BVD",'Order Details'!$N$38,"")</f>
        <v/>
      </c>
      <c r="BP108" s="79" t="str">
        <f>IF(AT108="AM",'Order Details'!$N$40,"")</f>
        <v/>
      </c>
      <c r="BQ108" s="79" t="str">
        <f>IF(AU108="NH",'Order Details'!$N$41,"")</f>
        <v/>
      </c>
      <c r="BR108" s="79" t="str">
        <f>IF(AV108="CA",'Order Details'!$N$42,"")</f>
        <v/>
      </c>
      <c r="BS108" s="79" t="str">
        <f>IF(AW108="DD",'Order Details'!$N$43,"")</f>
        <v/>
      </c>
      <c r="BT108" s="79" t="str">
        <f>IF(AX108="TH",'Order Details'!$N$45,"")</f>
        <v/>
      </c>
      <c r="BU108" s="79" t="str">
        <f>IF(AY108="PHA",'Order Details'!$N$44,"")</f>
        <v/>
      </c>
      <c r="BV108" s="79" t="str">
        <f>IF(AZ108="OS",'Order Details'!$N$46,"")</f>
        <v/>
      </c>
      <c r="BW108" s="79" t="str">
        <f>IF(BA108="RUN PANEL",'Order Details'!$N$39,"")</f>
        <v/>
      </c>
      <c r="BX108" s="79" t="str">
        <f t="shared" si="38"/>
        <v/>
      </c>
    </row>
    <row r="109" spans="1:76" ht="15.75" customHeight="1">
      <c r="A109" s="22" t="str">
        <f>IF('Request Testing'!A109&gt;0,'Request Testing'!A109,"")</f>
        <v/>
      </c>
      <c r="B109" s="70" t="str">
        <f>IF('Request Testing'!B109="","",'Request Testing'!B109)</f>
        <v/>
      </c>
      <c r="C109" s="70" t="str">
        <f>IF('Request Testing'!C109="","",'Request Testing'!C109)</f>
        <v/>
      </c>
      <c r="D109" s="24" t="str">
        <f>IF('Request Testing'!D109="","",'Request Testing'!D109)</f>
        <v/>
      </c>
      <c r="E109" s="24" t="str">
        <f>IF('Request Testing'!E109="","",'Request Testing'!E109)</f>
        <v/>
      </c>
      <c r="F109" s="24" t="str">
        <f>IF('Request Testing'!F109="","",'Request Testing'!F109)</f>
        <v/>
      </c>
      <c r="G109" s="22" t="str">
        <f>IF('Request Testing'!G109="","",'Request Testing'!G109)</f>
        <v/>
      </c>
      <c r="H109" s="71" t="str">
        <f>IF('Request Testing'!H109="","",'Request Testing'!H109)</f>
        <v/>
      </c>
      <c r="I109" s="22" t="str">
        <f>IF('Request Testing'!I109="","",'Request Testing'!I109)</f>
        <v/>
      </c>
      <c r="J109" s="22" t="str">
        <f>IF('Request Testing'!J109="","",'Request Testing'!J109)</f>
        <v/>
      </c>
      <c r="K109" s="22" t="str">
        <f>IF('Request Testing'!K109="","",'Request Testing'!K109)</f>
        <v/>
      </c>
      <c r="L109" s="70" t="str">
        <f>IF('Request Testing'!L109="","",'Request Testing'!L109)</f>
        <v/>
      </c>
      <c r="M109" s="70" t="str">
        <f>IF('Request Testing'!M109="","",'Request Testing'!M109)</f>
        <v/>
      </c>
      <c r="N109" s="70" t="str">
        <f>IF('Request Testing'!N109="","",'Request Testing'!N109)</f>
        <v/>
      </c>
      <c r="O109" s="72" t="str">
        <f>IF('Request Testing'!O109&lt;1,"",IF(AND(OR('Request Testing'!L109&gt;0,'Request Testing'!M109&gt;0,'Request Testing'!N109&gt;0),COUNTA('Request Testing'!O109)&gt;0),"","PV"))</f>
        <v/>
      </c>
      <c r="P109" s="72" t="str">
        <f>IF('Request Testing'!P109&lt;1,"",IF(AND(OR('Request Testing'!L109&gt;0,'Request Testing'!M109&gt;0),COUNTA('Request Testing'!P109)&gt;0),"HPS ADD ON","HPS"))</f>
        <v/>
      </c>
      <c r="Q109" s="72" t="str">
        <f>IF('Request Testing'!Q109&lt;1,"",IF(AND(OR('Request Testing'!L109&gt;0,'Request Testing'!M109&gt;0),COUNTA('Request Testing'!Q109)&gt;0),"CC ADD ON","CC"))</f>
        <v/>
      </c>
      <c r="R109" s="72" t="str">
        <f>IF('Request Testing'!R109&lt;1,"",IF(AND(OR('Request Testing'!L109&gt;0,'Request Testing'!M109&gt;0),COUNTA('Request Testing'!R109)&gt;0),"RC ADD ON","RC"))</f>
        <v/>
      </c>
      <c r="S109" s="70" t="str">
        <f>IF('Request Testing'!S109&lt;1,"",IF(AND(OR('Request Testing'!L109&gt;0,'Request Testing'!M109&gt;0),COUNTA('Request Testing'!S109)&gt;0),"DL ADD ON","DL"))</f>
        <v/>
      </c>
      <c r="T109" s="70" t="str">
        <f>IF('Request Testing'!T109="","",'Request Testing'!T109)</f>
        <v/>
      </c>
      <c r="U109" s="70" t="str">
        <f>IF('Request Testing'!U109&lt;1,"",IF(AND(OR('Request Testing'!L109&gt;0,'Request Testing'!M109&gt;0),COUNTA('Request Testing'!U109)&gt;0),"OH ADD ON","OH"))</f>
        <v/>
      </c>
      <c r="V109" s="73" t="str">
        <f>IF('Request Testing'!V109&lt;1,"",IF(AND(OR('Request Testing'!L109&gt;0,'Request Testing'!M109&gt;0),COUNTA('Request Testing'!V109)&gt;0),"GCP","AM"))</f>
        <v/>
      </c>
      <c r="W109" s="73" t="str">
        <f>IF('Request Testing'!W109&lt;1,"",IF(AND(OR('Request Testing'!L109&gt;0,'Request Testing'!M109&gt;0),COUNTA('Request Testing'!W109)&gt;0),"GCP","NH"))</f>
        <v/>
      </c>
      <c r="X109" s="73" t="str">
        <f>IF('Request Testing'!X109&lt;1,"",IF(AND(OR('Request Testing'!L109&gt;0,'Request Testing'!M109&gt;0),COUNTA('Request Testing'!X109)&gt;0),"GCP","CA"))</f>
        <v/>
      </c>
      <c r="Y109" s="73" t="str">
        <f>IF('Request Testing'!Y109&lt;1,"",IF(AND(OR('Request Testing'!L109&gt;0,'Request Testing'!M109&gt;0),COUNTA('Request Testing'!Y109)&gt;0),"GCP","DD"))</f>
        <v/>
      </c>
      <c r="Z109" s="73" t="str">
        <f>IF('Request Testing'!Z109&lt;1,"",IF(AND(OR('Request Testing'!L109&gt;0,'Request Testing'!M109&gt;0),COUNTA('Request Testing'!Z109)&gt;0),"GCP","TH"))</f>
        <v/>
      </c>
      <c r="AA109" s="73" t="str">
        <f>IF('Request Testing'!AA109&lt;1,"",IF(AND(OR('Request Testing'!L109&gt;0,'Request Testing'!M109&gt;0),COUNTA('Request Testing'!AA109)&gt;0),"GCP","PHA"))</f>
        <v/>
      </c>
      <c r="AB109" s="73" t="str">
        <f>IF('Request Testing'!AB109&lt;1,"",IF(AND(OR('Request Testing'!L109&gt;0,'Request Testing'!M109&gt;0),COUNTA('Request Testing'!AB109)&gt;0),"GCP","OS"))</f>
        <v/>
      </c>
      <c r="AE109" s="74" t="str">
        <f>IF(OR('Request Testing'!L109&gt;0,'Request Testing'!M109&gt;0,'Request Testing'!N109&gt;0,'Request Testing'!O109&gt;0,'Request Testing'!P109&gt;0,'Request Testing'!Q109&gt;0,'Request Testing'!R109&gt;0,'Request Testing'!S109&gt;0,'Request Testing'!T109&gt;0,'Request Testing'!U109&gt;0,'Request Testing'!V109&gt;0,'Request Testing'!W109&gt;0,'Request Testing'!X109&gt;0,'Request Testing'!Y109&gt;0,'Request Testing'!Z109&gt;0,'Request Testing'!AA109&gt;0,'Request Testing'!AB109&gt;0),"X","")</f>
        <v/>
      </c>
      <c r="AF109" s="75" t="str">
        <f>IF(ISNUMBER(SEARCH({"S"},C109)),"S",IF(ISNUMBER(SEARCH({"M"},C109)),"B",IF(ISNUMBER(SEARCH({"B"},C109)),"B",IF(ISNUMBER(SEARCH({"C"},C109)),"C",IF(ISNUMBER(SEARCH({"H"},C109)),"C",IF(ISNUMBER(SEARCH({"F"},C109)),"C",""))))))</f>
        <v/>
      </c>
      <c r="AG109" s="74" t="str">
        <f t="shared" si="20"/>
        <v/>
      </c>
      <c r="AH109" s="74" t="str">
        <f t="shared" si="21"/>
        <v/>
      </c>
      <c r="AI109" s="74" t="str">
        <f t="shared" si="22"/>
        <v/>
      </c>
      <c r="AJ109" s="4" t="str">
        <f t="shared" si="23"/>
        <v/>
      </c>
      <c r="AK109" s="76" t="str">
        <f>IF('Request Testing'!M109&lt;1,"",IF(AND(OR('Request Testing'!$E$1&gt;0),COUNTA('Request Testing'!M109)&gt;0),"CHR","GGP-LD"))</f>
        <v/>
      </c>
      <c r="AL109" s="4" t="str">
        <f t="shared" si="24"/>
        <v/>
      </c>
      <c r="AM109" s="52" t="str">
        <f t="shared" si="25"/>
        <v/>
      </c>
      <c r="AN109" s="4" t="str">
        <f t="shared" si="26"/>
        <v/>
      </c>
      <c r="AO109" s="4" t="str">
        <f t="shared" si="27"/>
        <v/>
      </c>
      <c r="AP109" s="74" t="str">
        <f t="shared" si="28"/>
        <v/>
      </c>
      <c r="AQ109" s="4" t="str">
        <f t="shared" si="29"/>
        <v/>
      </c>
      <c r="AR109" s="4" t="str">
        <f t="shared" si="39"/>
        <v/>
      </c>
      <c r="AS109" s="74" t="str">
        <f t="shared" si="30"/>
        <v/>
      </c>
      <c r="AT109" s="4" t="str">
        <f t="shared" si="31"/>
        <v/>
      </c>
      <c r="AU109" s="4" t="str">
        <f t="shared" si="32"/>
        <v/>
      </c>
      <c r="AV109" s="4" t="str">
        <f t="shared" si="33"/>
        <v/>
      </c>
      <c r="AW109" s="4" t="str">
        <f t="shared" si="34"/>
        <v/>
      </c>
      <c r="AX109" s="4" t="str">
        <f t="shared" si="35"/>
        <v/>
      </c>
      <c r="AY109" s="4" t="str">
        <f t="shared" si="36"/>
        <v/>
      </c>
      <c r="AZ109" s="4" t="str">
        <f t="shared" si="37"/>
        <v/>
      </c>
      <c r="BA109" s="77" t="str">
        <f>IF(AND(OR('Request Testing'!L109&gt;0,'Request Testing'!M109&gt;0),COUNTA('Request Testing'!V109:AB109)&gt;0),"Run Panel","")</f>
        <v/>
      </c>
      <c r="BC109" s="78" t="str">
        <f>IF(AG109="Blood Card",'Order Details'!$S$34,"")</f>
        <v/>
      </c>
      <c r="BD109" s="78" t="str">
        <f>IF(AH109="Hair Card",'Order Details'!$S$35,"")</f>
        <v/>
      </c>
      <c r="BF109" s="4" t="str">
        <f>IF(AJ109="GGP-HD",'Order Details'!$N$10,"")</f>
        <v/>
      </c>
      <c r="BG109" s="79" t="str">
        <f>IF(AK109="GGP-LD",'Order Details'!$N$15,IF(AK109="CHR",'Order Details'!$P$15,""))</f>
        <v/>
      </c>
      <c r="BH109" s="52" t="str">
        <f>IF(AL109="GGP-uLD",'Order Details'!$N$18,"")</f>
        <v/>
      </c>
      <c r="BI109" s="80" t="str">
        <f>IF(AM109="PV",'Order Details'!$N$24,"")</f>
        <v/>
      </c>
      <c r="BJ109" s="78" t="str">
        <f>IF(AN109="HPS",'Order Details'!$N$34,IF(AN109="HPS ADD ON",'Order Details'!$M$34,""))</f>
        <v/>
      </c>
      <c r="BK109" s="78" t="str">
        <f>IF(AO109="CC",'Order Details'!$N$33,IF(AO109="CC ADD ON",'Order Details'!$M$33,""))</f>
        <v/>
      </c>
      <c r="BL109" s="79" t="str">
        <f>IF(AP109="DL",'Order Details'!$N$35,"")</f>
        <v/>
      </c>
      <c r="BM109" s="79" t="str">
        <f>IF(AQ109="RC",'Order Details'!$N$36,"")</f>
        <v/>
      </c>
      <c r="BN109" s="79" t="str">
        <f>IF(AR109="OH",'Order Details'!$N$37,"")</f>
        <v/>
      </c>
      <c r="BO109" s="79" t="str">
        <f>IF(AS109="BVD",'Order Details'!$N$38,"")</f>
        <v/>
      </c>
      <c r="BP109" s="79" t="str">
        <f>IF(AT109="AM",'Order Details'!$N$40,"")</f>
        <v/>
      </c>
      <c r="BQ109" s="79" t="str">
        <f>IF(AU109="NH",'Order Details'!$N$41,"")</f>
        <v/>
      </c>
      <c r="BR109" s="79" t="str">
        <f>IF(AV109="CA",'Order Details'!$N$42,"")</f>
        <v/>
      </c>
      <c r="BS109" s="79" t="str">
        <f>IF(AW109="DD",'Order Details'!$N$43,"")</f>
        <v/>
      </c>
      <c r="BT109" s="79" t="str">
        <f>IF(AX109="TH",'Order Details'!$N$45,"")</f>
        <v/>
      </c>
      <c r="BU109" s="79" t="str">
        <f>IF(AY109="PHA",'Order Details'!$N$44,"")</f>
        <v/>
      </c>
      <c r="BV109" s="79" t="str">
        <f>IF(AZ109="OS",'Order Details'!$N$46,"")</f>
        <v/>
      </c>
      <c r="BW109" s="79" t="str">
        <f>IF(BA109="RUN PANEL",'Order Details'!$N$39,"")</f>
        <v/>
      </c>
      <c r="BX109" s="79" t="str">
        <f t="shared" si="38"/>
        <v/>
      </c>
    </row>
    <row r="110" spans="1:76" ht="15.75" customHeight="1">
      <c r="A110" s="22" t="str">
        <f>IF('Request Testing'!A110&gt;0,'Request Testing'!A110,"")</f>
        <v/>
      </c>
      <c r="B110" s="70" t="str">
        <f>IF('Request Testing'!B110="","",'Request Testing'!B110)</f>
        <v/>
      </c>
      <c r="C110" s="70" t="str">
        <f>IF('Request Testing'!C110="","",'Request Testing'!C110)</f>
        <v/>
      </c>
      <c r="D110" s="24" t="str">
        <f>IF('Request Testing'!D110="","",'Request Testing'!D110)</f>
        <v/>
      </c>
      <c r="E110" s="24" t="str">
        <f>IF('Request Testing'!E110="","",'Request Testing'!E110)</f>
        <v/>
      </c>
      <c r="F110" s="24" t="str">
        <f>IF('Request Testing'!F110="","",'Request Testing'!F110)</f>
        <v/>
      </c>
      <c r="G110" s="22" t="str">
        <f>IF('Request Testing'!G110="","",'Request Testing'!G110)</f>
        <v/>
      </c>
      <c r="H110" s="71" t="str">
        <f>IF('Request Testing'!H110="","",'Request Testing'!H110)</f>
        <v/>
      </c>
      <c r="I110" s="22" t="str">
        <f>IF('Request Testing'!I110="","",'Request Testing'!I110)</f>
        <v/>
      </c>
      <c r="J110" s="22" t="str">
        <f>IF('Request Testing'!J110="","",'Request Testing'!J110)</f>
        <v/>
      </c>
      <c r="K110" s="22" t="str">
        <f>IF('Request Testing'!K110="","",'Request Testing'!K110)</f>
        <v/>
      </c>
      <c r="L110" s="70" t="str">
        <f>IF('Request Testing'!L110="","",'Request Testing'!L110)</f>
        <v/>
      </c>
      <c r="M110" s="70" t="str">
        <f>IF('Request Testing'!M110="","",'Request Testing'!M110)</f>
        <v/>
      </c>
      <c r="N110" s="70" t="str">
        <f>IF('Request Testing'!N110="","",'Request Testing'!N110)</f>
        <v/>
      </c>
      <c r="O110" s="72" t="str">
        <f>IF('Request Testing'!O110&lt;1,"",IF(AND(OR('Request Testing'!L110&gt;0,'Request Testing'!M110&gt;0,'Request Testing'!N110&gt;0),COUNTA('Request Testing'!O110)&gt;0),"","PV"))</f>
        <v/>
      </c>
      <c r="P110" s="72" t="str">
        <f>IF('Request Testing'!P110&lt;1,"",IF(AND(OR('Request Testing'!L110&gt;0,'Request Testing'!M110&gt;0),COUNTA('Request Testing'!P110)&gt;0),"HPS ADD ON","HPS"))</f>
        <v/>
      </c>
      <c r="Q110" s="72" t="str">
        <f>IF('Request Testing'!Q110&lt;1,"",IF(AND(OR('Request Testing'!L110&gt;0,'Request Testing'!M110&gt;0),COUNTA('Request Testing'!Q110)&gt;0),"CC ADD ON","CC"))</f>
        <v/>
      </c>
      <c r="R110" s="72" t="str">
        <f>IF('Request Testing'!R110&lt;1,"",IF(AND(OR('Request Testing'!L110&gt;0,'Request Testing'!M110&gt;0),COUNTA('Request Testing'!R110)&gt;0),"RC ADD ON","RC"))</f>
        <v/>
      </c>
      <c r="S110" s="70" t="str">
        <f>IF('Request Testing'!S110&lt;1,"",IF(AND(OR('Request Testing'!L110&gt;0,'Request Testing'!M110&gt;0),COUNTA('Request Testing'!S110)&gt;0),"DL ADD ON","DL"))</f>
        <v/>
      </c>
      <c r="T110" s="70" t="str">
        <f>IF('Request Testing'!T110="","",'Request Testing'!T110)</f>
        <v/>
      </c>
      <c r="U110" s="70" t="str">
        <f>IF('Request Testing'!U110&lt;1,"",IF(AND(OR('Request Testing'!L110&gt;0,'Request Testing'!M110&gt;0),COUNTA('Request Testing'!U110)&gt;0),"OH ADD ON","OH"))</f>
        <v/>
      </c>
      <c r="V110" s="73" t="str">
        <f>IF('Request Testing'!V110&lt;1,"",IF(AND(OR('Request Testing'!L110&gt;0,'Request Testing'!M110&gt;0),COUNTA('Request Testing'!V110)&gt;0),"GCP","AM"))</f>
        <v/>
      </c>
      <c r="W110" s="73" t="str">
        <f>IF('Request Testing'!W110&lt;1,"",IF(AND(OR('Request Testing'!L110&gt;0,'Request Testing'!M110&gt;0),COUNTA('Request Testing'!W110)&gt;0),"GCP","NH"))</f>
        <v/>
      </c>
      <c r="X110" s="73" t="str">
        <f>IF('Request Testing'!X110&lt;1,"",IF(AND(OR('Request Testing'!L110&gt;0,'Request Testing'!M110&gt;0),COUNTA('Request Testing'!X110)&gt;0),"GCP","CA"))</f>
        <v/>
      </c>
      <c r="Y110" s="73" t="str">
        <f>IF('Request Testing'!Y110&lt;1,"",IF(AND(OR('Request Testing'!L110&gt;0,'Request Testing'!M110&gt;0),COUNTA('Request Testing'!Y110)&gt;0),"GCP","DD"))</f>
        <v/>
      </c>
      <c r="Z110" s="73" t="str">
        <f>IF('Request Testing'!Z110&lt;1,"",IF(AND(OR('Request Testing'!L110&gt;0,'Request Testing'!M110&gt;0),COUNTA('Request Testing'!Z110)&gt;0),"GCP","TH"))</f>
        <v/>
      </c>
      <c r="AA110" s="73" t="str">
        <f>IF('Request Testing'!AA110&lt;1,"",IF(AND(OR('Request Testing'!L110&gt;0,'Request Testing'!M110&gt;0),COUNTA('Request Testing'!AA110)&gt;0),"GCP","PHA"))</f>
        <v/>
      </c>
      <c r="AB110" s="73" t="str">
        <f>IF('Request Testing'!AB110&lt;1,"",IF(AND(OR('Request Testing'!L110&gt;0,'Request Testing'!M110&gt;0),COUNTA('Request Testing'!AB110)&gt;0),"GCP","OS"))</f>
        <v/>
      </c>
      <c r="AE110" s="74" t="str">
        <f>IF(OR('Request Testing'!L110&gt;0,'Request Testing'!M110&gt;0,'Request Testing'!N110&gt;0,'Request Testing'!O110&gt;0,'Request Testing'!P110&gt;0,'Request Testing'!Q110&gt;0,'Request Testing'!R110&gt;0,'Request Testing'!S110&gt;0,'Request Testing'!T110&gt;0,'Request Testing'!U110&gt;0,'Request Testing'!V110&gt;0,'Request Testing'!W110&gt;0,'Request Testing'!X110&gt;0,'Request Testing'!Y110&gt;0,'Request Testing'!Z110&gt;0,'Request Testing'!AA110&gt;0,'Request Testing'!AB110&gt;0),"X","")</f>
        <v/>
      </c>
      <c r="AF110" s="75" t="str">
        <f>IF(ISNUMBER(SEARCH({"S"},C110)),"S",IF(ISNUMBER(SEARCH({"M"},C110)),"B",IF(ISNUMBER(SEARCH({"B"},C110)),"B",IF(ISNUMBER(SEARCH({"C"},C110)),"C",IF(ISNUMBER(SEARCH({"H"},C110)),"C",IF(ISNUMBER(SEARCH({"F"},C110)),"C",""))))))</f>
        <v/>
      </c>
      <c r="AG110" s="74" t="str">
        <f t="shared" si="20"/>
        <v/>
      </c>
      <c r="AH110" s="74" t="str">
        <f t="shared" si="21"/>
        <v/>
      </c>
      <c r="AI110" s="74" t="str">
        <f t="shared" si="22"/>
        <v/>
      </c>
      <c r="AJ110" s="4" t="str">
        <f t="shared" si="23"/>
        <v/>
      </c>
      <c r="AK110" s="76" t="str">
        <f>IF('Request Testing'!M110&lt;1,"",IF(AND(OR('Request Testing'!$E$1&gt;0),COUNTA('Request Testing'!M110)&gt;0),"CHR","GGP-LD"))</f>
        <v/>
      </c>
      <c r="AL110" s="4" t="str">
        <f t="shared" si="24"/>
        <v/>
      </c>
      <c r="AM110" s="52" t="str">
        <f t="shared" si="25"/>
        <v/>
      </c>
      <c r="AN110" s="4" t="str">
        <f t="shared" si="26"/>
        <v/>
      </c>
      <c r="AO110" s="4" t="str">
        <f t="shared" si="27"/>
        <v/>
      </c>
      <c r="AP110" s="74" t="str">
        <f t="shared" si="28"/>
        <v/>
      </c>
      <c r="AQ110" s="4" t="str">
        <f t="shared" si="29"/>
        <v/>
      </c>
      <c r="AR110" s="4" t="str">
        <f t="shared" si="39"/>
        <v/>
      </c>
      <c r="AS110" s="74" t="str">
        <f t="shared" si="30"/>
        <v/>
      </c>
      <c r="AT110" s="4" t="str">
        <f t="shared" si="31"/>
        <v/>
      </c>
      <c r="AU110" s="4" t="str">
        <f t="shared" si="32"/>
        <v/>
      </c>
      <c r="AV110" s="4" t="str">
        <f t="shared" si="33"/>
        <v/>
      </c>
      <c r="AW110" s="4" t="str">
        <f t="shared" si="34"/>
        <v/>
      </c>
      <c r="AX110" s="4" t="str">
        <f t="shared" si="35"/>
        <v/>
      </c>
      <c r="AY110" s="4" t="str">
        <f t="shared" si="36"/>
        <v/>
      </c>
      <c r="AZ110" s="4" t="str">
        <f t="shared" si="37"/>
        <v/>
      </c>
      <c r="BA110" s="77" t="str">
        <f>IF(AND(OR('Request Testing'!L110&gt;0,'Request Testing'!M110&gt;0),COUNTA('Request Testing'!V110:AB110)&gt;0),"Run Panel","")</f>
        <v/>
      </c>
      <c r="BC110" s="78" t="str">
        <f>IF(AG110="Blood Card",'Order Details'!$S$34,"")</f>
        <v/>
      </c>
      <c r="BD110" s="78" t="str">
        <f>IF(AH110="Hair Card",'Order Details'!$S$35,"")</f>
        <v/>
      </c>
      <c r="BF110" s="4" t="str">
        <f>IF(AJ110="GGP-HD",'Order Details'!$N$10,"")</f>
        <v/>
      </c>
      <c r="BG110" s="79" t="str">
        <f>IF(AK110="GGP-LD",'Order Details'!$N$15,IF(AK110="CHR",'Order Details'!$P$15,""))</f>
        <v/>
      </c>
      <c r="BH110" s="52" t="str">
        <f>IF(AL110="GGP-uLD",'Order Details'!$N$18,"")</f>
        <v/>
      </c>
      <c r="BI110" s="80" t="str">
        <f>IF(AM110="PV",'Order Details'!$N$24,"")</f>
        <v/>
      </c>
      <c r="BJ110" s="78" t="str">
        <f>IF(AN110="HPS",'Order Details'!$N$34,IF(AN110="HPS ADD ON",'Order Details'!$M$34,""))</f>
        <v/>
      </c>
      <c r="BK110" s="78" t="str">
        <f>IF(AO110="CC",'Order Details'!$N$33,IF(AO110="CC ADD ON",'Order Details'!$M$33,""))</f>
        <v/>
      </c>
      <c r="BL110" s="79" t="str">
        <f>IF(AP110="DL",'Order Details'!$N$35,"")</f>
        <v/>
      </c>
      <c r="BM110" s="79" t="str">
        <f>IF(AQ110="RC",'Order Details'!$N$36,"")</f>
        <v/>
      </c>
      <c r="BN110" s="79" t="str">
        <f>IF(AR110="OH",'Order Details'!$N$37,"")</f>
        <v/>
      </c>
      <c r="BO110" s="79" t="str">
        <f>IF(AS110="BVD",'Order Details'!$N$38,"")</f>
        <v/>
      </c>
      <c r="BP110" s="79" t="str">
        <f>IF(AT110="AM",'Order Details'!$N$40,"")</f>
        <v/>
      </c>
      <c r="BQ110" s="79" t="str">
        <f>IF(AU110="NH",'Order Details'!$N$41,"")</f>
        <v/>
      </c>
      <c r="BR110" s="79" t="str">
        <f>IF(AV110="CA",'Order Details'!$N$42,"")</f>
        <v/>
      </c>
      <c r="BS110" s="79" t="str">
        <f>IF(AW110="DD",'Order Details'!$N$43,"")</f>
        <v/>
      </c>
      <c r="BT110" s="79" t="str">
        <f>IF(AX110="TH",'Order Details'!$N$45,"")</f>
        <v/>
      </c>
      <c r="BU110" s="79" t="str">
        <f>IF(AY110="PHA",'Order Details'!$N$44,"")</f>
        <v/>
      </c>
      <c r="BV110" s="79" t="str">
        <f>IF(AZ110="OS",'Order Details'!$N$46,"")</f>
        <v/>
      </c>
      <c r="BW110" s="79" t="str">
        <f>IF(BA110="RUN PANEL",'Order Details'!$N$39,"")</f>
        <v/>
      </c>
      <c r="BX110" s="79" t="str">
        <f t="shared" si="38"/>
        <v/>
      </c>
    </row>
    <row r="111" spans="1:76" ht="15.75" customHeight="1">
      <c r="A111" s="22" t="str">
        <f>IF('Request Testing'!A111&gt;0,'Request Testing'!A111,"")</f>
        <v/>
      </c>
      <c r="B111" s="70" t="str">
        <f>IF('Request Testing'!B111="","",'Request Testing'!B111)</f>
        <v/>
      </c>
      <c r="C111" s="70" t="str">
        <f>IF('Request Testing'!C111="","",'Request Testing'!C111)</f>
        <v/>
      </c>
      <c r="D111" s="24" t="str">
        <f>IF('Request Testing'!D111="","",'Request Testing'!D111)</f>
        <v/>
      </c>
      <c r="E111" s="24" t="str">
        <f>IF('Request Testing'!E111="","",'Request Testing'!E111)</f>
        <v/>
      </c>
      <c r="F111" s="24" t="str">
        <f>IF('Request Testing'!F111="","",'Request Testing'!F111)</f>
        <v/>
      </c>
      <c r="G111" s="22" t="str">
        <f>IF('Request Testing'!G111="","",'Request Testing'!G111)</f>
        <v/>
      </c>
      <c r="H111" s="71" t="str">
        <f>IF('Request Testing'!H111="","",'Request Testing'!H111)</f>
        <v/>
      </c>
      <c r="I111" s="22" t="str">
        <f>IF('Request Testing'!I111="","",'Request Testing'!I111)</f>
        <v/>
      </c>
      <c r="J111" s="22" t="str">
        <f>IF('Request Testing'!J111="","",'Request Testing'!J111)</f>
        <v/>
      </c>
      <c r="K111" s="22" t="str">
        <f>IF('Request Testing'!K111="","",'Request Testing'!K111)</f>
        <v/>
      </c>
      <c r="L111" s="70" t="str">
        <f>IF('Request Testing'!L111="","",'Request Testing'!L111)</f>
        <v/>
      </c>
      <c r="M111" s="70" t="str">
        <f>IF('Request Testing'!M111="","",'Request Testing'!M111)</f>
        <v/>
      </c>
      <c r="N111" s="70" t="str">
        <f>IF('Request Testing'!N111="","",'Request Testing'!N111)</f>
        <v/>
      </c>
      <c r="O111" s="72" t="str">
        <f>IF('Request Testing'!O111&lt;1,"",IF(AND(OR('Request Testing'!L111&gt;0,'Request Testing'!M111&gt;0,'Request Testing'!N111&gt;0),COUNTA('Request Testing'!O111)&gt;0),"","PV"))</f>
        <v/>
      </c>
      <c r="P111" s="72" t="str">
        <f>IF('Request Testing'!P111&lt;1,"",IF(AND(OR('Request Testing'!L111&gt;0,'Request Testing'!M111&gt;0),COUNTA('Request Testing'!P111)&gt;0),"HPS ADD ON","HPS"))</f>
        <v/>
      </c>
      <c r="Q111" s="72" t="str">
        <f>IF('Request Testing'!Q111&lt;1,"",IF(AND(OR('Request Testing'!L111&gt;0,'Request Testing'!M111&gt;0),COUNTA('Request Testing'!Q111)&gt;0),"CC ADD ON","CC"))</f>
        <v/>
      </c>
      <c r="R111" s="72" t="str">
        <f>IF('Request Testing'!R111&lt;1,"",IF(AND(OR('Request Testing'!L111&gt;0,'Request Testing'!M111&gt;0),COUNTA('Request Testing'!R111)&gt;0),"RC ADD ON","RC"))</f>
        <v/>
      </c>
      <c r="S111" s="70" t="str">
        <f>IF('Request Testing'!S111&lt;1,"",IF(AND(OR('Request Testing'!L111&gt;0,'Request Testing'!M111&gt;0),COUNTA('Request Testing'!S111)&gt;0),"DL ADD ON","DL"))</f>
        <v/>
      </c>
      <c r="T111" s="70" t="str">
        <f>IF('Request Testing'!T111="","",'Request Testing'!T111)</f>
        <v/>
      </c>
      <c r="U111" s="70" t="str">
        <f>IF('Request Testing'!U111&lt;1,"",IF(AND(OR('Request Testing'!L111&gt;0,'Request Testing'!M111&gt;0),COUNTA('Request Testing'!U111)&gt;0),"OH ADD ON","OH"))</f>
        <v/>
      </c>
      <c r="V111" s="73" t="str">
        <f>IF('Request Testing'!V111&lt;1,"",IF(AND(OR('Request Testing'!L111&gt;0,'Request Testing'!M111&gt;0),COUNTA('Request Testing'!V111)&gt;0),"GCP","AM"))</f>
        <v/>
      </c>
      <c r="W111" s="73" t="str">
        <f>IF('Request Testing'!W111&lt;1,"",IF(AND(OR('Request Testing'!L111&gt;0,'Request Testing'!M111&gt;0),COUNTA('Request Testing'!W111)&gt;0),"GCP","NH"))</f>
        <v/>
      </c>
      <c r="X111" s="73" t="str">
        <f>IF('Request Testing'!X111&lt;1,"",IF(AND(OR('Request Testing'!L111&gt;0,'Request Testing'!M111&gt;0),COUNTA('Request Testing'!X111)&gt;0),"GCP","CA"))</f>
        <v/>
      </c>
      <c r="Y111" s="73" t="str">
        <f>IF('Request Testing'!Y111&lt;1,"",IF(AND(OR('Request Testing'!L111&gt;0,'Request Testing'!M111&gt;0),COUNTA('Request Testing'!Y111)&gt;0),"GCP","DD"))</f>
        <v/>
      </c>
      <c r="Z111" s="73" t="str">
        <f>IF('Request Testing'!Z111&lt;1,"",IF(AND(OR('Request Testing'!L111&gt;0,'Request Testing'!M111&gt;0),COUNTA('Request Testing'!Z111)&gt;0),"GCP","TH"))</f>
        <v/>
      </c>
      <c r="AA111" s="73" t="str">
        <f>IF('Request Testing'!AA111&lt;1,"",IF(AND(OR('Request Testing'!L111&gt;0,'Request Testing'!M111&gt;0),COUNTA('Request Testing'!AA111)&gt;0),"GCP","PHA"))</f>
        <v/>
      </c>
      <c r="AB111" s="73" t="str">
        <f>IF('Request Testing'!AB111&lt;1,"",IF(AND(OR('Request Testing'!L111&gt;0,'Request Testing'!M111&gt;0),COUNTA('Request Testing'!AB111)&gt;0),"GCP","OS"))</f>
        <v/>
      </c>
      <c r="AE111" s="74" t="str">
        <f>IF(OR('Request Testing'!L111&gt;0,'Request Testing'!M111&gt;0,'Request Testing'!N111&gt;0,'Request Testing'!O111&gt;0,'Request Testing'!P111&gt;0,'Request Testing'!Q111&gt;0,'Request Testing'!R111&gt;0,'Request Testing'!S111&gt;0,'Request Testing'!T111&gt;0,'Request Testing'!U111&gt;0,'Request Testing'!V111&gt;0,'Request Testing'!W111&gt;0,'Request Testing'!X111&gt;0,'Request Testing'!Y111&gt;0,'Request Testing'!Z111&gt;0,'Request Testing'!AA111&gt;0,'Request Testing'!AB111&gt;0),"X","")</f>
        <v/>
      </c>
      <c r="AF111" s="75" t="str">
        <f>IF(ISNUMBER(SEARCH({"S"},C111)),"S",IF(ISNUMBER(SEARCH({"M"},C111)),"B",IF(ISNUMBER(SEARCH({"B"},C111)),"B",IF(ISNUMBER(SEARCH({"C"},C111)),"C",IF(ISNUMBER(SEARCH({"H"},C111)),"C",IF(ISNUMBER(SEARCH({"F"},C111)),"C",""))))))</f>
        <v/>
      </c>
      <c r="AG111" s="74" t="str">
        <f t="shared" si="20"/>
        <v/>
      </c>
      <c r="AH111" s="74" t="str">
        <f t="shared" si="21"/>
        <v/>
      </c>
      <c r="AI111" s="74" t="str">
        <f t="shared" si="22"/>
        <v/>
      </c>
      <c r="AJ111" s="4" t="str">
        <f t="shared" si="23"/>
        <v/>
      </c>
      <c r="AK111" s="76" t="str">
        <f>IF('Request Testing'!M111&lt;1,"",IF(AND(OR('Request Testing'!$E$1&gt;0),COUNTA('Request Testing'!M111)&gt;0),"CHR","GGP-LD"))</f>
        <v/>
      </c>
      <c r="AL111" s="4" t="str">
        <f t="shared" si="24"/>
        <v/>
      </c>
      <c r="AM111" s="52" t="str">
        <f t="shared" si="25"/>
        <v/>
      </c>
      <c r="AN111" s="4" t="str">
        <f t="shared" si="26"/>
        <v/>
      </c>
      <c r="AO111" s="4" t="str">
        <f t="shared" si="27"/>
        <v/>
      </c>
      <c r="AP111" s="74" t="str">
        <f t="shared" si="28"/>
        <v/>
      </c>
      <c r="AQ111" s="4" t="str">
        <f t="shared" si="29"/>
        <v/>
      </c>
      <c r="AR111" s="4" t="str">
        <f t="shared" si="39"/>
        <v/>
      </c>
      <c r="AS111" s="74" t="str">
        <f t="shared" si="30"/>
        <v/>
      </c>
      <c r="AT111" s="4" t="str">
        <f t="shared" si="31"/>
        <v/>
      </c>
      <c r="AU111" s="4" t="str">
        <f t="shared" si="32"/>
        <v/>
      </c>
      <c r="AV111" s="4" t="str">
        <f t="shared" si="33"/>
        <v/>
      </c>
      <c r="AW111" s="4" t="str">
        <f t="shared" si="34"/>
        <v/>
      </c>
      <c r="AX111" s="4" t="str">
        <f t="shared" si="35"/>
        <v/>
      </c>
      <c r="AY111" s="4" t="str">
        <f t="shared" si="36"/>
        <v/>
      </c>
      <c r="AZ111" s="4" t="str">
        <f t="shared" si="37"/>
        <v/>
      </c>
      <c r="BA111" s="77" t="str">
        <f>IF(AND(OR('Request Testing'!L111&gt;0,'Request Testing'!M111&gt;0),COUNTA('Request Testing'!V111:AB111)&gt;0),"Run Panel","")</f>
        <v/>
      </c>
      <c r="BC111" s="78" t="str">
        <f>IF(AG111="Blood Card",'Order Details'!$S$34,"")</f>
        <v/>
      </c>
      <c r="BD111" s="78" t="str">
        <f>IF(AH111="Hair Card",'Order Details'!$S$35,"")</f>
        <v/>
      </c>
      <c r="BF111" s="4" t="str">
        <f>IF(AJ111="GGP-HD",'Order Details'!$N$10,"")</f>
        <v/>
      </c>
      <c r="BG111" s="79" t="str">
        <f>IF(AK111="GGP-LD",'Order Details'!$N$15,IF(AK111="CHR",'Order Details'!$P$15,""))</f>
        <v/>
      </c>
      <c r="BH111" s="52" t="str">
        <f>IF(AL111="GGP-uLD",'Order Details'!$N$18,"")</f>
        <v/>
      </c>
      <c r="BI111" s="80" t="str">
        <f>IF(AM111="PV",'Order Details'!$N$24,"")</f>
        <v/>
      </c>
      <c r="BJ111" s="78" t="str">
        <f>IF(AN111="HPS",'Order Details'!$N$34,IF(AN111="HPS ADD ON",'Order Details'!$M$34,""))</f>
        <v/>
      </c>
      <c r="BK111" s="78" t="str">
        <f>IF(AO111="CC",'Order Details'!$N$33,IF(AO111="CC ADD ON",'Order Details'!$M$33,""))</f>
        <v/>
      </c>
      <c r="BL111" s="79" t="str">
        <f>IF(AP111="DL",'Order Details'!$N$35,"")</f>
        <v/>
      </c>
      <c r="BM111" s="79" t="str">
        <f>IF(AQ111="RC",'Order Details'!$N$36,"")</f>
        <v/>
      </c>
      <c r="BN111" s="79" t="str">
        <f>IF(AR111="OH",'Order Details'!$N$37,"")</f>
        <v/>
      </c>
      <c r="BO111" s="79" t="str">
        <f>IF(AS111="BVD",'Order Details'!$N$38,"")</f>
        <v/>
      </c>
      <c r="BP111" s="79" t="str">
        <f>IF(AT111="AM",'Order Details'!$N$40,"")</f>
        <v/>
      </c>
      <c r="BQ111" s="79" t="str">
        <f>IF(AU111="NH",'Order Details'!$N$41,"")</f>
        <v/>
      </c>
      <c r="BR111" s="79" t="str">
        <f>IF(AV111="CA",'Order Details'!$N$42,"")</f>
        <v/>
      </c>
      <c r="BS111" s="79" t="str">
        <f>IF(AW111="DD",'Order Details'!$N$43,"")</f>
        <v/>
      </c>
      <c r="BT111" s="79" t="str">
        <f>IF(AX111="TH",'Order Details'!$N$45,"")</f>
        <v/>
      </c>
      <c r="BU111" s="79" t="str">
        <f>IF(AY111="PHA",'Order Details'!$N$44,"")</f>
        <v/>
      </c>
      <c r="BV111" s="79" t="str">
        <f>IF(AZ111="OS",'Order Details'!$N$46,"")</f>
        <v/>
      </c>
      <c r="BW111" s="79" t="str">
        <f>IF(BA111="RUN PANEL",'Order Details'!$N$39,"")</f>
        <v/>
      </c>
      <c r="BX111" s="79" t="str">
        <f t="shared" si="38"/>
        <v/>
      </c>
    </row>
    <row r="112" spans="1:76" ht="15.75" customHeight="1">
      <c r="A112" s="22" t="str">
        <f>IF('Request Testing'!A112&gt;0,'Request Testing'!A112,"")</f>
        <v/>
      </c>
      <c r="B112" s="70" t="str">
        <f>IF('Request Testing'!B112="","",'Request Testing'!B112)</f>
        <v/>
      </c>
      <c r="C112" s="70" t="str">
        <f>IF('Request Testing'!C112="","",'Request Testing'!C112)</f>
        <v/>
      </c>
      <c r="D112" s="24" t="str">
        <f>IF('Request Testing'!D112="","",'Request Testing'!D112)</f>
        <v/>
      </c>
      <c r="E112" s="24" t="str">
        <f>IF('Request Testing'!E112="","",'Request Testing'!E112)</f>
        <v/>
      </c>
      <c r="F112" s="24" t="str">
        <f>IF('Request Testing'!F112="","",'Request Testing'!F112)</f>
        <v/>
      </c>
      <c r="G112" s="22" t="str">
        <f>IF('Request Testing'!G112="","",'Request Testing'!G112)</f>
        <v/>
      </c>
      <c r="H112" s="71" t="str">
        <f>IF('Request Testing'!H112="","",'Request Testing'!H112)</f>
        <v/>
      </c>
      <c r="I112" s="22" t="str">
        <f>IF('Request Testing'!I112="","",'Request Testing'!I112)</f>
        <v/>
      </c>
      <c r="J112" s="22" t="str">
        <f>IF('Request Testing'!J112="","",'Request Testing'!J112)</f>
        <v/>
      </c>
      <c r="K112" s="22" t="str">
        <f>IF('Request Testing'!K112="","",'Request Testing'!K112)</f>
        <v/>
      </c>
      <c r="L112" s="70" t="str">
        <f>IF('Request Testing'!L112="","",'Request Testing'!L112)</f>
        <v/>
      </c>
      <c r="M112" s="70" t="str">
        <f>IF('Request Testing'!M112="","",'Request Testing'!M112)</f>
        <v/>
      </c>
      <c r="N112" s="70" t="str">
        <f>IF('Request Testing'!N112="","",'Request Testing'!N112)</f>
        <v/>
      </c>
      <c r="O112" s="72" t="str">
        <f>IF('Request Testing'!O112&lt;1,"",IF(AND(OR('Request Testing'!L112&gt;0,'Request Testing'!M112&gt;0,'Request Testing'!N112&gt;0),COUNTA('Request Testing'!O112)&gt;0),"","PV"))</f>
        <v/>
      </c>
      <c r="P112" s="72" t="str">
        <f>IF('Request Testing'!P112&lt;1,"",IF(AND(OR('Request Testing'!L112&gt;0,'Request Testing'!M112&gt;0),COUNTA('Request Testing'!P112)&gt;0),"HPS ADD ON","HPS"))</f>
        <v/>
      </c>
      <c r="Q112" s="72" t="str">
        <f>IF('Request Testing'!Q112&lt;1,"",IF(AND(OR('Request Testing'!L112&gt;0,'Request Testing'!M112&gt;0),COUNTA('Request Testing'!Q112)&gt;0),"CC ADD ON","CC"))</f>
        <v/>
      </c>
      <c r="R112" s="72" t="str">
        <f>IF('Request Testing'!R112&lt;1,"",IF(AND(OR('Request Testing'!L112&gt;0,'Request Testing'!M112&gt;0),COUNTA('Request Testing'!R112)&gt;0),"RC ADD ON","RC"))</f>
        <v/>
      </c>
      <c r="S112" s="70" t="str">
        <f>IF('Request Testing'!S112&lt;1,"",IF(AND(OR('Request Testing'!L112&gt;0,'Request Testing'!M112&gt;0),COUNTA('Request Testing'!S112)&gt;0),"DL ADD ON","DL"))</f>
        <v/>
      </c>
      <c r="T112" s="70" t="str">
        <f>IF('Request Testing'!T112="","",'Request Testing'!T112)</f>
        <v/>
      </c>
      <c r="U112" s="70" t="str">
        <f>IF('Request Testing'!U112&lt;1,"",IF(AND(OR('Request Testing'!L112&gt;0,'Request Testing'!M112&gt;0),COUNTA('Request Testing'!U112)&gt;0),"OH ADD ON","OH"))</f>
        <v/>
      </c>
      <c r="V112" s="73" t="str">
        <f>IF('Request Testing'!V112&lt;1,"",IF(AND(OR('Request Testing'!L112&gt;0,'Request Testing'!M112&gt;0),COUNTA('Request Testing'!V112)&gt;0),"GCP","AM"))</f>
        <v/>
      </c>
      <c r="W112" s="73" t="str">
        <f>IF('Request Testing'!W112&lt;1,"",IF(AND(OR('Request Testing'!L112&gt;0,'Request Testing'!M112&gt;0),COUNTA('Request Testing'!W112)&gt;0),"GCP","NH"))</f>
        <v/>
      </c>
      <c r="X112" s="73" t="str">
        <f>IF('Request Testing'!X112&lt;1,"",IF(AND(OR('Request Testing'!L112&gt;0,'Request Testing'!M112&gt;0),COUNTA('Request Testing'!X112)&gt;0),"GCP","CA"))</f>
        <v/>
      </c>
      <c r="Y112" s="73" t="str">
        <f>IF('Request Testing'!Y112&lt;1,"",IF(AND(OR('Request Testing'!L112&gt;0,'Request Testing'!M112&gt;0),COUNTA('Request Testing'!Y112)&gt;0),"GCP","DD"))</f>
        <v/>
      </c>
      <c r="Z112" s="73" t="str">
        <f>IF('Request Testing'!Z112&lt;1,"",IF(AND(OR('Request Testing'!L112&gt;0,'Request Testing'!M112&gt;0),COUNTA('Request Testing'!Z112)&gt;0),"GCP","TH"))</f>
        <v/>
      </c>
      <c r="AA112" s="73" t="str">
        <f>IF('Request Testing'!AA112&lt;1,"",IF(AND(OR('Request Testing'!L112&gt;0,'Request Testing'!M112&gt;0),COUNTA('Request Testing'!AA112)&gt;0),"GCP","PHA"))</f>
        <v/>
      </c>
      <c r="AB112" s="73" t="str">
        <f>IF('Request Testing'!AB112&lt;1,"",IF(AND(OR('Request Testing'!L112&gt;0,'Request Testing'!M112&gt;0),COUNTA('Request Testing'!AB112)&gt;0),"GCP","OS"))</f>
        <v/>
      </c>
      <c r="AE112" s="74" t="str">
        <f>IF(OR('Request Testing'!L112&gt;0,'Request Testing'!M112&gt;0,'Request Testing'!N112&gt;0,'Request Testing'!O112&gt;0,'Request Testing'!P112&gt;0,'Request Testing'!Q112&gt;0,'Request Testing'!R112&gt;0,'Request Testing'!S112&gt;0,'Request Testing'!T112&gt;0,'Request Testing'!U112&gt;0,'Request Testing'!V112&gt;0,'Request Testing'!W112&gt;0,'Request Testing'!X112&gt;0,'Request Testing'!Y112&gt;0,'Request Testing'!Z112&gt;0,'Request Testing'!AA112&gt;0,'Request Testing'!AB112&gt;0),"X","")</f>
        <v/>
      </c>
      <c r="AF112" s="75" t="str">
        <f>IF(ISNUMBER(SEARCH({"S"},C112)),"S",IF(ISNUMBER(SEARCH({"M"},C112)),"B",IF(ISNUMBER(SEARCH({"B"},C112)),"B",IF(ISNUMBER(SEARCH({"C"},C112)),"C",IF(ISNUMBER(SEARCH({"H"},C112)),"C",IF(ISNUMBER(SEARCH({"F"},C112)),"C",""))))))</f>
        <v/>
      </c>
      <c r="AG112" s="74" t="str">
        <f t="shared" si="20"/>
        <v/>
      </c>
      <c r="AH112" s="74" t="str">
        <f t="shared" si="21"/>
        <v/>
      </c>
      <c r="AI112" s="74" t="str">
        <f t="shared" si="22"/>
        <v/>
      </c>
      <c r="AJ112" s="4" t="str">
        <f t="shared" si="23"/>
        <v/>
      </c>
      <c r="AK112" s="76" t="str">
        <f>IF('Request Testing'!M112&lt;1,"",IF(AND(OR('Request Testing'!$E$1&gt;0),COUNTA('Request Testing'!M112)&gt;0),"CHR","GGP-LD"))</f>
        <v/>
      </c>
      <c r="AL112" s="4" t="str">
        <f t="shared" si="24"/>
        <v/>
      </c>
      <c r="AM112" s="52" t="str">
        <f t="shared" si="25"/>
        <v/>
      </c>
      <c r="AN112" s="4" t="str">
        <f t="shared" si="26"/>
        <v/>
      </c>
      <c r="AO112" s="4" t="str">
        <f t="shared" si="27"/>
        <v/>
      </c>
      <c r="AP112" s="74" t="str">
        <f t="shared" si="28"/>
        <v/>
      </c>
      <c r="AQ112" s="4" t="str">
        <f t="shared" si="29"/>
        <v/>
      </c>
      <c r="AR112" s="4" t="str">
        <f t="shared" si="39"/>
        <v/>
      </c>
      <c r="AS112" s="74" t="str">
        <f t="shared" si="30"/>
        <v/>
      </c>
      <c r="AT112" s="4" t="str">
        <f t="shared" si="31"/>
        <v/>
      </c>
      <c r="AU112" s="4" t="str">
        <f t="shared" si="32"/>
        <v/>
      </c>
      <c r="AV112" s="4" t="str">
        <f t="shared" si="33"/>
        <v/>
      </c>
      <c r="AW112" s="4" t="str">
        <f t="shared" si="34"/>
        <v/>
      </c>
      <c r="AX112" s="4" t="str">
        <f t="shared" si="35"/>
        <v/>
      </c>
      <c r="AY112" s="4" t="str">
        <f t="shared" si="36"/>
        <v/>
      </c>
      <c r="AZ112" s="4" t="str">
        <f t="shared" si="37"/>
        <v/>
      </c>
      <c r="BA112" s="77" t="str">
        <f>IF(AND(OR('Request Testing'!L112&gt;0,'Request Testing'!M112&gt;0),COUNTA('Request Testing'!V112:AB112)&gt;0),"Run Panel","")</f>
        <v/>
      </c>
      <c r="BC112" s="78" t="str">
        <f>IF(AG112="Blood Card",'Order Details'!$S$34,"")</f>
        <v/>
      </c>
      <c r="BD112" s="78" t="str">
        <f>IF(AH112="Hair Card",'Order Details'!$S$35,"")</f>
        <v/>
      </c>
      <c r="BF112" s="4" t="str">
        <f>IF(AJ112="GGP-HD",'Order Details'!$N$10,"")</f>
        <v/>
      </c>
      <c r="BG112" s="79" t="str">
        <f>IF(AK112="GGP-LD",'Order Details'!$N$15,IF(AK112="CHR",'Order Details'!$P$15,""))</f>
        <v/>
      </c>
      <c r="BH112" s="52" t="str">
        <f>IF(AL112="GGP-uLD",'Order Details'!$N$18,"")</f>
        <v/>
      </c>
      <c r="BI112" s="80" t="str">
        <f>IF(AM112="PV",'Order Details'!$N$24,"")</f>
        <v/>
      </c>
      <c r="BJ112" s="78" t="str">
        <f>IF(AN112="HPS",'Order Details'!$N$34,IF(AN112="HPS ADD ON",'Order Details'!$M$34,""))</f>
        <v/>
      </c>
      <c r="BK112" s="78" t="str">
        <f>IF(AO112="CC",'Order Details'!$N$33,IF(AO112="CC ADD ON",'Order Details'!$M$33,""))</f>
        <v/>
      </c>
      <c r="BL112" s="79" t="str">
        <f>IF(AP112="DL",'Order Details'!$N$35,"")</f>
        <v/>
      </c>
      <c r="BM112" s="79" t="str">
        <f>IF(AQ112="RC",'Order Details'!$N$36,"")</f>
        <v/>
      </c>
      <c r="BN112" s="79" t="str">
        <f>IF(AR112="OH",'Order Details'!$N$37,"")</f>
        <v/>
      </c>
      <c r="BO112" s="79" t="str">
        <f>IF(AS112="BVD",'Order Details'!$N$38,"")</f>
        <v/>
      </c>
      <c r="BP112" s="79" t="str">
        <f>IF(AT112="AM",'Order Details'!$N$40,"")</f>
        <v/>
      </c>
      <c r="BQ112" s="79" t="str">
        <f>IF(AU112="NH",'Order Details'!$N$41,"")</f>
        <v/>
      </c>
      <c r="BR112" s="79" t="str">
        <f>IF(AV112="CA",'Order Details'!$N$42,"")</f>
        <v/>
      </c>
      <c r="BS112" s="79" t="str">
        <f>IF(AW112="DD",'Order Details'!$N$43,"")</f>
        <v/>
      </c>
      <c r="BT112" s="79" t="str">
        <f>IF(AX112="TH",'Order Details'!$N$45,"")</f>
        <v/>
      </c>
      <c r="BU112" s="79" t="str">
        <f>IF(AY112="PHA",'Order Details'!$N$44,"")</f>
        <v/>
      </c>
      <c r="BV112" s="79" t="str">
        <f>IF(AZ112="OS",'Order Details'!$N$46,"")</f>
        <v/>
      </c>
      <c r="BW112" s="79" t="str">
        <f>IF(BA112="RUN PANEL",'Order Details'!$N$39,"")</f>
        <v/>
      </c>
      <c r="BX112" s="79" t="str">
        <f t="shared" si="38"/>
        <v/>
      </c>
    </row>
    <row r="113" spans="1:76" ht="15.75" customHeight="1">
      <c r="A113" s="22" t="str">
        <f>IF('Request Testing'!A113&gt;0,'Request Testing'!A113,"")</f>
        <v/>
      </c>
      <c r="B113" s="70" t="str">
        <f>IF('Request Testing'!B113="","",'Request Testing'!B113)</f>
        <v/>
      </c>
      <c r="C113" s="70" t="str">
        <f>IF('Request Testing'!C113="","",'Request Testing'!C113)</f>
        <v/>
      </c>
      <c r="D113" s="24" t="str">
        <f>IF('Request Testing'!D113="","",'Request Testing'!D113)</f>
        <v/>
      </c>
      <c r="E113" s="24" t="str">
        <f>IF('Request Testing'!E113="","",'Request Testing'!E113)</f>
        <v/>
      </c>
      <c r="F113" s="24" t="str">
        <f>IF('Request Testing'!F113="","",'Request Testing'!F113)</f>
        <v/>
      </c>
      <c r="G113" s="22" t="str">
        <f>IF('Request Testing'!G113="","",'Request Testing'!G113)</f>
        <v/>
      </c>
      <c r="H113" s="71" t="str">
        <f>IF('Request Testing'!H113="","",'Request Testing'!H113)</f>
        <v/>
      </c>
      <c r="I113" s="22" t="str">
        <f>IF('Request Testing'!I113="","",'Request Testing'!I113)</f>
        <v/>
      </c>
      <c r="J113" s="22" t="str">
        <f>IF('Request Testing'!J113="","",'Request Testing'!J113)</f>
        <v/>
      </c>
      <c r="K113" s="22" t="str">
        <f>IF('Request Testing'!K113="","",'Request Testing'!K113)</f>
        <v/>
      </c>
      <c r="L113" s="70" t="str">
        <f>IF('Request Testing'!L113="","",'Request Testing'!L113)</f>
        <v/>
      </c>
      <c r="M113" s="70" t="str">
        <f>IF('Request Testing'!M113="","",'Request Testing'!M113)</f>
        <v/>
      </c>
      <c r="N113" s="70" t="str">
        <f>IF('Request Testing'!N113="","",'Request Testing'!N113)</f>
        <v/>
      </c>
      <c r="O113" s="72" t="str">
        <f>IF('Request Testing'!O113&lt;1,"",IF(AND(OR('Request Testing'!L113&gt;0,'Request Testing'!M113&gt;0,'Request Testing'!N113&gt;0),COUNTA('Request Testing'!O113)&gt;0),"","PV"))</f>
        <v/>
      </c>
      <c r="P113" s="72" t="str">
        <f>IF('Request Testing'!P113&lt;1,"",IF(AND(OR('Request Testing'!L113&gt;0,'Request Testing'!M113&gt;0),COUNTA('Request Testing'!P113)&gt;0),"HPS ADD ON","HPS"))</f>
        <v/>
      </c>
      <c r="Q113" s="72" t="str">
        <f>IF('Request Testing'!Q113&lt;1,"",IF(AND(OR('Request Testing'!L113&gt;0,'Request Testing'!M113&gt;0),COUNTA('Request Testing'!Q113)&gt;0),"CC ADD ON","CC"))</f>
        <v/>
      </c>
      <c r="R113" s="72" t="str">
        <f>IF('Request Testing'!R113&lt;1,"",IF(AND(OR('Request Testing'!L113&gt;0,'Request Testing'!M113&gt;0),COUNTA('Request Testing'!R113)&gt;0),"RC ADD ON","RC"))</f>
        <v/>
      </c>
      <c r="S113" s="70" t="str">
        <f>IF('Request Testing'!S113&lt;1,"",IF(AND(OR('Request Testing'!L113&gt;0,'Request Testing'!M113&gt;0),COUNTA('Request Testing'!S113)&gt;0),"DL ADD ON","DL"))</f>
        <v/>
      </c>
      <c r="T113" s="70" t="str">
        <f>IF('Request Testing'!T113="","",'Request Testing'!T113)</f>
        <v/>
      </c>
      <c r="U113" s="70" t="str">
        <f>IF('Request Testing'!U113&lt;1,"",IF(AND(OR('Request Testing'!L113&gt;0,'Request Testing'!M113&gt;0),COUNTA('Request Testing'!U113)&gt;0),"OH ADD ON","OH"))</f>
        <v/>
      </c>
      <c r="V113" s="73" t="str">
        <f>IF('Request Testing'!V113&lt;1,"",IF(AND(OR('Request Testing'!L113&gt;0,'Request Testing'!M113&gt;0),COUNTA('Request Testing'!V113)&gt;0),"GCP","AM"))</f>
        <v/>
      </c>
      <c r="W113" s="73" t="str">
        <f>IF('Request Testing'!W113&lt;1,"",IF(AND(OR('Request Testing'!L113&gt;0,'Request Testing'!M113&gt;0),COUNTA('Request Testing'!W113)&gt;0),"GCP","NH"))</f>
        <v/>
      </c>
      <c r="X113" s="73" t="str">
        <f>IF('Request Testing'!X113&lt;1,"",IF(AND(OR('Request Testing'!L113&gt;0,'Request Testing'!M113&gt;0),COUNTA('Request Testing'!X113)&gt;0),"GCP","CA"))</f>
        <v/>
      </c>
      <c r="Y113" s="73" t="str">
        <f>IF('Request Testing'!Y113&lt;1,"",IF(AND(OR('Request Testing'!L113&gt;0,'Request Testing'!M113&gt;0),COUNTA('Request Testing'!Y113)&gt;0),"GCP","DD"))</f>
        <v/>
      </c>
      <c r="Z113" s="73" t="str">
        <f>IF('Request Testing'!Z113&lt;1,"",IF(AND(OR('Request Testing'!L113&gt;0,'Request Testing'!M113&gt;0),COUNTA('Request Testing'!Z113)&gt;0),"GCP","TH"))</f>
        <v/>
      </c>
      <c r="AA113" s="73" t="str">
        <f>IF('Request Testing'!AA113&lt;1,"",IF(AND(OR('Request Testing'!L113&gt;0,'Request Testing'!M113&gt;0),COUNTA('Request Testing'!AA113)&gt;0),"GCP","PHA"))</f>
        <v/>
      </c>
      <c r="AB113" s="73" t="str">
        <f>IF('Request Testing'!AB113&lt;1,"",IF(AND(OR('Request Testing'!L113&gt;0,'Request Testing'!M113&gt;0),COUNTA('Request Testing'!AB113)&gt;0),"GCP","OS"))</f>
        <v/>
      </c>
      <c r="AE113" s="74" t="str">
        <f>IF(OR('Request Testing'!L113&gt;0,'Request Testing'!M113&gt;0,'Request Testing'!N113&gt;0,'Request Testing'!O113&gt;0,'Request Testing'!P113&gt;0,'Request Testing'!Q113&gt;0,'Request Testing'!R113&gt;0,'Request Testing'!S113&gt;0,'Request Testing'!T113&gt;0,'Request Testing'!U113&gt;0,'Request Testing'!V113&gt;0,'Request Testing'!W113&gt;0,'Request Testing'!X113&gt;0,'Request Testing'!Y113&gt;0,'Request Testing'!Z113&gt;0,'Request Testing'!AA113&gt;0,'Request Testing'!AB113&gt;0),"X","")</f>
        <v/>
      </c>
      <c r="AF113" s="75" t="str">
        <f>IF(ISNUMBER(SEARCH({"S"},C113)),"S",IF(ISNUMBER(SEARCH({"M"},C113)),"B",IF(ISNUMBER(SEARCH({"B"},C113)),"B",IF(ISNUMBER(SEARCH({"C"},C113)),"C",IF(ISNUMBER(SEARCH({"H"},C113)),"C",IF(ISNUMBER(SEARCH({"F"},C113)),"C",""))))))</f>
        <v/>
      </c>
      <c r="AG113" s="74" t="str">
        <f t="shared" si="20"/>
        <v/>
      </c>
      <c r="AH113" s="74" t="str">
        <f t="shared" si="21"/>
        <v/>
      </c>
      <c r="AI113" s="74" t="str">
        <f t="shared" si="22"/>
        <v/>
      </c>
      <c r="AJ113" s="4" t="str">
        <f t="shared" si="23"/>
        <v/>
      </c>
      <c r="AK113" s="76" t="str">
        <f>IF('Request Testing'!M113&lt;1,"",IF(AND(OR('Request Testing'!$E$1&gt;0),COUNTA('Request Testing'!M113)&gt;0),"CHR","GGP-LD"))</f>
        <v/>
      </c>
      <c r="AL113" s="4" t="str">
        <f t="shared" si="24"/>
        <v/>
      </c>
      <c r="AM113" s="52" t="str">
        <f t="shared" si="25"/>
        <v/>
      </c>
      <c r="AN113" s="4" t="str">
        <f t="shared" si="26"/>
        <v/>
      </c>
      <c r="AO113" s="4" t="str">
        <f t="shared" si="27"/>
        <v/>
      </c>
      <c r="AP113" s="74" t="str">
        <f t="shared" si="28"/>
        <v/>
      </c>
      <c r="AQ113" s="4" t="str">
        <f t="shared" si="29"/>
        <v/>
      </c>
      <c r="AR113" s="4" t="str">
        <f t="shared" si="39"/>
        <v/>
      </c>
      <c r="AS113" s="74" t="str">
        <f t="shared" si="30"/>
        <v/>
      </c>
      <c r="AT113" s="4" t="str">
        <f t="shared" si="31"/>
        <v/>
      </c>
      <c r="AU113" s="4" t="str">
        <f t="shared" si="32"/>
        <v/>
      </c>
      <c r="AV113" s="4" t="str">
        <f t="shared" si="33"/>
        <v/>
      </c>
      <c r="AW113" s="4" t="str">
        <f t="shared" si="34"/>
        <v/>
      </c>
      <c r="AX113" s="4" t="str">
        <f t="shared" si="35"/>
        <v/>
      </c>
      <c r="AY113" s="4" t="str">
        <f t="shared" si="36"/>
        <v/>
      </c>
      <c r="AZ113" s="4" t="str">
        <f t="shared" si="37"/>
        <v/>
      </c>
      <c r="BA113" s="77" t="str">
        <f>IF(AND(OR('Request Testing'!L113&gt;0,'Request Testing'!M113&gt;0),COUNTA('Request Testing'!V113:AB113)&gt;0),"Run Panel","")</f>
        <v/>
      </c>
      <c r="BC113" s="78" t="str">
        <f>IF(AG113="Blood Card",'Order Details'!$S$34,"")</f>
        <v/>
      </c>
      <c r="BD113" s="78" t="str">
        <f>IF(AH113="Hair Card",'Order Details'!$S$35,"")</f>
        <v/>
      </c>
      <c r="BF113" s="4" t="str">
        <f>IF(AJ113="GGP-HD",'Order Details'!$N$10,"")</f>
        <v/>
      </c>
      <c r="BG113" s="79" t="str">
        <f>IF(AK113="GGP-LD",'Order Details'!$N$15,IF(AK113="CHR",'Order Details'!$P$15,""))</f>
        <v/>
      </c>
      <c r="BH113" s="52" t="str">
        <f>IF(AL113="GGP-uLD",'Order Details'!$N$18,"")</f>
        <v/>
      </c>
      <c r="BI113" s="80" t="str">
        <f>IF(AM113="PV",'Order Details'!$N$24,"")</f>
        <v/>
      </c>
      <c r="BJ113" s="78" t="str">
        <f>IF(AN113="HPS",'Order Details'!$N$34,IF(AN113="HPS ADD ON",'Order Details'!$M$34,""))</f>
        <v/>
      </c>
      <c r="BK113" s="78" t="str">
        <f>IF(AO113="CC",'Order Details'!$N$33,IF(AO113="CC ADD ON",'Order Details'!$M$33,""))</f>
        <v/>
      </c>
      <c r="BL113" s="79" t="str">
        <f>IF(AP113="DL",'Order Details'!$N$35,"")</f>
        <v/>
      </c>
      <c r="BM113" s="79" t="str">
        <f>IF(AQ113="RC",'Order Details'!$N$36,"")</f>
        <v/>
      </c>
      <c r="BN113" s="79" t="str">
        <f>IF(AR113="OH",'Order Details'!$N$37,"")</f>
        <v/>
      </c>
      <c r="BO113" s="79" t="str">
        <f>IF(AS113="BVD",'Order Details'!$N$38,"")</f>
        <v/>
      </c>
      <c r="BP113" s="79" t="str">
        <f>IF(AT113="AM",'Order Details'!$N$40,"")</f>
        <v/>
      </c>
      <c r="BQ113" s="79" t="str">
        <f>IF(AU113="NH",'Order Details'!$N$41,"")</f>
        <v/>
      </c>
      <c r="BR113" s="79" t="str">
        <f>IF(AV113="CA",'Order Details'!$N$42,"")</f>
        <v/>
      </c>
      <c r="BS113" s="79" t="str">
        <f>IF(AW113="DD",'Order Details'!$N$43,"")</f>
        <v/>
      </c>
      <c r="BT113" s="79" t="str">
        <f>IF(AX113="TH",'Order Details'!$N$45,"")</f>
        <v/>
      </c>
      <c r="BU113" s="79" t="str">
        <f>IF(AY113="PHA",'Order Details'!$N$44,"")</f>
        <v/>
      </c>
      <c r="BV113" s="79" t="str">
        <f>IF(AZ113="OS",'Order Details'!$N$46,"")</f>
        <v/>
      </c>
      <c r="BW113" s="79" t="str">
        <f>IF(BA113="RUN PANEL",'Order Details'!$N$39,"")</f>
        <v/>
      </c>
      <c r="BX113" s="79" t="str">
        <f t="shared" si="38"/>
        <v/>
      </c>
    </row>
    <row r="114" spans="1:76" ht="15.75" customHeight="1">
      <c r="A114" s="22" t="str">
        <f>IF('Request Testing'!A114&gt;0,'Request Testing'!A114,"")</f>
        <v/>
      </c>
      <c r="B114" s="70" t="str">
        <f>IF('Request Testing'!B114="","",'Request Testing'!B114)</f>
        <v/>
      </c>
      <c r="C114" s="70" t="str">
        <f>IF('Request Testing'!C114="","",'Request Testing'!C114)</f>
        <v/>
      </c>
      <c r="D114" s="24" t="str">
        <f>IF('Request Testing'!D114="","",'Request Testing'!D114)</f>
        <v/>
      </c>
      <c r="E114" s="24" t="str">
        <f>IF('Request Testing'!E114="","",'Request Testing'!E114)</f>
        <v/>
      </c>
      <c r="F114" s="24" t="str">
        <f>IF('Request Testing'!F114="","",'Request Testing'!F114)</f>
        <v/>
      </c>
      <c r="G114" s="22" t="str">
        <f>IF('Request Testing'!G114="","",'Request Testing'!G114)</f>
        <v/>
      </c>
      <c r="H114" s="71" t="str">
        <f>IF('Request Testing'!H114="","",'Request Testing'!H114)</f>
        <v/>
      </c>
      <c r="I114" s="22" t="str">
        <f>IF('Request Testing'!I114="","",'Request Testing'!I114)</f>
        <v/>
      </c>
      <c r="J114" s="22" t="str">
        <f>IF('Request Testing'!J114="","",'Request Testing'!J114)</f>
        <v/>
      </c>
      <c r="K114" s="22" t="str">
        <f>IF('Request Testing'!K114="","",'Request Testing'!K114)</f>
        <v/>
      </c>
      <c r="L114" s="70" t="str">
        <f>IF('Request Testing'!L114="","",'Request Testing'!L114)</f>
        <v/>
      </c>
      <c r="M114" s="70" t="str">
        <f>IF('Request Testing'!M114="","",'Request Testing'!M114)</f>
        <v/>
      </c>
      <c r="N114" s="70" t="str">
        <f>IF('Request Testing'!N114="","",'Request Testing'!N114)</f>
        <v/>
      </c>
      <c r="O114" s="72" t="str">
        <f>IF('Request Testing'!O114&lt;1,"",IF(AND(OR('Request Testing'!L114&gt;0,'Request Testing'!M114&gt;0,'Request Testing'!N114&gt;0),COUNTA('Request Testing'!O114)&gt;0),"","PV"))</f>
        <v/>
      </c>
      <c r="P114" s="72" t="str">
        <f>IF('Request Testing'!P114&lt;1,"",IF(AND(OR('Request Testing'!L114&gt;0,'Request Testing'!M114&gt;0),COUNTA('Request Testing'!P114)&gt;0),"HPS ADD ON","HPS"))</f>
        <v/>
      </c>
      <c r="Q114" s="72" t="str">
        <f>IF('Request Testing'!Q114&lt;1,"",IF(AND(OR('Request Testing'!L114&gt;0,'Request Testing'!M114&gt;0),COUNTA('Request Testing'!Q114)&gt;0),"CC ADD ON","CC"))</f>
        <v/>
      </c>
      <c r="R114" s="72" t="str">
        <f>IF('Request Testing'!R114&lt;1,"",IF(AND(OR('Request Testing'!L114&gt;0,'Request Testing'!M114&gt;0),COUNTA('Request Testing'!R114)&gt;0),"RC ADD ON","RC"))</f>
        <v/>
      </c>
      <c r="S114" s="70" t="str">
        <f>IF('Request Testing'!S114&lt;1,"",IF(AND(OR('Request Testing'!L114&gt;0,'Request Testing'!M114&gt;0),COUNTA('Request Testing'!S114)&gt;0),"DL ADD ON","DL"))</f>
        <v/>
      </c>
      <c r="T114" s="70" t="str">
        <f>IF('Request Testing'!T114="","",'Request Testing'!T114)</f>
        <v/>
      </c>
      <c r="U114" s="70" t="str">
        <f>IF('Request Testing'!U114&lt;1,"",IF(AND(OR('Request Testing'!L114&gt;0,'Request Testing'!M114&gt;0),COUNTA('Request Testing'!U114)&gt;0),"OH ADD ON","OH"))</f>
        <v/>
      </c>
      <c r="V114" s="73" t="str">
        <f>IF('Request Testing'!V114&lt;1,"",IF(AND(OR('Request Testing'!L114&gt;0,'Request Testing'!M114&gt;0),COUNTA('Request Testing'!V114)&gt;0),"GCP","AM"))</f>
        <v/>
      </c>
      <c r="W114" s="73" t="str">
        <f>IF('Request Testing'!W114&lt;1,"",IF(AND(OR('Request Testing'!L114&gt;0,'Request Testing'!M114&gt;0),COUNTA('Request Testing'!W114)&gt;0),"GCP","NH"))</f>
        <v/>
      </c>
      <c r="X114" s="73" t="str">
        <f>IF('Request Testing'!X114&lt;1,"",IF(AND(OR('Request Testing'!L114&gt;0,'Request Testing'!M114&gt;0),COUNTA('Request Testing'!X114)&gt;0),"GCP","CA"))</f>
        <v/>
      </c>
      <c r="Y114" s="73" t="str">
        <f>IF('Request Testing'!Y114&lt;1,"",IF(AND(OR('Request Testing'!L114&gt;0,'Request Testing'!M114&gt;0),COUNTA('Request Testing'!Y114)&gt;0),"GCP","DD"))</f>
        <v/>
      </c>
      <c r="Z114" s="73" t="str">
        <f>IF('Request Testing'!Z114&lt;1,"",IF(AND(OR('Request Testing'!L114&gt;0,'Request Testing'!M114&gt;0),COUNTA('Request Testing'!Z114)&gt;0),"GCP","TH"))</f>
        <v/>
      </c>
      <c r="AA114" s="73" t="str">
        <f>IF('Request Testing'!AA114&lt;1,"",IF(AND(OR('Request Testing'!L114&gt;0,'Request Testing'!M114&gt;0),COUNTA('Request Testing'!AA114)&gt;0),"GCP","PHA"))</f>
        <v/>
      </c>
      <c r="AB114" s="73" t="str">
        <f>IF('Request Testing'!AB114&lt;1,"",IF(AND(OR('Request Testing'!L114&gt;0,'Request Testing'!M114&gt;0),COUNTA('Request Testing'!AB114)&gt;0),"GCP","OS"))</f>
        <v/>
      </c>
      <c r="AE114" s="74" t="str">
        <f>IF(OR('Request Testing'!L114&gt;0,'Request Testing'!M114&gt;0,'Request Testing'!N114&gt;0,'Request Testing'!O114&gt;0,'Request Testing'!P114&gt;0,'Request Testing'!Q114&gt;0,'Request Testing'!R114&gt;0,'Request Testing'!S114&gt;0,'Request Testing'!T114&gt;0,'Request Testing'!U114&gt;0,'Request Testing'!V114&gt;0,'Request Testing'!W114&gt;0,'Request Testing'!X114&gt;0,'Request Testing'!Y114&gt;0,'Request Testing'!Z114&gt;0,'Request Testing'!AA114&gt;0,'Request Testing'!AB114&gt;0),"X","")</f>
        <v/>
      </c>
      <c r="AF114" s="75" t="str">
        <f>IF(ISNUMBER(SEARCH({"S"},C114)),"S",IF(ISNUMBER(SEARCH({"M"},C114)),"B",IF(ISNUMBER(SEARCH({"B"},C114)),"B",IF(ISNUMBER(SEARCH({"C"},C114)),"C",IF(ISNUMBER(SEARCH({"H"},C114)),"C",IF(ISNUMBER(SEARCH({"F"},C114)),"C",""))))))</f>
        <v/>
      </c>
      <c r="AG114" s="74" t="str">
        <f t="shared" si="20"/>
        <v/>
      </c>
      <c r="AH114" s="74" t="str">
        <f t="shared" si="21"/>
        <v/>
      </c>
      <c r="AI114" s="74" t="str">
        <f t="shared" si="22"/>
        <v/>
      </c>
      <c r="AJ114" s="4" t="str">
        <f t="shared" si="23"/>
        <v/>
      </c>
      <c r="AK114" s="76" t="str">
        <f>IF('Request Testing'!M114&lt;1,"",IF(AND(OR('Request Testing'!$E$1&gt;0),COUNTA('Request Testing'!M114)&gt;0),"CHR","GGP-LD"))</f>
        <v/>
      </c>
      <c r="AL114" s="4" t="str">
        <f t="shared" si="24"/>
        <v/>
      </c>
      <c r="AM114" s="52" t="str">
        <f t="shared" si="25"/>
        <v/>
      </c>
      <c r="AN114" s="4" t="str">
        <f t="shared" si="26"/>
        <v/>
      </c>
      <c r="AO114" s="4" t="str">
        <f t="shared" si="27"/>
        <v/>
      </c>
      <c r="AP114" s="74" t="str">
        <f t="shared" si="28"/>
        <v/>
      </c>
      <c r="AQ114" s="4" t="str">
        <f t="shared" si="29"/>
        <v/>
      </c>
      <c r="AR114" s="4" t="str">
        <f t="shared" si="39"/>
        <v/>
      </c>
      <c r="AS114" s="74" t="str">
        <f t="shared" si="30"/>
        <v/>
      </c>
      <c r="AT114" s="4" t="str">
        <f t="shared" si="31"/>
        <v/>
      </c>
      <c r="AU114" s="4" t="str">
        <f t="shared" si="32"/>
        <v/>
      </c>
      <c r="AV114" s="4" t="str">
        <f t="shared" si="33"/>
        <v/>
      </c>
      <c r="AW114" s="4" t="str">
        <f t="shared" si="34"/>
        <v/>
      </c>
      <c r="AX114" s="4" t="str">
        <f t="shared" si="35"/>
        <v/>
      </c>
      <c r="AY114" s="4" t="str">
        <f t="shared" si="36"/>
        <v/>
      </c>
      <c r="AZ114" s="4" t="str">
        <f t="shared" si="37"/>
        <v/>
      </c>
      <c r="BA114" s="77" t="str">
        <f>IF(AND(OR('Request Testing'!L114&gt;0,'Request Testing'!M114&gt;0),COUNTA('Request Testing'!V114:AB114)&gt;0),"Run Panel","")</f>
        <v/>
      </c>
      <c r="BC114" s="78" t="str">
        <f>IF(AG114="Blood Card",'Order Details'!$S$34,"")</f>
        <v/>
      </c>
      <c r="BD114" s="78" t="str">
        <f>IF(AH114="Hair Card",'Order Details'!$S$35,"")</f>
        <v/>
      </c>
      <c r="BF114" s="4" t="str">
        <f>IF(AJ114="GGP-HD",'Order Details'!$N$10,"")</f>
        <v/>
      </c>
      <c r="BG114" s="79" t="str">
        <f>IF(AK114="GGP-LD",'Order Details'!$N$15,IF(AK114="CHR",'Order Details'!$P$15,""))</f>
        <v/>
      </c>
      <c r="BH114" s="52" t="str">
        <f>IF(AL114="GGP-uLD",'Order Details'!$N$18,"")</f>
        <v/>
      </c>
      <c r="BI114" s="80" t="str">
        <f>IF(AM114="PV",'Order Details'!$N$24,"")</f>
        <v/>
      </c>
      <c r="BJ114" s="78" t="str">
        <f>IF(AN114="HPS",'Order Details'!$N$34,IF(AN114="HPS ADD ON",'Order Details'!$M$34,""))</f>
        <v/>
      </c>
      <c r="BK114" s="78" t="str">
        <f>IF(AO114="CC",'Order Details'!$N$33,IF(AO114="CC ADD ON",'Order Details'!$M$33,""))</f>
        <v/>
      </c>
      <c r="BL114" s="79" t="str">
        <f>IF(AP114="DL",'Order Details'!$N$35,"")</f>
        <v/>
      </c>
      <c r="BM114" s="79" t="str">
        <f>IF(AQ114="RC",'Order Details'!$N$36,"")</f>
        <v/>
      </c>
      <c r="BN114" s="79" t="str">
        <f>IF(AR114="OH",'Order Details'!$N$37,"")</f>
        <v/>
      </c>
      <c r="BO114" s="79" t="str">
        <f>IF(AS114="BVD",'Order Details'!$N$38,"")</f>
        <v/>
      </c>
      <c r="BP114" s="79" t="str">
        <f>IF(AT114="AM",'Order Details'!$N$40,"")</f>
        <v/>
      </c>
      <c r="BQ114" s="79" t="str">
        <f>IF(AU114="NH",'Order Details'!$N$41,"")</f>
        <v/>
      </c>
      <c r="BR114" s="79" t="str">
        <f>IF(AV114="CA",'Order Details'!$N$42,"")</f>
        <v/>
      </c>
      <c r="BS114" s="79" t="str">
        <f>IF(AW114="DD",'Order Details'!$N$43,"")</f>
        <v/>
      </c>
      <c r="BT114" s="79" t="str">
        <f>IF(AX114="TH",'Order Details'!$N$45,"")</f>
        <v/>
      </c>
      <c r="BU114" s="79" t="str">
        <f>IF(AY114="PHA",'Order Details'!$N$44,"")</f>
        <v/>
      </c>
      <c r="BV114" s="79" t="str">
        <f>IF(AZ114="OS",'Order Details'!$N$46,"")</f>
        <v/>
      </c>
      <c r="BW114" s="79" t="str">
        <f>IF(BA114="RUN PANEL",'Order Details'!$N$39,"")</f>
        <v/>
      </c>
      <c r="BX114" s="79" t="str">
        <f t="shared" si="38"/>
        <v/>
      </c>
    </row>
    <row r="115" spans="1:76" ht="15.75" customHeight="1">
      <c r="A115" s="22" t="str">
        <f>IF('Request Testing'!A115&gt;0,'Request Testing'!A115,"")</f>
        <v/>
      </c>
      <c r="B115" s="70" t="str">
        <f>IF('Request Testing'!B115="","",'Request Testing'!B115)</f>
        <v/>
      </c>
      <c r="C115" s="70" t="str">
        <f>IF('Request Testing'!C115="","",'Request Testing'!C115)</f>
        <v/>
      </c>
      <c r="D115" s="24" t="str">
        <f>IF('Request Testing'!D115="","",'Request Testing'!D115)</f>
        <v/>
      </c>
      <c r="E115" s="24" t="str">
        <f>IF('Request Testing'!E115="","",'Request Testing'!E115)</f>
        <v/>
      </c>
      <c r="F115" s="24" t="str">
        <f>IF('Request Testing'!F115="","",'Request Testing'!F115)</f>
        <v/>
      </c>
      <c r="G115" s="22" t="str">
        <f>IF('Request Testing'!G115="","",'Request Testing'!G115)</f>
        <v/>
      </c>
      <c r="H115" s="71" t="str">
        <f>IF('Request Testing'!H115="","",'Request Testing'!H115)</f>
        <v/>
      </c>
      <c r="I115" s="22" t="str">
        <f>IF('Request Testing'!I115="","",'Request Testing'!I115)</f>
        <v/>
      </c>
      <c r="J115" s="22" t="str">
        <f>IF('Request Testing'!J115="","",'Request Testing'!J115)</f>
        <v/>
      </c>
      <c r="K115" s="22" t="str">
        <f>IF('Request Testing'!K115="","",'Request Testing'!K115)</f>
        <v/>
      </c>
      <c r="L115" s="70" t="str">
        <f>IF('Request Testing'!L115="","",'Request Testing'!L115)</f>
        <v/>
      </c>
      <c r="M115" s="70" t="str">
        <f>IF('Request Testing'!M115="","",'Request Testing'!M115)</f>
        <v/>
      </c>
      <c r="N115" s="70" t="str">
        <f>IF('Request Testing'!N115="","",'Request Testing'!N115)</f>
        <v/>
      </c>
      <c r="O115" s="72" t="str">
        <f>IF('Request Testing'!O115&lt;1,"",IF(AND(OR('Request Testing'!L115&gt;0,'Request Testing'!M115&gt;0,'Request Testing'!N115&gt;0),COUNTA('Request Testing'!O115)&gt;0),"","PV"))</f>
        <v/>
      </c>
      <c r="P115" s="72" t="str">
        <f>IF('Request Testing'!P115&lt;1,"",IF(AND(OR('Request Testing'!L115&gt;0,'Request Testing'!M115&gt;0),COUNTA('Request Testing'!P115)&gt;0),"HPS ADD ON","HPS"))</f>
        <v/>
      </c>
      <c r="Q115" s="72" t="str">
        <f>IF('Request Testing'!Q115&lt;1,"",IF(AND(OR('Request Testing'!L115&gt;0,'Request Testing'!M115&gt;0),COUNTA('Request Testing'!Q115)&gt;0),"CC ADD ON","CC"))</f>
        <v/>
      </c>
      <c r="R115" s="72" t="str">
        <f>IF('Request Testing'!R115&lt;1,"",IF(AND(OR('Request Testing'!L115&gt;0,'Request Testing'!M115&gt;0),COUNTA('Request Testing'!R115)&gt;0),"RC ADD ON","RC"))</f>
        <v/>
      </c>
      <c r="S115" s="70" t="str">
        <f>IF('Request Testing'!S115&lt;1,"",IF(AND(OR('Request Testing'!L115&gt;0,'Request Testing'!M115&gt;0),COUNTA('Request Testing'!S115)&gt;0),"DL ADD ON","DL"))</f>
        <v/>
      </c>
      <c r="T115" s="70" t="str">
        <f>IF('Request Testing'!T115="","",'Request Testing'!T115)</f>
        <v/>
      </c>
      <c r="U115" s="70" t="str">
        <f>IF('Request Testing'!U115&lt;1,"",IF(AND(OR('Request Testing'!L115&gt;0,'Request Testing'!M115&gt;0),COUNTA('Request Testing'!U115)&gt;0),"OH ADD ON","OH"))</f>
        <v/>
      </c>
      <c r="V115" s="73" t="str">
        <f>IF('Request Testing'!V115&lt;1,"",IF(AND(OR('Request Testing'!L115&gt;0,'Request Testing'!M115&gt;0),COUNTA('Request Testing'!V115)&gt;0),"GCP","AM"))</f>
        <v/>
      </c>
      <c r="W115" s="73" t="str">
        <f>IF('Request Testing'!W115&lt;1,"",IF(AND(OR('Request Testing'!L115&gt;0,'Request Testing'!M115&gt;0),COUNTA('Request Testing'!W115)&gt;0),"GCP","NH"))</f>
        <v/>
      </c>
      <c r="X115" s="73" t="str">
        <f>IF('Request Testing'!X115&lt;1,"",IF(AND(OR('Request Testing'!L115&gt;0,'Request Testing'!M115&gt;0),COUNTA('Request Testing'!X115)&gt;0),"GCP","CA"))</f>
        <v/>
      </c>
      <c r="Y115" s="73" t="str">
        <f>IF('Request Testing'!Y115&lt;1,"",IF(AND(OR('Request Testing'!L115&gt;0,'Request Testing'!M115&gt;0),COUNTA('Request Testing'!Y115)&gt;0),"GCP","DD"))</f>
        <v/>
      </c>
      <c r="Z115" s="73" t="str">
        <f>IF('Request Testing'!Z115&lt;1,"",IF(AND(OR('Request Testing'!L115&gt;0,'Request Testing'!M115&gt;0),COUNTA('Request Testing'!Z115)&gt;0),"GCP","TH"))</f>
        <v/>
      </c>
      <c r="AA115" s="73" t="str">
        <f>IF('Request Testing'!AA115&lt;1,"",IF(AND(OR('Request Testing'!L115&gt;0,'Request Testing'!M115&gt;0),COUNTA('Request Testing'!AA115)&gt;0),"GCP","PHA"))</f>
        <v/>
      </c>
      <c r="AB115" s="73" t="str">
        <f>IF('Request Testing'!AB115&lt;1,"",IF(AND(OR('Request Testing'!L115&gt;0,'Request Testing'!M115&gt;0),COUNTA('Request Testing'!AB115)&gt;0),"GCP","OS"))</f>
        <v/>
      </c>
      <c r="AE115" s="74" t="str">
        <f>IF(OR('Request Testing'!L115&gt;0,'Request Testing'!M115&gt;0,'Request Testing'!N115&gt;0,'Request Testing'!O115&gt;0,'Request Testing'!P115&gt;0,'Request Testing'!Q115&gt;0,'Request Testing'!R115&gt;0,'Request Testing'!S115&gt;0,'Request Testing'!T115&gt;0,'Request Testing'!U115&gt;0,'Request Testing'!V115&gt;0,'Request Testing'!W115&gt;0,'Request Testing'!X115&gt;0,'Request Testing'!Y115&gt;0,'Request Testing'!Z115&gt;0,'Request Testing'!AA115&gt;0,'Request Testing'!AB115&gt;0),"X","")</f>
        <v/>
      </c>
      <c r="AF115" s="75" t="str">
        <f>IF(ISNUMBER(SEARCH({"S"},C115)),"S",IF(ISNUMBER(SEARCH({"M"},C115)),"B",IF(ISNUMBER(SEARCH({"B"},C115)),"B",IF(ISNUMBER(SEARCH({"C"},C115)),"C",IF(ISNUMBER(SEARCH({"H"},C115)),"C",IF(ISNUMBER(SEARCH({"F"},C115)),"C",""))))))</f>
        <v/>
      </c>
      <c r="AG115" s="74" t="str">
        <f t="shared" si="20"/>
        <v/>
      </c>
      <c r="AH115" s="74" t="str">
        <f t="shared" si="21"/>
        <v/>
      </c>
      <c r="AI115" s="74" t="str">
        <f t="shared" si="22"/>
        <v/>
      </c>
      <c r="AJ115" s="4" t="str">
        <f t="shared" si="23"/>
        <v/>
      </c>
      <c r="AK115" s="76" t="str">
        <f>IF('Request Testing'!M115&lt;1,"",IF(AND(OR('Request Testing'!$E$1&gt;0),COUNTA('Request Testing'!M115)&gt;0),"CHR","GGP-LD"))</f>
        <v/>
      </c>
      <c r="AL115" s="4" t="str">
        <f t="shared" si="24"/>
        <v/>
      </c>
      <c r="AM115" s="52" t="str">
        <f t="shared" si="25"/>
        <v/>
      </c>
      <c r="AN115" s="4" t="str">
        <f t="shared" si="26"/>
        <v/>
      </c>
      <c r="AO115" s="4" t="str">
        <f t="shared" si="27"/>
        <v/>
      </c>
      <c r="AP115" s="74" t="str">
        <f t="shared" si="28"/>
        <v/>
      </c>
      <c r="AQ115" s="4" t="str">
        <f t="shared" si="29"/>
        <v/>
      </c>
      <c r="AR115" s="4" t="str">
        <f t="shared" si="39"/>
        <v/>
      </c>
      <c r="AS115" s="74" t="str">
        <f t="shared" si="30"/>
        <v/>
      </c>
      <c r="AT115" s="4" t="str">
        <f t="shared" si="31"/>
        <v/>
      </c>
      <c r="AU115" s="4" t="str">
        <f t="shared" si="32"/>
        <v/>
      </c>
      <c r="AV115" s="4" t="str">
        <f t="shared" si="33"/>
        <v/>
      </c>
      <c r="AW115" s="4" t="str">
        <f t="shared" si="34"/>
        <v/>
      </c>
      <c r="AX115" s="4" t="str">
        <f t="shared" si="35"/>
        <v/>
      </c>
      <c r="AY115" s="4" t="str">
        <f t="shared" si="36"/>
        <v/>
      </c>
      <c r="AZ115" s="4" t="str">
        <f t="shared" si="37"/>
        <v/>
      </c>
      <c r="BA115" s="77" t="str">
        <f>IF(AND(OR('Request Testing'!L115&gt;0,'Request Testing'!M115&gt;0),COUNTA('Request Testing'!V115:AB115)&gt;0),"Run Panel","")</f>
        <v/>
      </c>
      <c r="BC115" s="78" t="str">
        <f>IF(AG115="Blood Card",'Order Details'!$S$34,"")</f>
        <v/>
      </c>
      <c r="BD115" s="78" t="str">
        <f>IF(AH115="Hair Card",'Order Details'!$S$35,"")</f>
        <v/>
      </c>
      <c r="BF115" s="4" t="str">
        <f>IF(AJ115="GGP-HD",'Order Details'!$N$10,"")</f>
        <v/>
      </c>
      <c r="BG115" s="79" t="str">
        <f>IF(AK115="GGP-LD",'Order Details'!$N$15,IF(AK115="CHR",'Order Details'!$P$15,""))</f>
        <v/>
      </c>
      <c r="BH115" s="52" t="str">
        <f>IF(AL115="GGP-uLD",'Order Details'!$N$18,"")</f>
        <v/>
      </c>
      <c r="BI115" s="80" t="str">
        <f>IF(AM115="PV",'Order Details'!$N$24,"")</f>
        <v/>
      </c>
      <c r="BJ115" s="78" t="str">
        <f>IF(AN115="HPS",'Order Details'!$N$34,IF(AN115="HPS ADD ON",'Order Details'!$M$34,""))</f>
        <v/>
      </c>
      <c r="BK115" s="78" t="str">
        <f>IF(AO115="CC",'Order Details'!$N$33,IF(AO115="CC ADD ON",'Order Details'!$M$33,""))</f>
        <v/>
      </c>
      <c r="BL115" s="79" t="str">
        <f>IF(AP115="DL",'Order Details'!$N$35,"")</f>
        <v/>
      </c>
      <c r="BM115" s="79" t="str">
        <f>IF(AQ115="RC",'Order Details'!$N$36,"")</f>
        <v/>
      </c>
      <c r="BN115" s="79" t="str">
        <f>IF(AR115="OH",'Order Details'!$N$37,"")</f>
        <v/>
      </c>
      <c r="BO115" s="79" t="str">
        <f>IF(AS115="BVD",'Order Details'!$N$38,"")</f>
        <v/>
      </c>
      <c r="BP115" s="79" t="str">
        <f>IF(AT115="AM",'Order Details'!$N$40,"")</f>
        <v/>
      </c>
      <c r="BQ115" s="79" t="str">
        <f>IF(AU115="NH",'Order Details'!$N$41,"")</f>
        <v/>
      </c>
      <c r="BR115" s="79" t="str">
        <f>IF(AV115="CA",'Order Details'!$N$42,"")</f>
        <v/>
      </c>
      <c r="BS115" s="79" t="str">
        <f>IF(AW115="DD",'Order Details'!$N$43,"")</f>
        <v/>
      </c>
      <c r="BT115" s="79" t="str">
        <f>IF(AX115="TH",'Order Details'!$N$45,"")</f>
        <v/>
      </c>
      <c r="BU115" s="79" t="str">
        <f>IF(AY115="PHA",'Order Details'!$N$44,"")</f>
        <v/>
      </c>
      <c r="BV115" s="79" t="str">
        <f>IF(AZ115="OS",'Order Details'!$N$46,"")</f>
        <v/>
      </c>
      <c r="BW115" s="79" t="str">
        <f>IF(BA115="RUN PANEL",'Order Details'!$N$39,"")</f>
        <v/>
      </c>
      <c r="BX115" s="79" t="str">
        <f t="shared" si="38"/>
        <v/>
      </c>
    </row>
    <row r="116" spans="1:76" ht="15.75" customHeight="1">
      <c r="A116" s="22" t="str">
        <f>IF('Request Testing'!A116&gt;0,'Request Testing'!A116,"")</f>
        <v/>
      </c>
      <c r="B116" s="70" t="str">
        <f>IF('Request Testing'!B116="","",'Request Testing'!B116)</f>
        <v/>
      </c>
      <c r="C116" s="70" t="str">
        <f>IF('Request Testing'!C116="","",'Request Testing'!C116)</f>
        <v/>
      </c>
      <c r="D116" s="24" t="str">
        <f>IF('Request Testing'!D116="","",'Request Testing'!D116)</f>
        <v/>
      </c>
      <c r="E116" s="24" t="str">
        <f>IF('Request Testing'!E116="","",'Request Testing'!E116)</f>
        <v/>
      </c>
      <c r="F116" s="24" t="str">
        <f>IF('Request Testing'!F116="","",'Request Testing'!F116)</f>
        <v/>
      </c>
      <c r="G116" s="22" t="str">
        <f>IF('Request Testing'!G116="","",'Request Testing'!G116)</f>
        <v/>
      </c>
      <c r="H116" s="71" t="str">
        <f>IF('Request Testing'!H116="","",'Request Testing'!H116)</f>
        <v/>
      </c>
      <c r="I116" s="22" t="str">
        <f>IF('Request Testing'!I116="","",'Request Testing'!I116)</f>
        <v/>
      </c>
      <c r="J116" s="22" t="str">
        <f>IF('Request Testing'!J116="","",'Request Testing'!J116)</f>
        <v/>
      </c>
      <c r="K116" s="22" t="str">
        <f>IF('Request Testing'!K116="","",'Request Testing'!K116)</f>
        <v/>
      </c>
      <c r="L116" s="70" t="str">
        <f>IF('Request Testing'!L116="","",'Request Testing'!L116)</f>
        <v/>
      </c>
      <c r="M116" s="70" t="str">
        <f>IF('Request Testing'!M116="","",'Request Testing'!M116)</f>
        <v/>
      </c>
      <c r="N116" s="70" t="str">
        <f>IF('Request Testing'!N116="","",'Request Testing'!N116)</f>
        <v/>
      </c>
      <c r="O116" s="72" t="str">
        <f>IF('Request Testing'!O116&lt;1,"",IF(AND(OR('Request Testing'!L116&gt;0,'Request Testing'!M116&gt;0,'Request Testing'!N116&gt;0),COUNTA('Request Testing'!O116)&gt;0),"","PV"))</f>
        <v/>
      </c>
      <c r="P116" s="72" t="str">
        <f>IF('Request Testing'!P116&lt;1,"",IF(AND(OR('Request Testing'!L116&gt;0,'Request Testing'!M116&gt;0),COUNTA('Request Testing'!P116)&gt;0),"HPS ADD ON","HPS"))</f>
        <v/>
      </c>
      <c r="Q116" s="72" t="str">
        <f>IF('Request Testing'!Q116&lt;1,"",IF(AND(OR('Request Testing'!L116&gt;0,'Request Testing'!M116&gt;0),COUNTA('Request Testing'!Q116)&gt;0),"CC ADD ON","CC"))</f>
        <v/>
      </c>
      <c r="R116" s="72" t="str">
        <f>IF('Request Testing'!R116&lt;1,"",IF(AND(OR('Request Testing'!L116&gt;0,'Request Testing'!M116&gt;0),COUNTA('Request Testing'!R116)&gt;0),"RC ADD ON","RC"))</f>
        <v/>
      </c>
      <c r="S116" s="70" t="str">
        <f>IF('Request Testing'!S116&lt;1,"",IF(AND(OR('Request Testing'!L116&gt;0,'Request Testing'!M116&gt;0),COUNTA('Request Testing'!S116)&gt;0),"DL ADD ON","DL"))</f>
        <v/>
      </c>
      <c r="T116" s="70" t="str">
        <f>IF('Request Testing'!T116="","",'Request Testing'!T116)</f>
        <v/>
      </c>
      <c r="U116" s="70" t="str">
        <f>IF('Request Testing'!U116&lt;1,"",IF(AND(OR('Request Testing'!L116&gt;0,'Request Testing'!M116&gt;0),COUNTA('Request Testing'!U116)&gt;0),"OH ADD ON","OH"))</f>
        <v/>
      </c>
      <c r="V116" s="73" t="str">
        <f>IF('Request Testing'!V116&lt;1,"",IF(AND(OR('Request Testing'!L116&gt;0,'Request Testing'!M116&gt;0),COUNTA('Request Testing'!V116)&gt;0),"GCP","AM"))</f>
        <v/>
      </c>
      <c r="W116" s="73" t="str">
        <f>IF('Request Testing'!W116&lt;1,"",IF(AND(OR('Request Testing'!L116&gt;0,'Request Testing'!M116&gt;0),COUNTA('Request Testing'!W116)&gt;0),"GCP","NH"))</f>
        <v/>
      </c>
      <c r="X116" s="73" t="str">
        <f>IF('Request Testing'!X116&lt;1,"",IF(AND(OR('Request Testing'!L116&gt;0,'Request Testing'!M116&gt;0),COUNTA('Request Testing'!X116)&gt;0),"GCP","CA"))</f>
        <v/>
      </c>
      <c r="Y116" s="73" t="str">
        <f>IF('Request Testing'!Y116&lt;1,"",IF(AND(OR('Request Testing'!L116&gt;0,'Request Testing'!M116&gt;0),COUNTA('Request Testing'!Y116)&gt;0),"GCP","DD"))</f>
        <v/>
      </c>
      <c r="Z116" s="73" t="str">
        <f>IF('Request Testing'!Z116&lt;1,"",IF(AND(OR('Request Testing'!L116&gt;0,'Request Testing'!M116&gt;0),COUNTA('Request Testing'!Z116)&gt;0),"GCP","TH"))</f>
        <v/>
      </c>
      <c r="AA116" s="73" t="str">
        <f>IF('Request Testing'!AA116&lt;1,"",IF(AND(OR('Request Testing'!L116&gt;0,'Request Testing'!M116&gt;0),COUNTA('Request Testing'!AA116)&gt;0),"GCP","PHA"))</f>
        <v/>
      </c>
      <c r="AB116" s="73" t="str">
        <f>IF('Request Testing'!AB116&lt;1,"",IF(AND(OR('Request Testing'!L116&gt;0,'Request Testing'!M116&gt;0),COUNTA('Request Testing'!AB116)&gt;0),"GCP","OS"))</f>
        <v/>
      </c>
      <c r="AE116" s="74" t="str">
        <f>IF(OR('Request Testing'!L116&gt;0,'Request Testing'!M116&gt;0,'Request Testing'!N116&gt;0,'Request Testing'!O116&gt;0,'Request Testing'!P116&gt;0,'Request Testing'!Q116&gt;0,'Request Testing'!R116&gt;0,'Request Testing'!S116&gt;0,'Request Testing'!T116&gt;0,'Request Testing'!U116&gt;0,'Request Testing'!V116&gt;0,'Request Testing'!W116&gt;0,'Request Testing'!X116&gt;0,'Request Testing'!Y116&gt;0,'Request Testing'!Z116&gt;0,'Request Testing'!AA116&gt;0,'Request Testing'!AB116&gt;0),"X","")</f>
        <v/>
      </c>
      <c r="AF116" s="75" t="str">
        <f>IF(ISNUMBER(SEARCH({"S"},C116)),"S",IF(ISNUMBER(SEARCH({"M"},C116)),"B",IF(ISNUMBER(SEARCH({"B"},C116)),"B",IF(ISNUMBER(SEARCH({"C"},C116)),"C",IF(ISNUMBER(SEARCH({"H"},C116)),"C",IF(ISNUMBER(SEARCH({"F"},C116)),"C",""))))))</f>
        <v/>
      </c>
      <c r="AG116" s="74" t="str">
        <f t="shared" si="20"/>
        <v/>
      </c>
      <c r="AH116" s="74" t="str">
        <f t="shared" si="21"/>
        <v/>
      </c>
      <c r="AI116" s="74" t="str">
        <f t="shared" si="22"/>
        <v/>
      </c>
      <c r="AJ116" s="4" t="str">
        <f t="shared" si="23"/>
        <v/>
      </c>
      <c r="AK116" s="76" t="str">
        <f>IF('Request Testing'!M116&lt;1,"",IF(AND(OR('Request Testing'!$E$1&gt;0),COUNTA('Request Testing'!M116)&gt;0),"CHR","GGP-LD"))</f>
        <v/>
      </c>
      <c r="AL116" s="4" t="str">
        <f t="shared" si="24"/>
        <v/>
      </c>
      <c r="AM116" s="52" t="str">
        <f t="shared" si="25"/>
        <v/>
      </c>
      <c r="AN116" s="4" t="str">
        <f t="shared" si="26"/>
        <v/>
      </c>
      <c r="AO116" s="4" t="str">
        <f t="shared" si="27"/>
        <v/>
      </c>
      <c r="AP116" s="74" t="str">
        <f t="shared" si="28"/>
        <v/>
      </c>
      <c r="AQ116" s="4" t="str">
        <f t="shared" si="29"/>
        <v/>
      </c>
      <c r="AR116" s="4" t="str">
        <f t="shared" si="39"/>
        <v/>
      </c>
      <c r="AS116" s="74" t="str">
        <f t="shared" si="30"/>
        <v/>
      </c>
      <c r="AT116" s="4" t="str">
        <f t="shared" si="31"/>
        <v/>
      </c>
      <c r="AU116" s="4" t="str">
        <f t="shared" si="32"/>
        <v/>
      </c>
      <c r="AV116" s="4" t="str">
        <f t="shared" si="33"/>
        <v/>
      </c>
      <c r="AW116" s="4" t="str">
        <f t="shared" si="34"/>
        <v/>
      </c>
      <c r="AX116" s="4" t="str">
        <f t="shared" si="35"/>
        <v/>
      </c>
      <c r="AY116" s="4" t="str">
        <f t="shared" si="36"/>
        <v/>
      </c>
      <c r="AZ116" s="4" t="str">
        <f t="shared" si="37"/>
        <v/>
      </c>
      <c r="BA116" s="77" t="str">
        <f>IF(AND(OR('Request Testing'!L116&gt;0,'Request Testing'!M116&gt;0),COUNTA('Request Testing'!V116:AB116)&gt;0),"Run Panel","")</f>
        <v/>
      </c>
      <c r="BC116" s="78" t="str">
        <f>IF(AG116="Blood Card",'Order Details'!$S$34,"")</f>
        <v/>
      </c>
      <c r="BD116" s="78" t="str">
        <f>IF(AH116="Hair Card",'Order Details'!$S$35,"")</f>
        <v/>
      </c>
      <c r="BF116" s="4" t="str">
        <f>IF(AJ116="GGP-HD",'Order Details'!$N$10,"")</f>
        <v/>
      </c>
      <c r="BG116" s="79" t="str">
        <f>IF(AK116="GGP-LD",'Order Details'!$N$15,IF(AK116="CHR",'Order Details'!$P$15,""))</f>
        <v/>
      </c>
      <c r="BH116" s="52" t="str">
        <f>IF(AL116="GGP-uLD",'Order Details'!$N$18,"")</f>
        <v/>
      </c>
      <c r="BI116" s="80" t="str">
        <f>IF(AM116="PV",'Order Details'!$N$24,"")</f>
        <v/>
      </c>
      <c r="BJ116" s="78" t="str">
        <f>IF(AN116="HPS",'Order Details'!$N$34,IF(AN116="HPS ADD ON",'Order Details'!$M$34,""))</f>
        <v/>
      </c>
      <c r="BK116" s="78" t="str">
        <f>IF(AO116="CC",'Order Details'!$N$33,IF(AO116="CC ADD ON",'Order Details'!$M$33,""))</f>
        <v/>
      </c>
      <c r="BL116" s="79" t="str">
        <f>IF(AP116="DL",'Order Details'!$N$35,"")</f>
        <v/>
      </c>
      <c r="BM116" s="79" t="str">
        <f>IF(AQ116="RC",'Order Details'!$N$36,"")</f>
        <v/>
      </c>
      <c r="BN116" s="79" t="str">
        <f>IF(AR116="OH",'Order Details'!$N$37,"")</f>
        <v/>
      </c>
      <c r="BO116" s="79" t="str">
        <f>IF(AS116="BVD",'Order Details'!$N$38,"")</f>
        <v/>
      </c>
      <c r="BP116" s="79" t="str">
        <f>IF(AT116="AM",'Order Details'!$N$40,"")</f>
        <v/>
      </c>
      <c r="BQ116" s="79" t="str">
        <f>IF(AU116="NH",'Order Details'!$N$41,"")</f>
        <v/>
      </c>
      <c r="BR116" s="79" t="str">
        <f>IF(AV116="CA",'Order Details'!$N$42,"")</f>
        <v/>
      </c>
      <c r="BS116" s="79" t="str">
        <f>IF(AW116="DD",'Order Details'!$N$43,"")</f>
        <v/>
      </c>
      <c r="BT116" s="79" t="str">
        <f>IF(AX116="TH",'Order Details'!$N$45,"")</f>
        <v/>
      </c>
      <c r="BU116" s="79" t="str">
        <f>IF(AY116="PHA",'Order Details'!$N$44,"")</f>
        <v/>
      </c>
      <c r="BV116" s="79" t="str">
        <f>IF(AZ116="OS",'Order Details'!$N$46,"")</f>
        <v/>
      </c>
      <c r="BW116" s="79" t="str">
        <f>IF(BA116="RUN PANEL",'Order Details'!$N$39,"")</f>
        <v/>
      </c>
      <c r="BX116" s="79" t="str">
        <f t="shared" si="38"/>
        <v/>
      </c>
    </row>
    <row r="117" spans="1:76" ht="15.75" customHeight="1">
      <c r="A117" s="22" t="str">
        <f>IF('Request Testing'!A117&gt;0,'Request Testing'!A117,"")</f>
        <v/>
      </c>
      <c r="B117" s="70" t="str">
        <f>IF('Request Testing'!B117="","",'Request Testing'!B117)</f>
        <v/>
      </c>
      <c r="C117" s="70" t="str">
        <f>IF('Request Testing'!C117="","",'Request Testing'!C117)</f>
        <v/>
      </c>
      <c r="D117" s="24" t="str">
        <f>IF('Request Testing'!D117="","",'Request Testing'!D117)</f>
        <v/>
      </c>
      <c r="E117" s="24" t="str">
        <f>IF('Request Testing'!E117="","",'Request Testing'!E117)</f>
        <v/>
      </c>
      <c r="F117" s="24" t="str">
        <f>IF('Request Testing'!F117="","",'Request Testing'!F117)</f>
        <v/>
      </c>
      <c r="G117" s="22" t="str">
        <f>IF('Request Testing'!G117="","",'Request Testing'!G117)</f>
        <v/>
      </c>
      <c r="H117" s="71" t="str">
        <f>IF('Request Testing'!H117="","",'Request Testing'!H117)</f>
        <v/>
      </c>
      <c r="I117" s="22" t="str">
        <f>IF('Request Testing'!I117="","",'Request Testing'!I117)</f>
        <v/>
      </c>
      <c r="J117" s="22" t="str">
        <f>IF('Request Testing'!J117="","",'Request Testing'!J117)</f>
        <v/>
      </c>
      <c r="K117" s="22" t="str">
        <f>IF('Request Testing'!K117="","",'Request Testing'!K117)</f>
        <v/>
      </c>
      <c r="L117" s="70" t="str">
        <f>IF('Request Testing'!L117="","",'Request Testing'!L117)</f>
        <v/>
      </c>
      <c r="M117" s="70" t="str">
        <f>IF('Request Testing'!M117="","",'Request Testing'!M117)</f>
        <v/>
      </c>
      <c r="N117" s="70" t="str">
        <f>IF('Request Testing'!N117="","",'Request Testing'!N117)</f>
        <v/>
      </c>
      <c r="O117" s="72" t="str">
        <f>IF('Request Testing'!O117&lt;1,"",IF(AND(OR('Request Testing'!L117&gt;0,'Request Testing'!M117&gt;0,'Request Testing'!N117&gt;0),COUNTA('Request Testing'!O117)&gt;0),"","PV"))</f>
        <v/>
      </c>
      <c r="P117" s="72" t="str">
        <f>IF('Request Testing'!P117&lt;1,"",IF(AND(OR('Request Testing'!L117&gt;0,'Request Testing'!M117&gt;0),COUNTA('Request Testing'!P117)&gt;0),"HPS ADD ON","HPS"))</f>
        <v/>
      </c>
      <c r="Q117" s="72" t="str">
        <f>IF('Request Testing'!Q117&lt;1,"",IF(AND(OR('Request Testing'!L117&gt;0,'Request Testing'!M117&gt;0),COUNTA('Request Testing'!Q117)&gt;0),"CC ADD ON","CC"))</f>
        <v/>
      </c>
      <c r="R117" s="72" t="str">
        <f>IF('Request Testing'!R117&lt;1,"",IF(AND(OR('Request Testing'!L117&gt;0,'Request Testing'!M117&gt;0),COUNTA('Request Testing'!R117)&gt;0),"RC ADD ON","RC"))</f>
        <v/>
      </c>
      <c r="S117" s="70" t="str">
        <f>IF('Request Testing'!S117&lt;1,"",IF(AND(OR('Request Testing'!L117&gt;0,'Request Testing'!M117&gt;0),COUNTA('Request Testing'!S117)&gt;0),"DL ADD ON","DL"))</f>
        <v/>
      </c>
      <c r="T117" s="70" t="str">
        <f>IF('Request Testing'!T117="","",'Request Testing'!T117)</f>
        <v/>
      </c>
      <c r="U117" s="70" t="str">
        <f>IF('Request Testing'!U117&lt;1,"",IF(AND(OR('Request Testing'!L117&gt;0,'Request Testing'!M117&gt;0),COUNTA('Request Testing'!U117)&gt;0),"OH ADD ON","OH"))</f>
        <v/>
      </c>
      <c r="V117" s="73" t="str">
        <f>IF('Request Testing'!V117&lt;1,"",IF(AND(OR('Request Testing'!L117&gt;0,'Request Testing'!M117&gt;0),COUNTA('Request Testing'!V117)&gt;0),"GCP","AM"))</f>
        <v/>
      </c>
      <c r="W117" s="73" t="str">
        <f>IF('Request Testing'!W117&lt;1,"",IF(AND(OR('Request Testing'!L117&gt;0,'Request Testing'!M117&gt;0),COUNTA('Request Testing'!W117)&gt;0),"GCP","NH"))</f>
        <v/>
      </c>
      <c r="X117" s="73" t="str">
        <f>IF('Request Testing'!X117&lt;1,"",IF(AND(OR('Request Testing'!L117&gt;0,'Request Testing'!M117&gt;0),COUNTA('Request Testing'!X117)&gt;0),"GCP","CA"))</f>
        <v/>
      </c>
      <c r="Y117" s="73" t="str">
        <f>IF('Request Testing'!Y117&lt;1,"",IF(AND(OR('Request Testing'!L117&gt;0,'Request Testing'!M117&gt;0),COUNTA('Request Testing'!Y117)&gt;0),"GCP","DD"))</f>
        <v/>
      </c>
      <c r="Z117" s="73" t="str">
        <f>IF('Request Testing'!Z117&lt;1,"",IF(AND(OR('Request Testing'!L117&gt;0,'Request Testing'!M117&gt;0),COUNTA('Request Testing'!Z117)&gt;0),"GCP","TH"))</f>
        <v/>
      </c>
      <c r="AA117" s="73" t="str">
        <f>IF('Request Testing'!AA117&lt;1,"",IF(AND(OR('Request Testing'!L117&gt;0,'Request Testing'!M117&gt;0),COUNTA('Request Testing'!AA117)&gt;0),"GCP","PHA"))</f>
        <v/>
      </c>
      <c r="AB117" s="73" t="str">
        <f>IF('Request Testing'!AB117&lt;1,"",IF(AND(OR('Request Testing'!L117&gt;0,'Request Testing'!M117&gt;0),COUNTA('Request Testing'!AB117)&gt;0),"GCP","OS"))</f>
        <v/>
      </c>
      <c r="AE117" s="74" t="str">
        <f>IF(OR('Request Testing'!L117&gt;0,'Request Testing'!M117&gt;0,'Request Testing'!N117&gt;0,'Request Testing'!O117&gt;0,'Request Testing'!P117&gt;0,'Request Testing'!Q117&gt;0,'Request Testing'!R117&gt;0,'Request Testing'!S117&gt;0,'Request Testing'!T117&gt;0,'Request Testing'!U117&gt;0,'Request Testing'!V117&gt;0,'Request Testing'!W117&gt;0,'Request Testing'!X117&gt;0,'Request Testing'!Y117&gt;0,'Request Testing'!Z117&gt;0,'Request Testing'!AA117&gt;0,'Request Testing'!AB117&gt;0),"X","")</f>
        <v/>
      </c>
      <c r="AF117" s="75" t="str">
        <f>IF(ISNUMBER(SEARCH({"S"},C117)),"S",IF(ISNUMBER(SEARCH({"M"},C117)),"B",IF(ISNUMBER(SEARCH({"B"},C117)),"B",IF(ISNUMBER(SEARCH({"C"},C117)),"C",IF(ISNUMBER(SEARCH({"H"},C117)),"C",IF(ISNUMBER(SEARCH({"F"},C117)),"C",""))))))</f>
        <v/>
      </c>
      <c r="AG117" s="74" t="str">
        <f t="shared" si="20"/>
        <v/>
      </c>
      <c r="AH117" s="74" t="str">
        <f t="shared" si="21"/>
        <v/>
      </c>
      <c r="AI117" s="74" t="str">
        <f t="shared" si="22"/>
        <v/>
      </c>
      <c r="AJ117" s="4" t="str">
        <f t="shared" si="23"/>
        <v/>
      </c>
      <c r="AK117" s="76" t="str">
        <f>IF('Request Testing'!M117&lt;1,"",IF(AND(OR('Request Testing'!$E$1&gt;0),COUNTA('Request Testing'!M117)&gt;0),"CHR","GGP-LD"))</f>
        <v/>
      </c>
      <c r="AL117" s="4" t="str">
        <f t="shared" si="24"/>
        <v/>
      </c>
      <c r="AM117" s="52" t="str">
        <f t="shared" si="25"/>
        <v/>
      </c>
      <c r="AN117" s="4" t="str">
        <f t="shared" si="26"/>
        <v/>
      </c>
      <c r="AO117" s="4" t="str">
        <f t="shared" si="27"/>
        <v/>
      </c>
      <c r="AP117" s="74" t="str">
        <f t="shared" si="28"/>
        <v/>
      </c>
      <c r="AQ117" s="4" t="str">
        <f t="shared" si="29"/>
        <v/>
      </c>
      <c r="AR117" s="4" t="str">
        <f t="shared" si="39"/>
        <v/>
      </c>
      <c r="AS117" s="74" t="str">
        <f t="shared" si="30"/>
        <v/>
      </c>
      <c r="AT117" s="4" t="str">
        <f t="shared" si="31"/>
        <v/>
      </c>
      <c r="AU117" s="4" t="str">
        <f t="shared" si="32"/>
        <v/>
      </c>
      <c r="AV117" s="4" t="str">
        <f t="shared" si="33"/>
        <v/>
      </c>
      <c r="AW117" s="4" t="str">
        <f t="shared" si="34"/>
        <v/>
      </c>
      <c r="AX117" s="4" t="str">
        <f t="shared" si="35"/>
        <v/>
      </c>
      <c r="AY117" s="4" t="str">
        <f t="shared" si="36"/>
        <v/>
      </c>
      <c r="AZ117" s="4" t="str">
        <f t="shared" si="37"/>
        <v/>
      </c>
      <c r="BA117" s="77" t="str">
        <f>IF(AND(OR('Request Testing'!L117&gt;0,'Request Testing'!M117&gt;0),COUNTA('Request Testing'!V117:AB117)&gt;0),"Run Panel","")</f>
        <v/>
      </c>
      <c r="BC117" s="78" t="str">
        <f>IF(AG117="Blood Card",'Order Details'!$S$34,"")</f>
        <v/>
      </c>
      <c r="BD117" s="78" t="str">
        <f>IF(AH117="Hair Card",'Order Details'!$S$35,"")</f>
        <v/>
      </c>
      <c r="BF117" s="4" t="str">
        <f>IF(AJ117="GGP-HD",'Order Details'!$N$10,"")</f>
        <v/>
      </c>
      <c r="BG117" s="79" t="str">
        <f>IF(AK117="GGP-LD",'Order Details'!$N$15,IF(AK117="CHR",'Order Details'!$P$15,""))</f>
        <v/>
      </c>
      <c r="BH117" s="52" t="str">
        <f>IF(AL117="GGP-uLD",'Order Details'!$N$18,"")</f>
        <v/>
      </c>
      <c r="BI117" s="80" t="str">
        <f>IF(AM117="PV",'Order Details'!$N$24,"")</f>
        <v/>
      </c>
      <c r="BJ117" s="78" t="str">
        <f>IF(AN117="HPS",'Order Details'!$N$34,IF(AN117="HPS ADD ON",'Order Details'!$M$34,""))</f>
        <v/>
      </c>
      <c r="BK117" s="78" t="str">
        <f>IF(AO117="CC",'Order Details'!$N$33,IF(AO117="CC ADD ON",'Order Details'!$M$33,""))</f>
        <v/>
      </c>
      <c r="BL117" s="79" t="str">
        <f>IF(AP117="DL",'Order Details'!$N$35,"")</f>
        <v/>
      </c>
      <c r="BM117" s="79" t="str">
        <f>IF(AQ117="RC",'Order Details'!$N$36,"")</f>
        <v/>
      </c>
      <c r="BN117" s="79" t="str">
        <f>IF(AR117="OH",'Order Details'!$N$37,"")</f>
        <v/>
      </c>
      <c r="BO117" s="79" t="str">
        <f>IF(AS117="BVD",'Order Details'!$N$38,"")</f>
        <v/>
      </c>
      <c r="BP117" s="79" t="str">
        <f>IF(AT117="AM",'Order Details'!$N$40,"")</f>
        <v/>
      </c>
      <c r="BQ117" s="79" t="str">
        <f>IF(AU117="NH",'Order Details'!$N$41,"")</f>
        <v/>
      </c>
      <c r="BR117" s="79" t="str">
        <f>IF(AV117="CA",'Order Details'!$N$42,"")</f>
        <v/>
      </c>
      <c r="BS117" s="79" t="str">
        <f>IF(AW117="DD",'Order Details'!$N$43,"")</f>
        <v/>
      </c>
      <c r="BT117" s="79" t="str">
        <f>IF(AX117="TH",'Order Details'!$N$45,"")</f>
        <v/>
      </c>
      <c r="BU117" s="79" t="str">
        <f>IF(AY117="PHA",'Order Details'!$N$44,"")</f>
        <v/>
      </c>
      <c r="BV117" s="79" t="str">
        <f>IF(AZ117="OS",'Order Details'!$N$46,"")</f>
        <v/>
      </c>
      <c r="BW117" s="79" t="str">
        <f>IF(BA117="RUN PANEL",'Order Details'!$N$39,"")</f>
        <v/>
      </c>
      <c r="BX117" s="79" t="str">
        <f t="shared" si="38"/>
        <v/>
      </c>
    </row>
    <row r="118" spans="1:76" ht="15.75" customHeight="1">
      <c r="A118" s="22" t="str">
        <f>IF('Request Testing'!A118&gt;0,'Request Testing'!A118,"")</f>
        <v/>
      </c>
      <c r="B118" s="70" t="str">
        <f>IF('Request Testing'!B118="","",'Request Testing'!B118)</f>
        <v/>
      </c>
      <c r="C118" s="70" t="str">
        <f>IF('Request Testing'!C118="","",'Request Testing'!C118)</f>
        <v/>
      </c>
      <c r="D118" s="24" t="str">
        <f>IF('Request Testing'!D118="","",'Request Testing'!D118)</f>
        <v/>
      </c>
      <c r="E118" s="24" t="str">
        <f>IF('Request Testing'!E118="","",'Request Testing'!E118)</f>
        <v/>
      </c>
      <c r="F118" s="24" t="str">
        <f>IF('Request Testing'!F118="","",'Request Testing'!F118)</f>
        <v/>
      </c>
      <c r="G118" s="22" t="str">
        <f>IF('Request Testing'!G118="","",'Request Testing'!G118)</f>
        <v/>
      </c>
      <c r="H118" s="71" t="str">
        <f>IF('Request Testing'!H118="","",'Request Testing'!H118)</f>
        <v/>
      </c>
      <c r="I118" s="22" t="str">
        <f>IF('Request Testing'!I118="","",'Request Testing'!I118)</f>
        <v/>
      </c>
      <c r="J118" s="22" t="str">
        <f>IF('Request Testing'!J118="","",'Request Testing'!J118)</f>
        <v/>
      </c>
      <c r="K118" s="22" t="str">
        <f>IF('Request Testing'!K118="","",'Request Testing'!K118)</f>
        <v/>
      </c>
      <c r="L118" s="70" t="str">
        <f>IF('Request Testing'!L118="","",'Request Testing'!L118)</f>
        <v/>
      </c>
      <c r="M118" s="70" t="str">
        <f>IF('Request Testing'!M118="","",'Request Testing'!M118)</f>
        <v/>
      </c>
      <c r="N118" s="70" t="str">
        <f>IF('Request Testing'!N118="","",'Request Testing'!N118)</f>
        <v/>
      </c>
      <c r="O118" s="72" t="str">
        <f>IF('Request Testing'!O118&lt;1,"",IF(AND(OR('Request Testing'!L118&gt;0,'Request Testing'!M118&gt;0,'Request Testing'!N118&gt;0),COUNTA('Request Testing'!O118)&gt;0),"","PV"))</f>
        <v/>
      </c>
      <c r="P118" s="72" t="str">
        <f>IF('Request Testing'!P118&lt;1,"",IF(AND(OR('Request Testing'!L118&gt;0,'Request Testing'!M118&gt;0),COUNTA('Request Testing'!P118)&gt;0),"HPS ADD ON","HPS"))</f>
        <v/>
      </c>
      <c r="Q118" s="72" t="str">
        <f>IF('Request Testing'!Q118&lt;1,"",IF(AND(OR('Request Testing'!L118&gt;0,'Request Testing'!M118&gt;0),COUNTA('Request Testing'!Q118)&gt;0),"CC ADD ON","CC"))</f>
        <v/>
      </c>
      <c r="R118" s="72" t="str">
        <f>IF('Request Testing'!R118&lt;1,"",IF(AND(OR('Request Testing'!L118&gt;0,'Request Testing'!M118&gt;0),COUNTA('Request Testing'!R118)&gt;0),"RC ADD ON","RC"))</f>
        <v/>
      </c>
      <c r="S118" s="70" t="str">
        <f>IF('Request Testing'!S118&lt;1,"",IF(AND(OR('Request Testing'!L118&gt;0,'Request Testing'!M118&gt;0),COUNTA('Request Testing'!S118)&gt;0),"DL ADD ON","DL"))</f>
        <v/>
      </c>
      <c r="T118" s="70" t="str">
        <f>IF('Request Testing'!T118="","",'Request Testing'!T118)</f>
        <v/>
      </c>
      <c r="U118" s="70" t="str">
        <f>IF('Request Testing'!U118&lt;1,"",IF(AND(OR('Request Testing'!L118&gt;0,'Request Testing'!M118&gt;0),COUNTA('Request Testing'!U118)&gt;0),"OH ADD ON","OH"))</f>
        <v/>
      </c>
      <c r="V118" s="73" t="str">
        <f>IF('Request Testing'!V118&lt;1,"",IF(AND(OR('Request Testing'!L118&gt;0,'Request Testing'!M118&gt;0),COUNTA('Request Testing'!V118)&gt;0),"GCP","AM"))</f>
        <v/>
      </c>
      <c r="W118" s="73" t="str">
        <f>IF('Request Testing'!W118&lt;1,"",IF(AND(OR('Request Testing'!L118&gt;0,'Request Testing'!M118&gt;0),COUNTA('Request Testing'!W118)&gt;0),"GCP","NH"))</f>
        <v/>
      </c>
      <c r="X118" s="73" t="str">
        <f>IF('Request Testing'!X118&lt;1,"",IF(AND(OR('Request Testing'!L118&gt;0,'Request Testing'!M118&gt;0),COUNTA('Request Testing'!X118)&gt;0),"GCP","CA"))</f>
        <v/>
      </c>
      <c r="Y118" s="73" t="str">
        <f>IF('Request Testing'!Y118&lt;1,"",IF(AND(OR('Request Testing'!L118&gt;0,'Request Testing'!M118&gt;0),COUNTA('Request Testing'!Y118)&gt;0),"GCP","DD"))</f>
        <v/>
      </c>
      <c r="Z118" s="73" t="str">
        <f>IF('Request Testing'!Z118&lt;1,"",IF(AND(OR('Request Testing'!L118&gt;0,'Request Testing'!M118&gt;0),COUNTA('Request Testing'!Z118)&gt;0),"GCP","TH"))</f>
        <v/>
      </c>
      <c r="AA118" s="73" t="str">
        <f>IF('Request Testing'!AA118&lt;1,"",IF(AND(OR('Request Testing'!L118&gt;0,'Request Testing'!M118&gt;0),COUNTA('Request Testing'!AA118)&gt;0),"GCP","PHA"))</f>
        <v/>
      </c>
      <c r="AB118" s="73" t="str">
        <f>IF('Request Testing'!AB118&lt;1,"",IF(AND(OR('Request Testing'!L118&gt;0,'Request Testing'!M118&gt;0),COUNTA('Request Testing'!AB118)&gt;0),"GCP","OS"))</f>
        <v/>
      </c>
      <c r="AE118" s="74" t="str">
        <f>IF(OR('Request Testing'!L118&gt;0,'Request Testing'!M118&gt;0,'Request Testing'!N118&gt;0,'Request Testing'!O118&gt;0,'Request Testing'!P118&gt;0,'Request Testing'!Q118&gt;0,'Request Testing'!R118&gt;0,'Request Testing'!S118&gt;0,'Request Testing'!T118&gt;0,'Request Testing'!U118&gt;0,'Request Testing'!V118&gt;0,'Request Testing'!W118&gt;0,'Request Testing'!X118&gt;0,'Request Testing'!Y118&gt;0,'Request Testing'!Z118&gt;0,'Request Testing'!AA118&gt;0,'Request Testing'!AB118&gt;0),"X","")</f>
        <v/>
      </c>
      <c r="AF118" s="75" t="str">
        <f>IF(ISNUMBER(SEARCH({"S"},C118)),"S",IF(ISNUMBER(SEARCH({"M"},C118)),"B",IF(ISNUMBER(SEARCH({"B"},C118)),"B",IF(ISNUMBER(SEARCH({"C"},C118)),"C",IF(ISNUMBER(SEARCH({"H"},C118)),"C",IF(ISNUMBER(SEARCH({"F"},C118)),"C",""))))))</f>
        <v/>
      </c>
      <c r="AG118" s="74" t="str">
        <f t="shared" si="20"/>
        <v/>
      </c>
      <c r="AH118" s="74" t="str">
        <f t="shared" si="21"/>
        <v/>
      </c>
      <c r="AI118" s="74" t="str">
        <f t="shared" si="22"/>
        <v/>
      </c>
      <c r="AJ118" s="4" t="str">
        <f t="shared" si="23"/>
        <v/>
      </c>
      <c r="AK118" s="76" t="str">
        <f>IF('Request Testing'!M118&lt;1,"",IF(AND(OR('Request Testing'!$E$1&gt;0),COUNTA('Request Testing'!M118)&gt;0),"CHR","GGP-LD"))</f>
        <v/>
      </c>
      <c r="AL118" s="4" t="str">
        <f t="shared" si="24"/>
        <v/>
      </c>
      <c r="AM118" s="52" t="str">
        <f t="shared" si="25"/>
        <v/>
      </c>
      <c r="AN118" s="4" t="str">
        <f t="shared" si="26"/>
        <v/>
      </c>
      <c r="AO118" s="4" t="str">
        <f t="shared" si="27"/>
        <v/>
      </c>
      <c r="AP118" s="74" t="str">
        <f t="shared" si="28"/>
        <v/>
      </c>
      <c r="AQ118" s="4" t="str">
        <f t="shared" si="29"/>
        <v/>
      </c>
      <c r="AR118" s="4" t="str">
        <f t="shared" si="39"/>
        <v/>
      </c>
      <c r="AS118" s="74" t="str">
        <f t="shared" si="30"/>
        <v/>
      </c>
      <c r="AT118" s="4" t="str">
        <f t="shared" si="31"/>
        <v/>
      </c>
      <c r="AU118" s="4" t="str">
        <f t="shared" si="32"/>
        <v/>
      </c>
      <c r="AV118" s="4" t="str">
        <f t="shared" si="33"/>
        <v/>
      </c>
      <c r="AW118" s="4" t="str">
        <f t="shared" si="34"/>
        <v/>
      </c>
      <c r="AX118" s="4" t="str">
        <f t="shared" si="35"/>
        <v/>
      </c>
      <c r="AY118" s="4" t="str">
        <f t="shared" si="36"/>
        <v/>
      </c>
      <c r="AZ118" s="4" t="str">
        <f t="shared" si="37"/>
        <v/>
      </c>
      <c r="BA118" s="77" t="str">
        <f>IF(AND(OR('Request Testing'!L118&gt;0,'Request Testing'!M118&gt;0),COUNTA('Request Testing'!V118:AB118)&gt;0),"Run Panel","")</f>
        <v/>
      </c>
      <c r="BC118" s="78" t="str">
        <f>IF(AG118="Blood Card",'Order Details'!$S$34,"")</f>
        <v/>
      </c>
      <c r="BD118" s="78" t="str">
        <f>IF(AH118="Hair Card",'Order Details'!$S$35,"")</f>
        <v/>
      </c>
      <c r="BF118" s="4" t="str">
        <f>IF(AJ118="GGP-HD",'Order Details'!$N$10,"")</f>
        <v/>
      </c>
      <c r="BG118" s="79" t="str">
        <f>IF(AK118="GGP-LD",'Order Details'!$N$15,IF(AK118="CHR",'Order Details'!$P$15,""))</f>
        <v/>
      </c>
      <c r="BH118" s="52" t="str">
        <f>IF(AL118="GGP-uLD",'Order Details'!$N$18,"")</f>
        <v/>
      </c>
      <c r="BI118" s="80" t="str">
        <f>IF(AM118="PV",'Order Details'!$N$24,"")</f>
        <v/>
      </c>
      <c r="BJ118" s="78" t="str">
        <f>IF(AN118="HPS",'Order Details'!$N$34,IF(AN118="HPS ADD ON",'Order Details'!$M$34,""))</f>
        <v/>
      </c>
      <c r="BK118" s="78" t="str">
        <f>IF(AO118="CC",'Order Details'!$N$33,IF(AO118="CC ADD ON",'Order Details'!$M$33,""))</f>
        <v/>
      </c>
      <c r="BL118" s="79" t="str">
        <f>IF(AP118="DL",'Order Details'!$N$35,"")</f>
        <v/>
      </c>
      <c r="BM118" s="79" t="str">
        <f>IF(AQ118="RC",'Order Details'!$N$36,"")</f>
        <v/>
      </c>
      <c r="BN118" s="79" t="str">
        <f>IF(AR118="OH",'Order Details'!$N$37,"")</f>
        <v/>
      </c>
      <c r="BO118" s="79" t="str">
        <f>IF(AS118="BVD",'Order Details'!$N$38,"")</f>
        <v/>
      </c>
      <c r="BP118" s="79" t="str">
        <f>IF(AT118="AM",'Order Details'!$N$40,"")</f>
        <v/>
      </c>
      <c r="BQ118" s="79" t="str">
        <f>IF(AU118="NH",'Order Details'!$N$41,"")</f>
        <v/>
      </c>
      <c r="BR118" s="79" t="str">
        <f>IF(AV118="CA",'Order Details'!$N$42,"")</f>
        <v/>
      </c>
      <c r="BS118" s="79" t="str">
        <f>IF(AW118="DD",'Order Details'!$N$43,"")</f>
        <v/>
      </c>
      <c r="BT118" s="79" t="str">
        <f>IF(AX118="TH",'Order Details'!$N$45,"")</f>
        <v/>
      </c>
      <c r="BU118" s="79" t="str">
        <f>IF(AY118="PHA",'Order Details'!$N$44,"")</f>
        <v/>
      </c>
      <c r="BV118" s="79" t="str">
        <f>IF(AZ118="OS",'Order Details'!$N$46,"")</f>
        <v/>
      </c>
      <c r="BW118" s="79" t="str">
        <f>IF(BA118="RUN PANEL",'Order Details'!$N$39,"")</f>
        <v/>
      </c>
      <c r="BX118" s="79" t="str">
        <f t="shared" si="38"/>
        <v/>
      </c>
    </row>
    <row r="119" spans="1:76" ht="15.75" customHeight="1">
      <c r="A119" s="22" t="str">
        <f>IF('Request Testing'!A119&gt;0,'Request Testing'!A119,"")</f>
        <v/>
      </c>
      <c r="B119" s="70" t="str">
        <f>IF('Request Testing'!B119="","",'Request Testing'!B119)</f>
        <v/>
      </c>
      <c r="C119" s="70" t="str">
        <f>IF('Request Testing'!C119="","",'Request Testing'!C119)</f>
        <v/>
      </c>
      <c r="D119" s="24" t="str">
        <f>IF('Request Testing'!D119="","",'Request Testing'!D119)</f>
        <v/>
      </c>
      <c r="E119" s="24" t="str">
        <f>IF('Request Testing'!E119="","",'Request Testing'!E119)</f>
        <v/>
      </c>
      <c r="F119" s="24" t="str">
        <f>IF('Request Testing'!F119="","",'Request Testing'!F119)</f>
        <v/>
      </c>
      <c r="G119" s="22" t="str">
        <f>IF('Request Testing'!G119="","",'Request Testing'!G119)</f>
        <v/>
      </c>
      <c r="H119" s="71" t="str">
        <f>IF('Request Testing'!H119="","",'Request Testing'!H119)</f>
        <v/>
      </c>
      <c r="I119" s="22" t="str">
        <f>IF('Request Testing'!I119="","",'Request Testing'!I119)</f>
        <v/>
      </c>
      <c r="J119" s="22" t="str">
        <f>IF('Request Testing'!J119="","",'Request Testing'!J119)</f>
        <v/>
      </c>
      <c r="K119" s="22" t="str">
        <f>IF('Request Testing'!K119="","",'Request Testing'!K119)</f>
        <v/>
      </c>
      <c r="L119" s="70" t="str">
        <f>IF('Request Testing'!L119="","",'Request Testing'!L119)</f>
        <v/>
      </c>
      <c r="M119" s="70" t="str">
        <f>IF('Request Testing'!M119="","",'Request Testing'!M119)</f>
        <v/>
      </c>
      <c r="N119" s="70" t="str">
        <f>IF('Request Testing'!N119="","",'Request Testing'!N119)</f>
        <v/>
      </c>
      <c r="O119" s="72" t="str">
        <f>IF('Request Testing'!O119&lt;1,"",IF(AND(OR('Request Testing'!L119&gt;0,'Request Testing'!M119&gt;0,'Request Testing'!N119&gt;0),COUNTA('Request Testing'!O119)&gt;0),"","PV"))</f>
        <v/>
      </c>
      <c r="P119" s="72" t="str">
        <f>IF('Request Testing'!P119&lt;1,"",IF(AND(OR('Request Testing'!L119&gt;0,'Request Testing'!M119&gt;0),COUNTA('Request Testing'!P119)&gt;0),"HPS ADD ON","HPS"))</f>
        <v/>
      </c>
      <c r="Q119" s="72" t="str">
        <f>IF('Request Testing'!Q119&lt;1,"",IF(AND(OR('Request Testing'!L119&gt;0,'Request Testing'!M119&gt;0),COUNTA('Request Testing'!Q119)&gt;0),"CC ADD ON","CC"))</f>
        <v/>
      </c>
      <c r="R119" s="72" t="str">
        <f>IF('Request Testing'!R119&lt;1,"",IF(AND(OR('Request Testing'!L119&gt;0,'Request Testing'!M119&gt;0),COUNTA('Request Testing'!R119)&gt;0),"RC ADD ON","RC"))</f>
        <v/>
      </c>
      <c r="S119" s="70" t="str">
        <f>IF('Request Testing'!S119&lt;1,"",IF(AND(OR('Request Testing'!L119&gt;0,'Request Testing'!M119&gt;0),COUNTA('Request Testing'!S119)&gt;0),"DL ADD ON","DL"))</f>
        <v/>
      </c>
      <c r="T119" s="70" t="str">
        <f>IF('Request Testing'!T119="","",'Request Testing'!T119)</f>
        <v/>
      </c>
      <c r="U119" s="70" t="str">
        <f>IF('Request Testing'!U119&lt;1,"",IF(AND(OR('Request Testing'!L119&gt;0,'Request Testing'!M119&gt;0),COUNTA('Request Testing'!U119)&gt;0),"OH ADD ON","OH"))</f>
        <v/>
      </c>
      <c r="V119" s="73" t="str">
        <f>IF('Request Testing'!V119&lt;1,"",IF(AND(OR('Request Testing'!L119&gt;0,'Request Testing'!M119&gt;0),COUNTA('Request Testing'!V119)&gt;0),"GCP","AM"))</f>
        <v/>
      </c>
      <c r="W119" s="73" t="str">
        <f>IF('Request Testing'!W119&lt;1,"",IF(AND(OR('Request Testing'!L119&gt;0,'Request Testing'!M119&gt;0),COUNTA('Request Testing'!W119)&gt;0),"GCP","NH"))</f>
        <v/>
      </c>
      <c r="X119" s="73" t="str">
        <f>IF('Request Testing'!X119&lt;1,"",IF(AND(OR('Request Testing'!L119&gt;0,'Request Testing'!M119&gt;0),COUNTA('Request Testing'!X119)&gt;0),"GCP","CA"))</f>
        <v/>
      </c>
      <c r="Y119" s="73" t="str">
        <f>IF('Request Testing'!Y119&lt;1,"",IF(AND(OR('Request Testing'!L119&gt;0,'Request Testing'!M119&gt;0),COUNTA('Request Testing'!Y119)&gt;0),"GCP","DD"))</f>
        <v/>
      </c>
      <c r="Z119" s="73" t="str">
        <f>IF('Request Testing'!Z119&lt;1,"",IF(AND(OR('Request Testing'!L119&gt;0,'Request Testing'!M119&gt;0),COUNTA('Request Testing'!Z119)&gt;0),"GCP","TH"))</f>
        <v/>
      </c>
      <c r="AA119" s="73" t="str">
        <f>IF('Request Testing'!AA119&lt;1,"",IF(AND(OR('Request Testing'!L119&gt;0,'Request Testing'!M119&gt;0),COUNTA('Request Testing'!AA119)&gt;0),"GCP","PHA"))</f>
        <v/>
      </c>
      <c r="AB119" s="73" t="str">
        <f>IF('Request Testing'!AB119&lt;1,"",IF(AND(OR('Request Testing'!L119&gt;0,'Request Testing'!M119&gt;0),COUNTA('Request Testing'!AB119)&gt;0),"GCP","OS"))</f>
        <v/>
      </c>
      <c r="AE119" s="74" t="str">
        <f>IF(OR('Request Testing'!L119&gt;0,'Request Testing'!M119&gt;0,'Request Testing'!N119&gt;0,'Request Testing'!O119&gt;0,'Request Testing'!P119&gt;0,'Request Testing'!Q119&gt;0,'Request Testing'!R119&gt;0,'Request Testing'!S119&gt;0,'Request Testing'!T119&gt;0,'Request Testing'!U119&gt;0,'Request Testing'!V119&gt;0,'Request Testing'!W119&gt;0,'Request Testing'!X119&gt;0,'Request Testing'!Y119&gt;0,'Request Testing'!Z119&gt;0,'Request Testing'!AA119&gt;0,'Request Testing'!AB119&gt;0),"X","")</f>
        <v/>
      </c>
      <c r="AF119" s="75" t="str">
        <f>IF(ISNUMBER(SEARCH({"S"},C119)),"S",IF(ISNUMBER(SEARCH({"M"},C119)),"B",IF(ISNUMBER(SEARCH({"B"},C119)),"B",IF(ISNUMBER(SEARCH({"C"},C119)),"C",IF(ISNUMBER(SEARCH({"H"},C119)),"C",IF(ISNUMBER(SEARCH({"F"},C119)),"C",""))))))</f>
        <v/>
      </c>
      <c r="AG119" s="74" t="str">
        <f t="shared" si="20"/>
        <v/>
      </c>
      <c r="AH119" s="74" t="str">
        <f t="shared" si="21"/>
        <v/>
      </c>
      <c r="AI119" s="74" t="str">
        <f t="shared" si="22"/>
        <v/>
      </c>
      <c r="AJ119" s="4" t="str">
        <f t="shared" si="23"/>
        <v/>
      </c>
      <c r="AK119" s="76" t="str">
        <f>IF('Request Testing'!M119&lt;1,"",IF(AND(OR('Request Testing'!$E$1&gt;0),COUNTA('Request Testing'!M119)&gt;0),"CHR","GGP-LD"))</f>
        <v/>
      </c>
      <c r="AL119" s="4" t="str">
        <f t="shared" si="24"/>
        <v/>
      </c>
      <c r="AM119" s="52" t="str">
        <f t="shared" si="25"/>
        <v/>
      </c>
      <c r="AN119" s="4" t="str">
        <f t="shared" si="26"/>
        <v/>
      </c>
      <c r="AO119" s="4" t="str">
        <f t="shared" si="27"/>
        <v/>
      </c>
      <c r="AP119" s="74" t="str">
        <f t="shared" si="28"/>
        <v/>
      </c>
      <c r="AQ119" s="4" t="str">
        <f t="shared" si="29"/>
        <v/>
      </c>
      <c r="AR119" s="4" t="str">
        <f t="shared" si="39"/>
        <v/>
      </c>
      <c r="AS119" s="74" t="str">
        <f t="shared" si="30"/>
        <v/>
      </c>
      <c r="AT119" s="4" t="str">
        <f t="shared" si="31"/>
        <v/>
      </c>
      <c r="AU119" s="4" t="str">
        <f t="shared" si="32"/>
        <v/>
      </c>
      <c r="AV119" s="4" t="str">
        <f t="shared" si="33"/>
        <v/>
      </c>
      <c r="AW119" s="4" t="str">
        <f t="shared" si="34"/>
        <v/>
      </c>
      <c r="AX119" s="4" t="str">
        <f t="shared" si="35"/>
        <v/>
      </c>
      <c r="AY119" s="4" t="str">
        <f t="shared" si="36"/>
        <v/>
      </c>
      <c r="AZ119" s="4" t="str">
        <f t="shared" si="37"/>
        <v/>
      </c>
      <c r="BA119" s="77" t="str">
        <f>IF(AND(OR('Request Testing'!L119&gt;0,'Request Testing'!M119&gt;0),COUNTA('Request Testing'!V119:AB119)&gt;0),"Run Panel","")</f>
        <v/>
      </c>
      <c r="BC119" s="78" t="str">
        <f>IF(AG119="Blood Card",'Order Details'!$S$34,"")</f>
        <v/>
      </c>
      <c r="BD119" s="78" t="str">
        <f>IF(AH119="Hair Card",'Order Details'!$S$35,"")</f>
        <v/>
      </c>
      <c r="BF119" s="4" t="str">
        <f>IF(AJ119="GGP-HD",'Order Details'!$N$10,"")</f>
        <v/>
      </c>
      <c r="BG119" s="79" t="str">
        <f>IF(AK119="GGP-LD",'Order Details'!$N$15,IF(AK119="CHR",'Order Details'!$P$15,""))</f>
        <v/>
      </c>
      <c r="BH119" s="52" t="str">
        <f>IF(AL119="GGP-uLD",'Order Details'!$N$18,"")</f>
        <v/>
      </c>
      <c r="BI119" s="80" t="str">
        <f>IF(AM119="PV",'Order Details'!$N$24,"")</f>
        <v/>
      </c>
      <c r="BJ119" s="78" t="str">
        <f>IF(AN119="HPS",'Order Details'!$N$34,IF(AN119="HPS ADD ON",'Order Details'!$M$34,""))</f>
        <v/>
      </c>
      <c r="BK119" s="78" t="str">
        <f>IF(AO119="CC",'Order Details'!$N$33,IF(AO119="CC ADD ON",'Order Details'!$M$33,""))</f>
        <v/>
      </c>
      <c r="BL119" s="79" t="str">
        <f>IF(AP119="DL",'Order Details'!$N$35,"")</f>
        <v/>
      </c>
      <c r="BM119" s="79" t="str">
        <f>IF(AQ119="RC",'Order Details'!$N$36,"")</f>
        <v/>
      </c>
      <c r="BN119" s="79" t="str">
        <f>IF(AR119="OH",'Order Details'!$N$37,"")</f>
        <v/>
      </c>
      <c r="BO119" s="79" t="str">
        <f>IF(AS119="BVD",'Order Details'!$N$38,"")</f>
        <v/>
      </c>
      <c r="BP119" s="79" t="str">
        <f>IF(AT119="AM",'Order Details'!$N$40,"")</f>
        <v/>
      </c>
      <c r="BQ119" s="79" t="str">
        <f>IF(AU119="NH",'Order Details'!$N$41,"")</f>
        <v/>
      </c>
      <c r="BR119" s="79" t="str">
        <f>IF(AV119="CA",'Order Details'!$N$42,"")</f>
        <v/>
      </c>
      <c r="BS119" s="79" t="str">
        <f>IF(AW119="DD",'Order Details'!$N$43,"")</f>
        <v/>
      </c>
      <c r="BT119" s="79" t="str">
        <f>IF(AX119="TH",'Order Details'!$N$45,"")</f>
        <v/>
      </c>
      <c r="BU119" s="79" t="str">
        <f>IF(AY119="PHA",'Order Details'!$N$44,"")</f>
        <v/>
      </c>
      <c r="BV119" s="79" t="str">
        <f>IF(AZ119="OS",'Order Details'!$N$46,"")</f>
        <v/>
      </c>
      <c r="BW119" s="79" t="str">
        <f>IF(BA119="RUN PANEL",'Order Details'!$N$39,"")</f>
        <v/>
      </c>
      <c r="BX119" s="79" t="str">
        <f t="shared" si="38"/>
        <v/>
      </c>
    </row>
    <row r="120" spans="1:76" ht="15.75" customHeight="1">
      <c r="A120" s="22" t="str">
        <f>IF('Request Testing'!A120&gt;0,'Request Testing'!A120,"")</f>
        <v/>
      </c>
      <c r="B120" s="70" t="str">
        <f>IF('Request Testing'!B120="","",'Request Testing'!B120)</f>
        <v/>
      </c>
      <c r="C120" s="70" t="str">
        <f>IF('Request Testing'!C120="","",'Request Testing'!C120)</f>
        <v/>
      </c>
      <c r="D120" s="24" t="str">
        <f>IF('Request Testing'!D120="","",'Request Testing'!D120)</f>
        <v/>
      </c>
      <c r="E120" s="24" t="str">
        <f>IF('Request Testing'!E120="","",'Request Testing'!E120)</f>
        <v/>
      </c>
      <c r="F120" s="24" t="str">
        <f>IF('Request Testing'!F120="","",'Request Testing'!F120)</f>
        <v/>
      </c>
      <c r="G120" s="22" t="str">
        <f>IF('Request Testing'!G120="","",'Request Testing'!G120)</f>
        <v/>
      </c>
      <c r="H120" s="71" t="str">
        <f>IF('Request Testing'!H120="","",'Request Testing'!H120)</f>
        <v/>
      </c>
      <c r="I120" s="22" t="str">
        <f>IF('Request Testing'!I120="","",'Request Testing'!I120)</f>
        <v/>
      </c>
      <c r="J120" s="22" t="str">
        <f>IF('Request Testing'!J120="","",'Request Testing'!J120)</f>
        <v/>
      </c>
      <c r="K120" s="22" t="str">
        <f>IF('Request Testing'!K120="","",'Request Testing'!K120)</f>
        <v/>
      </c>
      <c r="L120" s="70" t="str">
        <f>IF('Request Testing'!L120="","",'Request Testing'!L120)</f>
        <v/>
      </c>
      <c r="M120" s="70" t="str">
        <f>IF('Request Testing'!M120="","",'Request Testing'!M120)</f>
        <v/>
      </c>
      <c r="N120" s="70" t="str">
        <f>IF('Request Testing'!N120="","",'Request Testing'!N120)</f>
        <v/>
      </c>
      <c r="O120" s="72" t="str">
        <f>IF('Request Testing'!O120&lt;1,"",IF(AND(OR('Request Testing'!L120&gt;0,'Request Testing'!M120&gt;0,'Request Testing'!N120&gt;0),COUNTA('Request Testing'!O120)&gt;0),"","PV"))</f>
        <v/>
      </c>
      <c r="P120" s="72" t="str">
        <f>IF('Request Testing'!P120&lt;1,"",IF(AND(OR('Request Testing'!L120&gt;0,'Request Testing'!M120&gt;0),COUNTA('Request Testing'!P120)&gt;0),"HPS ADD ON","HPS"))</f>
        <v/>
      </c>
      <c r="Q120" s="72" t="str">
        <f>IF('Request Testing'!Q120&lt;1,"",IF(AND(OR('Request Testing'!L120&gt;0,'Request Testing'!M120&gt;0),COUNTA('Request Testing'!Q120)&gt;0),"CC ADD ON","CC"))</f>
        <v/>
      </c>
      <c r="R120" s="72" t="str">
        <f>IF('Request Testing'!R120&lt;1,"",IF(AND(OR('Request Testing'!L120&gt;0,'Request Testing'!M120&gt;0),COUNTA('Request Testing'!R120)&gt;0),"RC ADD ON","RC"))</f>
        <v/>
      </c>
      <c r="S120" s="70" t="str">
        <f>IF('Request Testing'!S120&lt;1,"",IF(AND(OR('Request Testing'!L120&gt;0,'Request Testing'!M120&gt;0),COUNTA('Request Testing'!S120)&gt;0),"DL ADD ON","DL"))</f>
        <v/>
      </c>
      <c r="T120" s="70" t="str">
        <f>IF('Request Testing'!T120="","",'Request Testing'!T120)</f>
        <v/>
      </c>
      <c r="U120" s="70" t="str">
        <f>IF('Request Testing'!U120&lt;1,"",IF(AND(OR('Request Testing'!L120&gt;0,'Request Testing'!M120&gt;0),COUNTA('Request Testing'!U120)&gt;0),"OH ADD ON","OH"))</f>
        <v/>
      </c>
      <c r="V120" s="73" t="str">
        <f>IF('Request Testing'!V120&lt;1,"",IF(AND(OR('Request Testing'!L120&gt;0,'Request Testing'!M120&gt;0),COUNTA('Request Testing'!V120)&gt;0),"GCP","AM"))</f>
        <v/>
      </c>
      <c r="W120" s="73" t="str">
        <f>IF('Request Testing'!W120&lt;1,"",IF(AND(OR('Request Testing'!L120&gt;0,'Request Testing'!M120&gt;0),COUNTA('Request Testing'!W120)&gt;0),"GCP","NH"))</f>
        <v/>
      </c>
      <c r="X120" s="73" t="str">
        <f>IF('Request Testing'!X120&lt;1,"",IF(AND(OR('Request Testing'!L120&gt;0,'Request Testing'!M120&gt;0),COUNTA('Request Testing'!X120)&gt;0),"GCP","CA"))</f>
        <v/>
      </c>
      <c r="Y120" s="73" t="str">
        <f>IF('Request Testing'!Y120&lt;1,"",IF(AND(OR('Request Testing'!L120&gt;0,'Request Testing'!M120&gt;0),COUNTA('Request Testing'!Y120)&gt;0),"GCP","DD"))</f>
        <v/>
      </c>
      <c r="Z120" s="73" t="str">
        <f>IF('Request Testing'!Z120&lt;1,"",IF(AND(OR('Request Testing'!L120&gt;0,'Request Testing'!M120&gt;0),COUNTA('Request Testing'!Z120)&gt;0),"GCP","TH"))</f>
        <v/>
      </c>
      <c r="AA120" s="73" t="str">
        <f>IF('Request Testing'!AA120&lt;1,"",IF(AND(OR('Request Testing'!L120&gt;0,'Request Testing'!M120&gt;0),COUNTA('Request Testing'!AA120)&gt;0),"GCP","PHA"))</f>
        <v/>
      </c>
      <c r="AB120" s="73" t="str">
        <f>IF('Request Testing'!AB120&lt;1,"",IF(AND(OR('Request Testing'!L120&gt;0,'Request Testing'!M120&gt;0),COUNTA('Request Testing'!AB120)&gt;0),"GCP","OS"))</f>
        <v/>
      </c>
      <c r="AE120" s="74" t="str">
        <f>IF(OR('Request Testing'!L120&gt;0,'Request Testing'!M120&gt;0,'Request Testing'!N120&gt;0,'Request Testing'!O120&gt;0,'Request Testing'!P120&gt;0,'Request Testing'!Q120&gt;0,'Request Testing'!R120&gt;0,'Request Testing'!S120&gt;0,'Request Testing'!T120&gt;0,'Request Testing'!U120&gt;0,'Request Testing'!V120&gt;0,'Request Testing'!W120&gt;0,'Request Testing'!X120&gt;0,'Request Testing'!Y120&gt;0,'Request Testing'!Z120&gt;0,'Request Testing'!AA120&gt;0,'Request Testing'!AB120&gt;0),"X","")</f>
        <v/>
      </c>
      <c r="AF120" s="75" t="str">
        <f>IF(ISNUMBER(SEARCH({"S"},C120)),"S",IF(ISNUMBER(SEARCH({"M"},C120)),"B",IF(ISNUMBER(SEARCH({"B"},C120)),"B",IF(ISNUMBER(SEARCH({"C"},C120)),"C",IF(ISNUMBER(SEARCH({"H"},C120)),"C",IF(ISNUMBER(SEARCH({"F"},C120)),"C",""))))))</f>
        <v/>
      </c>
      <c r="AG120" s="74" t="str">
        <f t="shared" si="20"/>
        <v/>
      </c>
      <c r="AH120" s="74" t="str">
        <f t="shared" si="21"/>
        <v/>
      </c>
      <c r="AI120" s="74" t="str">
        <f t="shared" si="22"/>
        <v/>
      </c>
      <c r="AJ120" s="4" t="str">
        <f t="shared" si="23"/>
        <v/>
      </c>
      <c r="AK120" s="76" t="str">
        <f>IF('Request Testing'!M120&lt;1,"",IF(AND(OR('Request Testing'!$E$1&gt;0),COUNTA('Request Testing'!M120)&gt;0),"CHR","GGP-LD"))</f>
        <v/>
      </c>
      <c r="AL120" s="4" t="str">
        <f t="shared" si="24"/>
        <v/>
      </c>
      <c r="AM120" s="52" t="str">
        <f t="shared" si="25"/>
        <v/>
      </c>
      <c r="AN120" s="4" t="str">
        <f t="shared" si="26"/>
        <v/>
      </c>
      <c r="AO120" s="4" t="str">
        <f t="shared" si="27"/>
        <v/>
      </c>
      <c r="AP120" s="74" t="str">
        <f t="shared" si="28"/>
        <v/>
      </c>
      <c r="AQ120" s="4" t="str">
        <f t="shared" si="29"/>
        <v/>
      </c>
      <c r="AR120" s="4" t="str">
        <f t="shared" si="39"/>
        <v/>
      </c>
      <c r="AS120" s="74" t="str">
        <f t="shared" si="30"/>
        <v/>
      </c>
      <c r="AT120" s="4" t="str">
        <f t="shared" si="31"/>
        <v/>
      </c>
      <c r="AU120" s="4" t="str">
        <f t="shared" si="32"/>
        <v/>
      </c>
      <c r="AV120" s="4" t="str">
        <f t="shared" si="33"/>
        <v/>
      </c>
      <c r="AW120" s="4" t="str">
        <f t="shared" si="34"/>
        <v/>
      </c>
      <c r="AX120" s="4" t="str">
        <f t="shared" si="35"/>
        <v/>
      </c>
      <c r="AY120" s="4" t="str">
        <f t="shared" si="36"/>
        <v/>
      </c>
      <c r="AZ120" s="4" t="str">
        <f t="shared" si="37"/>
        <v/>
      </c>
      <c r="BA120" s="77" t="str">
        <f>IF(AND(OR('Request Testing'!L120&gt;0,'Request Testing'!M120&gt;0),COUNTA('Request Testing'!V120:AB120)&gt;0),"Run Panel","")</f>
        <v/>
      </c>
      <c r="BC120" s="78" t="str">
        <f>IF(AG120="Blood Card",'Order Details'!$S$34,"")</f>
        <v/>
      </c>
      <c r="BD120" s="78" t="str">
        <f>IF(AH120="Hair Card",'Order Details'!$S$35,"")</f>
        <v/>
      </c>
      <c r="BF120" s="4" t="str">
        <f>IF(AJ120="GGP-HD",'Order Details'!$N$10,"")</f>
        <v/>
      </c>
      <c r="BG120" s="79" t="str">
        <f>IF(AK120="GGP-LD",'Order Details'!$N$15,IF(AK120="CHR",'Order Details'!$P$15,""))</f>
        <v/>
      </c>
      <c r="BH120" s="52" t="str">
        <f>IF(AL120="GGP-uLD",'Order Details'!$N$18,"")</f>
        <v/>
      </c>
      <c r="BI120" s="80" t="str">
        <f>IF(AM120="PV",'Order Details'!$N$24,"")</f>
        <v/>
      </c>
      <c r="BJ120" s="78" t="str">
        <f>IF(AN120="HPS",'Order Details'!$N$34,IF(AN120="HPS ADD ON",'Order Details'!$M$34,""))</f>
        <v/>
      </c>
      <c r="BK120" s="78" t="str">
        <f>IF(AO120="CC",'Order Details'!$N$33,IF(AO120="CC ADD ON",'Order Details'!$M$33,""))</f>
        <v/>
      </c>
      <c r="BL120" s="79" t="str">
        <f>IF(AP120="DL",'Order Details'!$N$35,"")</f>
        <v/>
      </c>
      <c r="BM120" s="79" t="str">
        <f>IF(AQ120="RC",'Order Details'!$N$36,"")</f>
        <v/>
      </c>
      <c r="BN120" s="79" t="str">
        <f>IF(AR120="OH",'Order Details'!$N$37,"")</f>
        <v/>
      </c>
      <c r="BO120" s="79" t="str">
        <f>IF(AS120="BVD",'Order Details'!$N$38,"")</f>
        <v/>
      </c>
      <c r="BP120" s="79" t="str">
        <f>IF(AT120="AM",'Order Details'!$N$40,"")</f>
        <v/>
      </c>
      <c r="BQ120" s="79" t="str">
        <f>IF(AU120="NH",'Order Details'!$N$41,"")</f>
        <v/>
      </c>
      <c r="BR120" s="79" t="str">
        <f>IF(AV120="CA",'Order Details'!$N$42,"")</f>
        <v/>
      </c>
      <c r="BS120" s="79" t="str">
        <f>IF(AW120="DD",'Order Details'!$N$43,"")</f>
        <v/>
      </c>
      <c r="BT120" s="79" t="str">
        <f>IF(AX120="TH",'Order Details'!$N$45,"")</f>
        <v/>
      </c>
      <c r="BU120" s="79" t="str">
        <f>IF(AY120="PHA",'Order Details'!$N$44,"")</f>
        <v/>
      </c>
      <c r="BV120" s="79" t="str">
        <f>IF(AZ120="OS",'Order Details'!$N$46,"")</f>
        <v/>
      </c>
      <c r="BW120" s="79" t="str">
        <f>IF(BA120="RUN PANEL",'Order Details'!$N$39,"")</f>
        <v/>
      </c>
      <c r="BX120" s="79" t="str">
        <f t="shared" si="38"/>
        <v/>
      </c>
    </row>
    <row r="121" spans="1:76" ht="15.75" customHeight="1">
      <c r="A121" s="22" t="str">
        <f>IF('Request Testing'!A121&gt;0,'Request Testing'!A121,"")</f>
        <v/>
      </c>
      <c r="B121" s="70" t="str">
        <f>IF('Request Testing'!B121="","",'Request Testing'!B121)</f>
        <v/>
      </c>
      <c r="C121" s="70" t="str">
        <f>IF('Request Testing'!C121="","",'Request Testing'!C121)</f>
        <v/>
      </c>
      <c r="D121" s="24" t="str">
        <f>IF('Request Testing'!D121="","",'Request Testing'!D121)</f>
        <v/>
      </c>
      <c r="E121" s="24" t="str">
        <f>IF('Request Testing'!E121="","",'Request Testing'!E121)</f>
        <v/>
      </c>
      <c r="F121" s="24" t="str">
        <f>IF('Request Testing'!F121="","",'Request Testing'!F121)</f>
        <v/>
      </c>
      <c r="G121" s="22" t="str">
        <f>IF('Request Testing'!G121="","",'Request Testing'!G121)</f>
        <v/>
      </c>
      <c r="H121" s="71" t="str">
        <f>IF('Request Testing'!H121="","",'Request Testing'!H121)</f>
        <v/>
      </c>
      <c r="I121" s="22" t="str">
        <f>IF('Request Testing'!I121="","",'Request Testing'!I121)</f>
        <v/>
      </c>
      <c r="J121" s="22" t="str">
        <f>IF('Request Testing'!J121="","",'Request Testing'!J121)</f>
        <v/>
      </c>
      <c r="K121" s="22" t="str">
        <f>IF('Request Testing'!K121="","",'Request Testing'!K121)</f>
        <v/>
      </c>
      <c r="L121" s="70" t="str">
        <f>IF('Request Testing'!L121="","",'Request Testing'!L121)</f>
        <v/>
      </c>
      <c r="M121" s="70" t="str">
        <f>IF('Request Testing'!M121="","",'Request Testing'!M121)</f>
        <v/>
      </c>
      <c r="N121" s="70" t="str">
        <f>IF('Request Testing'!N121="","",'Request Testing'!N121)</f>
        <v/>
      </c>
      <c r="O121" s="72" t="str">
        <f>IF('Request Testing'!O121&lt;1,"",IF(AND(OR('Request Testing'!L121&gt;0,'Request Testing'!M121&gt;0,'Request Testing'!N121&gt;0),COUNTA('Request Testing'!O121)&gt;0),"","PV"))</f>
        <v/>
      </c>
      <c r="P121" s="72" t="str">
        <f>IF('Request Testing'!P121&lt;1,"",IF(AND(OR('Request Testing'!L121&gt;0,'Request Testing'!M121&gt;0),COUNTA('Request Testing'!P121)&gt;0),"HPS ADD ON","HPS"))</f>
        <v/>
      </c>
      <c r="Q121" s="72" t="str">
        <f>IF('Request Testing'!Q121&lt;1,"",IF(AND(OR('Request Testing'!L121&gt;0,'Request Testing'!M121&gt;0),COUNTA('Request Testing'!Q121)&gt;0),"CC ADD ON","CC"))</f>
        <v/>
      </c>
      <c r="R121" s="72" t="str">
        <f>IF('Request Testing'!R121&lt;1,"",IF(AND(OR('Request Testing'!L121&gt;0,'Request Testing'!M121&gt;0),COUNTA('Request Testing'!R121)&gt;0),"RC ADD ON","RC"))</f>
        <v/>
      </c>
      <c r="S121" s="70" t="str">
        <f>IF('Request Testing'!S121&lt;1,"",IF(AND(OR('Request Testing'!L121&gt;0,'Request Testing'!M121&gt;0),COUNTA('Request Testing'!S121)&gt;0),"DL ADD ON","DL"))</f>
        <v/>
      </c>
      <c r="T121" s="70" t="str">
        <f>IF('Request Testing'!T121="","",'Request Testing'!T121)</f>
        <v/>
      </c>
      <c r="U121" s="70" t="str">
        <f>IF('Request Testing'!U121&lt;1,"",IF(AND(OR('Request Testing'!L121&gt;0,'Request Testing'!M121&gt;0),COUNTA('Request Testing'!U121)&gt;0),"OH ADD ON","OH"))</f>
        <v/>
      </c>
      <c r="V121" s="73" t="str">
        <f>IF('Request Testing'!V121&lt;1,"",IF(AND(OR('Request Testing'!L121&gt;0,'Request Testing'!M121&gt;0),COUNTA('Request Testing'!V121)&gt;0),"GCP","AM"))</f>
        <v/>
      </c>
      <c r="W121" s="73" t="str">
        <f>IF('Request Testing'!W121&lt;1,"",IF(AND(OR('Request Testing'!L121&gt;0,'Request Testing'!M121&gt;0),COUNTA('Request Testing'!W121)&gt;0),"GCP","NH"))</f>
        <v/>
      </c>
      <c r="X121" s="73" t="str">
        <f>IF('Request Testing'!X121&lt;1,"",IF(AND(OR('Request Testing'!L121&gt;0,'Request Testing'!M121&gt;0),COUNTA('Request Testing'!X121)&gt;0),"GCP","CA"))</f>
        <v/>
      </c>
      <c r="Y121" s="73" t="str">
        <f>IF('Request Testing'!Y121&lt;1,"",IF(AND(OR('Request Testing'!L121&gt;0,'Request Testing'!M121&gt;0),COUNTA('Request Testing'!Y121)&gt;0),"GCP","DD"))</f>
        <v/>
      </c>
      <c r="Z121" s="73" t="str">
        <f>IF('Request Testing'!Z121&lt;1,"",IF(AND(OR('Request Testing'!L121&gt;0,'Request Testing'!M121&gt;0),COUNTA('Request Testing'!Z121)&gt;0),"GCP","TH"))</f>
        <v/>
      </c>
      <c r="AA121" s="73" t="str">
        <f>IF('Request Testing'!AA121&lt;1,"",IF(AND(OR('Request Testing'!L121&gt;0,'Request Testing'!M121&gt;0),COUNTA('Request Testing'!AA121)&gt;0),"GCP","PHA"))</f>
        <v/>
      </c>
      <c r="AB121" s="73" t="str">
        <f>IF('Request Testing'!AB121&lt;1,"",IF(AND(OR('Request Testing'!L121&gt;0,'Request Testing'!M121&gt;0),COUNTA('Request Testing'!AB121)&gt;0),"GCP","OS"))</f>
        <v/>
      </c>
      <c r="AE121" s="74" t="str">
        <f>IF(OR('Request Testing'!L121&gt;0,'Request Testing'!M121&gt;0,'Request Testing'!N121&gt;0,'Request Testing'!O121&gt;0,'Request Testing'!P121&gt;0,'Request Testing'!Q121&gt;0,'Request Testing'!R121&gt;0,'Request Testing'!S121&gt;0,'Request Testing'!T121&gt;0,'Request Testing'!U121&gt;0,'Request Testing'!V121&gt;0,'Request Testing'!W121&gt;0,'Request Testing'!X121&gt;0,'Request Testing'!Y121&gt;0,'Request Testing'!Z121&gt;0,'Request Testing'!AA121&gt;0,'Request Testing'!AB121&gt;0),"X","")</f>
        <v/>
      </c>
      <c r="AF121" s="75" t="str">
        <f>IF(ISNUMBER(SEARCH({"S"},C121)),"S",IF(ISNUMBER(SEARCH({"M"},C121)),"B",IF(ISNUMBER(SEARCH({"B"},C121)),"B",IF(ISNUMBER(SEARCH({"C"},C121)),"C",IF(ISNUMBER(SEARCH({"H"},C121)),"C",IF(ISNUMBER(SEARCH({"F"},C121)),"C",""))))))</f>
        <v/>
      </c>
      <c r="AG121" s="74" t="str">
        <f t="shared" si="20"/>
        <v/>
      </c>
      <c r="AH121" s="74" t="str">
        <f t="shared" si="21"/>
        <v/>
      </c>
      <c r="AI121" s="74" t="str">
        <f t="shared" si="22"/>
        <v/>
      </c>
      <c r="AJ121" s="4" t="str">
        <f t="shared" si="23"/>
        <v/>
      </c>
      <c r="AK121" s="76" t="str">
        <f>IF('Request Testing'!M121&lt;1,"",IF(AND(OR('Request Testing'!$E$1&gt;0),COUNTA('Request Testing'!M121)&gt;0),"CHR","GGP-LD"))</f>
        <v/>
      </c>
      <c r="AL121" s="4" t="str">
        <f t="shared" si="24"/>
        <v/>
      </c>
      <c r="AM121" s="52" t="str">
        <f t="shared" si="25"/>
        <v/>
      </c>
      <c r="AN121" s="4" t="str">
        <f t="shared" si="26"/>
        <v/>
      </c>
      <c r="AO121" s="4" t="str">
        <f t="shared" si="27"/>
        <v/>
      </c>
      <c r="AP121" s="74" t="str">
        <f t="shared" si="28"/>
        <v/>
      </c>
      <c r="AQ121" s="4" t="str">
        <f t="shared" si="29"/>
        <v/>
      </c>
      <c r="AR121" s="4" t="str">
        <f t="shared" si="39"/>
        <v/>
      </c>
      <c r="AS121" s="74" t="str">
        <f t="shared" si="30"/>
        <v/>
      </c>
      <c r="AT121" s="4" t="str">
        <f t="shared" si="31"/>
        <v/>
      </c>
      <c r="AU121" s="4" t="str">
        <f t="shared" si="32"/>
        <v/>
      </c>
      <c r="AV121" s="4" t="str">
        <f t="shared" si="33"/>
        <v/>
      </c>
      <c r="AW121" s="4" t="str">
        <f t="shared" si="34"/>
        <v/>
      </c>
      <c r="AX121" s="4" t="str">
        <f t="shared" si="35"/>
        <v/>
      </c>
      <c r="AY121" s="4" t="str">
        <f t="shared" si="36"/>
        <v/>
      </c>
      <c r="AZ121" s="4" t="str">
        <f t="shared" si="37"/>
        <v/>
      </c>
      <c r="BA121" s="77" t="str">
        <f>IF(AND(OR('Request Testing'!L121&gt;0,'Request Testing'!M121&gt;0),COUNTA('Request Testing'!V121:AB121)&gt;0),"Run Panel","")</f>
        <v/>
      </c>
      <c r="BC121" s="78" t="str">
        <f>IF(AG121="Blood Card",'Order Details'!$S$34,"")</f>
        <v/>
      </c>
      <c r="BD121" s="78" t="str">
        <f>IF(AH121="Hair Card",'Order Details'!$S$35,"")</f>
        <v/>
      </c>
      <c r="BF121" s="4" t="str">
        <f>IF(AJ121="GGP-HD",'Order Details'!$N$10,"")</f>
        <v/>
      </c>
      <c r="BG121" s="79" t="str">
        <f>IF(AK121="GGP-LD",'Order Details'!$N$15,IF(AK121="CHR",'Order Details'!$P$15,""))</f>
        <v/>
      </c>
      <c r="BH121" s="52" t="str">
        <f>IF(AL121="GGP-uLD",'Order Details'!$N$18,"")</f>
        <v/>
      </c>
      <c r="BI121" s="80" t="str">
        <f>IF(AM121="PV",'Order Details'!$N$24,"")</f>
        <v/>
      </c>
      <c r="BJ121" s="78" t="str">
        <f>IF(AN121="HPS",'Order Details'!$N$34,IF(AN121="HPS ADD ON",'Order Details'!$M$34,""))</f>
        <v/>
      </c>
      <c r="BK121" s="78" t="str">
        <f>IF(AO121="CC",'Order Details'!$N$33,IF(AO121="CC ADD ON",'Order Details'!$M$33,""))</f>
        <v/>
      </c>
      <c r="BL121" s="79" t="str">
        <f>IF(AP121="DL",'Order Details'!$N$35,"")</f>
        <v/>
      </c>
      <c r="BM121" s="79" t="str">
        <f>IF(AQ121="RC",'Order Details'!$N$36,"")</f>
        <v/>
      </c>
      <c r="BN121" s="79" t="str">
        <f>IF(AR121="OH",'Order Details'!$N$37,"")</f>
        <v/>
      </c>
      <c r="BO121" s="79" t="str">
        <f>IF(AS121="BVD",'Order Details'!$N$38,"")</f>
        <v/>
      </c>
      <c r="BP121" s="79" t="str">
        <f>IF(AT121="AM",'Order Details'!$N$40,"")</f>
        <v/>
      </c>
      <c r="BQ121" s="79" t="str">
        <f>IF(AU121="NH",'Order Details'!$N$41,"")</f>
        <v/>
      </c>
      <c r="BR121" s="79" t="str">
        <f>IF(AV121="CA",'Order Details'!$N$42,"")</f>
        <v/>
      </c>
      <c r="BS121" s="79" t="str">
        <f>IF(AW121="DD",'Order Details'!$N$43,"")</f>
        <v/>
      </c>
      <c r="BT121" s="79" t="str">
        <f>IF(AX121="TH",'Order Details'!$N$45,"")</f>
        <v/>
      </c>
      <c r="BU121" s="79" t="str">
        <f>IF(AY121="PHA",'Order Details'!$N$44,"")</f>
        <v/>
      </c>
      <c r="BV121" s="79" t="str">
        <f>IF(AZ121="OS",'Order Details'!$N$46,"")</f>
        <v/>
      </c>
      <c r="BW121" s="79" t="str">
        <f>IF(BA121="RUN PANEL",'Order Details'!$N$39,"")</f>
        <v/>
      </c>
      <c r="BX121" s="79" t="str">
        <f t="shared" si="38"/>
        <v/>
      </c>
    </row>
    <row r="122" spans="1:76" ht="15.75" customHeight="1">
      <c r="A122" s="22" t="str">
        <f>IF('Request Testing'!A122&gt;0,'Request Testing'!A122,"")</f>
        <v/>
      </c>
      <c r="B122" s="70" t="str">
        <f>IF('Request Testing'!B122="","",'Request Testing'!B122)</f>
        <v/>
      </c>
      <c r="C122" s="70" t="str">
        <f>IF('Request Testing'!C122="","",'Request Testing'!C122)</f>
        <v/>
      </c>
      <c r="D122" s="24" t="str">
        <f>IF('Request Testing'!D122="","",'Request Testing'!D122)</f>
        <v/>
      </c>
      <c r="E122" s="24" t="str">
        <f>IF('Request Testing'!E122="","",'Request Testing'!E122)</f>
        <v/>
      </c>
      <c r="F122" s="24" t="str">
        <f>IF('Request Testing'!F122="","",'Request Testing'!F122)</f>
        <v/>
      </c>
      <c r="G122" s="22" t="str">
        <f>IF('Request Testing'!G122="","",'Request Testing'!G122)</f>
        <v/>
      </c>
      <c r="H122" s="71" t="str">
        <f>IF('Request Testing'!H122="","",'Request Testing'!H122)</f>
        <v/>
      </c>
      <c r="I122" s="22" t="str">
        <f>IF('Request Testing'!I122="","",'Request Testing'!I122)</f>
        <v/>
      </c>
      <c r="J122" s="22" t="str">
        <f>IF('Request Testing'!J122="","",'Request Testing'!J122)</f>
        <v/>
      </c>
      <c r="K122" s="22" t="str">
        <f>IF('Request Testing'!K122="","",'Request Testing'!K122)</f>
        <v/>
      </c>
      <c r="L122" s="70" t="str">
        <f>IF('Request Testing'!L122="","",'Request Testing'!L122)</f>
        <v/>
      </c>
      <c r="M122" s="70" t="str">
        <f>IF('Request Testing'!M122="","",'Request Testing'!M122)</f>
        <v/>
      </c>
      <c r="N122" s="70" t="str">
        <f>IF('Request Testing'!N122="","",'Request Testing'!N122)</f>
        <v/>
      </c>
      <c r="O122" s="72" t="str">
        <f>IF('Request Testing'!O122&lt;1,"",IF(AND(OR('Request Testing'!L122&gt;0,'Request Testing'!M122&gt;0,'Request Testing'!N122&gt;0),COUNTA('Request Testing'!O122)&gt;0),"","PV"))</f>
        <v/>
      </c>
      <c r="P122" s="72" t="str">
        <f>IF('Request Testing'!P122&lt;1,"",IF(AND(OR('Request Testing'!L122&gt;0,'Request Testing'!M122&gt;0),COUNTA('Request Testing'!P122)&gt;0),"HPS ADD ON","HPS"))</f>
        <v/>
      </c>
      <c r="Q122" s="72" t="str">
        <f>IF('Request Testing'!Q122&lt;1,"",IF(AND(OR('Request Testing'!L122&gt;0,'Request Testing'!M122&gt;0),COUNTA('Request Testing'!Q122)&gt;0),"CC ADD ON","CC"))</f>
        <v/>
      </c>
      <c r="R122" s="72" t="str">
        <f>IF('Request Testing'!R122&lt;1,"",IF(AND(OR('Request Testing'!L122&gt;0,'Request Testing'!M122&gt;0),COUNTA('Request Testing'!R122)&gt;0),"RC ADD ON","RC"))</f>
        <v/>
      </c>
      <c r="S122" s="70" t="str">
        <f>IF('Request Testing'!S122&lt;1,"",IF(AND(OR('Request Testing'!L122&gt;0,'Request Testing'!M122&gt;0),COUNTA('Request Testing'!S122)&gt;0),"DL ADD ON","DL"))</f>
        <v/>
      </c>
      <c r="T122" s="70" t="str">
        <f>IF('Request Testing'!T122="","",'Request Testing'!T122)</f>
        <v/>
      </c>
      <c r="U122" s="70" t="str">
        <f>IF('Request Testing'!U122&lt;1,"",IF(AND(OR('Request Testing'!L122&gt;0,'Request Testing'!M122&gt;0),COUNTA('Request Testing'!U122)&gt;0),"OH ADD ON","OH"))</f>
        <v/>
      </c>
      <c r="V122" s="73" t="str">
        <f>IF('Request Testing'!V122&lt;1,"",IF(AND(OR('Request Testing'!L122&gt;0,'Request Testing'!M122&gt;0),COUNTA('Request Testing'!V122)&gt;0),"GCP","AM"))</f>
        <v/>
      </c>
      <c r="W122" s="73" t="str">
        <f>IF('Request Testing'!W122&lt;1,"",IF(AND(OR('Request Testing'!L122&gt;0,'Request Testing'!M122&gt;0),COUNTA('Request Testing'!W122)&gt;0),"GCP","NH"))</f>
        <v/>
      </c>
      <c r="X122" s="73" t="str">
        <f>IF('Request Testing'!X122&lt;1,"",IF(AND(OR('Request Testing'!L122&gt;0,'Request Testing'!M122&gt;0),COUNTA('Request Testing'!X122)&gt;0),"GCP","CA"))</f>
        <v/>
      </c>
      <c r="Y122" s="73" t="str">
        <f>IF('Request Testing'!Y122&lt;1,"",IF(AND(OR('Request Testing'!L122&gt;0,'Request Testing'!M122&gt;0),COUNTA('Request Testing'!Y122)&gt;0),"GCP","DD"))</f>
        <v/>
      </c>
      <c r="Z122" s="73" t="str">
        <f>IF('Request Testing'!Z122&lt;1,"",IF(AND(OR('Request Testing'!L122&gt;0,'Request Testing'!M122&gt;0),COUNTA('Request Testing'!Z122)&gt;0),"GCP","TH"))</f>
        <v/>
      </c>
      <c r="AA122" s="73" t="str">
        <f>IF('Request Testing'!AA122&lt;1,"",IF(AND(OR('Request Testing'!L122&gt;0,'Request Testing'!M122&gt;0),COUNTA('Request Testing'!AA122)&gt;0),"GCP","PHA"))</f>
        <v/>
      </c>
      <c r="AB122" s="73" t="str">
        <f>IF('Request Testing'!AB122&lt;1,"",IF(AND(OR('Request Testing'!L122&gt;0,'Request Testing'!M122&gt;0),COUNTA('Request Testing'!AB122)&gt;0),"GCP","OS"))</f>
        <v/>
      </c>
      <c r="AE122" s="74" t="str">
        <f>IF(OR('Request Testing'!L122&gt;0,'Request Testing'!M122&gt;0,'Request Testing'!N122&gt;0,'Request Testing'!O122&gt;0,'Request Testing'!P122&gt;0,'Request Testing'!Q122&gt;0,'Request Testing'!R122&gt;0,'Request Testing'!S122&gt;0,'Request Testing'!T122&gt;0,'Request Testing'!U122&gt;0,'Request Testing'!V122&gt;0,'Request Testing'!W122&gt;0,'Request Testing'!X122&gt;0,'Request Testing'!Y122&gt;0,'Request Testing'!Z122&gt;0,'Request Testing'!AA122&gt;0,'Request Testing'!AB122&gt;0),"X","")</f>
        <v/>
      </c>
      <c r="AF122" s="75" t="str">
        <f>IF(ISNUMBER(SEARCH({"S"},C122)),"S",IF(ISNUMBER(SEARCH({"M"},C122)),"B",IF(ISNUMBER(SEARCH({"B"},C122)),"B",IF(ISNUMBER(SEARCH({"C"},C122)),"C",IF(ISNUMBER(SEARCH({"H"},C122)),"C",IF(ISNUMBER(SEARCH({"F"},C122)),"C",""))))))</f>
        <v/>
      </c>
      <c r="AG122" s="74" t="str">
        <f t="shared" si="20"/>
        <v/>
      </c>
      <c r="AH122" s="74" t="str">
        <f t="shared" si="21"/>
        <v/>
      </c>
      <c r="AI122" s="74" t="str">
        <f t="shared" si="22"/>
        <v/>
      </c>
      <c r="AJ122" s="4" t="str">
        <f t="shared" si="23"/>
        <v/>
      </c>
      <c r="AK122" s="76" t="str">
        <f>IF('Request Testing'!M122&lt;1,"",IF(AND(OR('Request Testing'!$E$1&gt;0),COUNTA('Request Testing'!M122)&gt;0),"CHR","GGP-LD"))</f>
        <v/>
      </c>
      <c r="AL122" s="4" t="str">
        <f t="shared" si="24"/>
        <v/>
      </c>
      <c r="AM122" s="52" t="str">
        <f t="shared" si="25"/>
        <v/>
      </c>
      <c r="AN122" s="4" t="str">
        <f t="shared" si="26"/>
        <v/>
      </c>
      <c r="AO122" s="4" t="str">
        <f t="shared" si="27"/>
        <v/>
      </c>
      <c r="AP122" s="74" t="str">
        <f t="shared" si="28"/>
        <v/>
      </c>
      <c r="AQ122" s="4" t="str">
        <f t="shared" si="29"/>
        <v/>
      </c>
      <c r="AR122" s="4" t="str">
        <f t="shared" si="39"/>
        <v/>
      </c>
      <c r="AS122" s="74" t="str">
        <f t="shared" si="30"/>
        <v/>
      </c>
      <c r="AT122" s="4" t="str">
        <f t="shared" si="31"/>
        <v/>
      </c>
      <c r="AU122" s="4" t="str">
        <f t="shared" si="32"/>
        <v/>
      </c>
      <c r="AV122" s="4" t="str">
        <f t="shared" si="33"/>
        <v/>
      </c>
      <c r="AW122" s="4" t="str">
        <f t="shared" si="34"/>
        <v/>
      </c>
      <c r="AX122" s="4" t="str">
        <f t="shared" si="35"/>
        <v/>
      </c>
      <c r="AY122" s="4" t="str">
        <f t="shared" si="36"/>
        <v/>
      </c>
      <c r="AZ122" s="4" t="str">
        <f t="shared" si="37"/>
        <v/>
      </c>
      <c r="BA122" s="77" t="str">
        <f>IF(AND(OR('Request Testing'!L122&gt;0,'Request Testing'!M122&gt;0),COUNTA('Request Testing'!V122:AB122)&gt;0),"Run Panel","")</f>
        <v/>
      </c>
      <c r="BC122" s="78" t="str">
        <f>IF(AG122="Blood Card",'Order Details'!$S$34,"")</f>
        <v/>
      </c>
      <c r="BD122" s="78" t="str">
        <f>IF(AH122="Hair Card",'Order Details'!$S$35,"")</f>
        <v/>
      </c>
      <c r="BF122" s="4" t="str">
        <f>IF(AJ122="GGP-HD",'Order Details'!$N$10,"")</f>
        <v/>
      </c>
      <c r="BG122" s="79" t="str">
        <f>IF(AK122="GGP-LD",'Order Details'!$N$15,IF(AK122="CHR",'Order Details'!$P$15,""))</f>
        <v/>
      </c>
      <c r="BH122" s="52" t="str">
        <f>IF(AL122="GGP-uLD",'Order Details'!$N$18,"")</f>
        <v/>
      </c>
      <c r="BI122" s="80" t="str">
        <f>IF(AM122="PV",'Order Details'!$N$24,"")</f>
        <v/>
      </c>
      <c r="BJ122" s="78" t="str">
        <f>IF(AN122="HPS",'Order Details'!$N$34,IF(AN122="HPS ADD ON",'Order Details'!$M$34,""))</f>
        <v/>
      </c>
      <c r="BK122" s="78" t="str">
        <f>IF(AO122="CC",'Order Details'!$N$33,IF(AO122="CC ADD ON",'Order Details'!$M$33,""))</f>
        <v/>
      </c>
      <c r="BL122" s="79" t="str">
        <f>IF(AP122="DL",'Order Details'!$N$35,"")</f>
        <v/>
      </c>
      <c r="BM122" s="79" t="str">
        <f>IF(AQ122="RC",'Order Details'!$N$36,"")</f>
        <v/>
      </c>
      <c r="BN122" s="79" t="str">
        <f>IF(AR122="OH",'Order Details'!$N$37,"")</f>
        <v/>
      </c>
      <c r="BO122" s="79" t="str">
        <f>IF(AS122="BVD",'Order Details'!$N$38,"")</f>
        <v/>
      </c>
      <c r="BP122" s="79" t="str">
        <f>IF(AT122="AM",'Order Details'!$N$40,"")</f>
        <v/>
      </c>
      <c r="BQ122" s="79" t="str">
        <f>IF(AU122="NH",'Order Details'!$N$41,"")</f>
        <v/>
      </c>
      <c r="BR122" s="79" t="str">
        <f>IF(AV122="CA",'Order Details'!$N$42,"")</f>
        <v/>
      </c>
      <c r="BS122" s="79" t="str">
        <f>IF(AW122="DD",'Order Details'!$N$43,"")</f>
        <v/>
      </c>
      <c r="BT122" s="79" t="str">
        <f>IF(AX122="TH",'Order Details'!$N$45,"")</f>
        <v/>
      </c>
      <c r="BU122" s="79" t="str">
        <f>IF(AY122="PHA",'Order Details'!$N$44,"")</f>
        <v/>
      </c>
      <c r="BV122" s="79" t="str">
        <f>IF(AZ122="OS",'Order Details'!$N$46,"")</f>
        <v/>
      </c>
      <c r="BW122" s="79" t="str">
        <f>IF(BA122="RUN PANEL",'Order Details'!$N$39,"")</f>
        <v/>
      </c>
      <c r="BX122" s="79" t="str">
        <f t="shared" si="38"/>
        <v/>
      </c>
    </row>
    <row r="123" spans="1:76" ht="15.75" customHeight="1">
      <c r="A123" s="22" t="str">
        <f>IF('Request Testing'!A123&gt;0,'Request Testing'!A123,"")</f>
        <v/>
      </c>
      <c r="B123" s="70" t="str">
        <f>IF('Request Testing'!B123="","",'Request Testing'!B123)</f>
        <v/>
      </c>
      <c r="C123" s="70" t="str">
        <f>IF('Request Testing'!C123="","",'Request Testing'!C123)</f>
        <v/>
      </c>
      <c r="D123" s="24" t="str">
        <f>IF('Request Testing'!D123="","",'Request Testing'!D123)</f>
        <v/>
      </c>
      <c r="E123" s="24" t="str">
        <f>IF('Request Testing'!E123="","",'Request Testing'!E123)</f>
        <v/>
      </c>
      <c r="F123" s="24" t="str">
        <f>IF('Request Testing'!F123="","",'Request Testing'!F123)</f>
        <v/>
      </c>
      <c r="G123" s="22" t="str">
        <f>IF('Request Testing'!G123="","",'Request Testing'!G123)</f>
        <v/>
      </c>
      <c r="H123" s="71" t="str">
        <f>IF('Request Testing'!H123="","",'Request Testing'!H123)</f>
        <v/>
      </c>
      <c r="I123" s="22" t="str">
        <f>IF('Request Testing'!I123="","",'Request Testing'!I123)</f>
        <v/>
      </c>
      <c r="J123" s="22" t="str">
        <f>IF('Request Testing'!J123="","",'Request Testing'!J123)</f>
        <v/>
      </c>
      <c r="K123" s="22" t="str">
        <f>IF('Request Testing'!K123="","",'Request Testing'!K123)</f>
        <v/>
      </c>
      <c r="L123" s="70" t="str">
        <f>IF('Request Testing'!L123="","",'Request Testing'!L123)</f>
        <v/>
      </c>
      <c r="M123" s="70" t="str">
        <f>IF('Request Testing'!M123="","",'Request Testing'!M123)</f>
        <v/>
      </c>
      <c r="N123" s="70" t="str">
        <f>IF('Request Testing'!N123="","",'Request Testing'!N123)</f>
        <v/>
      </c>
      <c r="O123" s="72" t="str">
        <f>IF('Request Testing'!O123&lt;1,"",IF(AND(OR('Request Testing'!L123&gt;0,'Request Testing'!M123&gt;0,'Request Testing'!N123&gt;0),COUNTA('Request Testing'!O123)&gt;0),"","PV"))</f>
        <v/>
      </c>
      <c r="P123" s="72" t="str">
        <f>IF('Request Testing'!P123&lt;1,"",IF(AND(OR('Request Testing'!L123&gt;0,'Request Testing'!M123&gt;0),COUNTA('Request Testing'!P123)&gt;0),"HPS ADD ON","HPS"))</f>
        <v/>
      </c>
      <c r="Q123" s="72" t="str">
        <f>IF('Request Testing'!Q123&lt;1,"",IF(AND(OR('Request Testing'!L123&gt;0,'Request Testing'!M123&gt;0),COUNTA('Request Testing'!Q123)&gt;0),"CC ADD ON","CC"))</f>
        <v/>
      </c>
      <c r="R123" s="72" t="str">
        <f>IF('Request Testing'!R123&lt;1,"",IF(AND(OR('Request Testing'!L123&gt;0,'Request Testing'!M123&gt;0),COUNTA('Request Testing'!R123)&gt;0),"RC ADD ON","RC"))</f>
        <v/>
      </c>
      <c r="S123" s="70" t="str">
        <f>IF('Request Testing'!S123&lt;1,"",IF(AND(OR('Request Testing'!L123&gt;0,'Request Testing'!M123&gt;0),COUNTA('Request Testing'!S123)&gt;0),"DL ADD ON","DL"))</f>
        <v/>
      </c>
      <c r="T123" s="70" t="str">
        <f>IF('Request Testing'!T123="","",'Request Testing'!T123)</f>
        <v/>
      </c>
      <c r="U123" s="70" t="str">
        <f>IF('Request Testing'!U123&lt;1,"",IF(AND(OR('Request Testing'!L123&gt;0,'Request Testing'!M123&gt;0),COUNTA('Request Testing'!U123)&gt;0),"OH ADD ON","OH"))</f>
        <v/>
      </c>
      <c r="V123" s="73" t="str">
        <f>IF('Request Testing'!V123&lt;1,"",IF(AND(OR('Request Testing'!L123&gt;0,'Request Testing'!M123&gt;0),COUNTA('Request Testing'!V123)&gt;0),"GCP","AM"))</f>
        <v/>
      </c>
      <c r="W123" s="73" t="str">
        <f>IF('Request Testing'!W123&lt;1,"",IF(AND(OR('Request Testing'!L123&gt;0,'Request Testing'!M123&gt;0),COUNTA('Request Testing'!W123)&gt;0),"GCP","NH"))</f>
        <v/>
      </c>
      <c r="X123" s="73" t="str">
        <f>IF('Request Testing'!X123&lt;1,"",IF(AND(OR('Request Testing'!L123&gt;0,'Request Testing'!M123&gt;0),COUNTA('Request Testing'!X123)&gt;0),"GCP","CA"))</f>
        <v/>
      </c>
      <c r="Y123" s="73" t="str">
        <f>IF('Request Testing'!Y123&lt;1,"",IF(AND(OR('Request Testing'!L123&gt;0,'Request Testing'!M123&gt;0),COUNTA('Request Testing'!Y123)&gt;0),"GCP","DD"))</f>
        <v/>
      </c>
      <c r="Z123" s="73" t="str">
        <f>IF('Request Testing'!Z123&lt;1,"",IF(AND(OR('Request Testing'!L123&gt;0,'Request Testing'!M123&gt;0),COUNTA('Request Testing'!Z123)&gt;0),"GCP","TH"))</f>
        <v/>
      </c>
      <c r="AA123" s="73" t="str">
        <f>IF('Request Testing'!AA123&lt;1,"",IF(AND(OR('Request Testing'!L123&gt;0,'Request Testing'!M123&gt;0),COUNTA('Request Testing'!AA123)&gt;0),"GCP","PHA"))</f>
        <v/>
      </c>
      <c r="AB123" s="73" t="str">
        <f>IF('Request Testing'!AB123&lt;1,"",IF(AND(OR('Request Testing'!L123&gt;0,'Request Testing'!M123&gt;0),COUNTA('Request Testing'!AB123)&gt;0),"GCP","OS"))</f>
        <v/>
      </c>
      <c r="AE123" s="74" t="str">
        <f>IF(OR('Request Testing'!L123&gt;0,'Request Testing'!M123&gt;0,'Request Testing'!N123&gt;0,'Request Testing'!O123&gt;0,'Request Testing'!P123&gt;0,'Request Testing'!Q123&gt;0,'Request Testing'!R123&gt;0,'Request Testing'!S123&gt;0,'Request Testing'!T123&gt;0,'Request Testing'!U123&gt;0,'Request Testing'!V123&gt;0,'Request Testing'!W123&gt;0,'Request Testing'!X123&gt;0,'Request Testing'!Y123&gt;0,'Request Testing'!Z123&gt;0,'Request Testing'!AA123&gt;0,'Request Testing'!AB123&gt;0),"X","")</f>
        <v/>
      </c>
      <c r="AF123" s="75" t="str">
        <f>IF(ISNUMBER(SEARCH({"S"},C123)),"S",IF(ISNUMBER(SEARCH({"M"},C123)),"B",IF(ISNUMBER(SEARCH({"B"},C123)),"B",IF(ISNUMBER(SEARCH({"C"},C123)),"C",IF(ISNUMBER(SEARCH({"H"},C123)),"C",IF(ISNUMBER(SEARCH({"F"},C123)),"C",""))))))</f>
        <v/>
      </c>
      <c r="AG123" s="74" t="str">
        <f t="shared" si="20"/>
        <v/>
      </c>
      <c r="AH123" s="74" t="str">
        <f t="shared" si="21"/>
        <v/>
      </c>
      <c r="AI123" s="74" t="str">
        <f t="shared" si="22"/>
        <v/>
      </c>
      <c r="AJ123" s="4" t="str">
        <f t="shared" si="23"/>
        <v/>
      </c>
      <c r="AK123" s="76" t="str">
        <f>IF('Request Testing'!M123&lt;1,"",IF(AND(OR('Request Testing'!$E$1&gt;0),COUNTA('Request Testing'!M123)&gt;0),"CHR","GGP-LD"))</f>
        <v/>
      </c>
      <c r="AL123" s="4" t="str">
        <f t="shared" si="24"/>
        <v/>
      </c>
      <c r="AM123" s="52" t="str">
        <f t="shared" si="25"/>
        <v/>
      </c>
      <c r="AN123" s="4" t="str">
        <f t="shared" si="26"/>
        <v/>
      </c>
      <c r="AO123" s="4" t="str">
        <f t="shared" si="27"/>
        <v/>
      </c>
      <c r="AP123" s="74" t="str">
        <f t="shared" si="28"/>
        <v/>
      </c>
      <c r="AQ123" s="4" t="str">
        <f t="shared" si="29"/>
        <v/>
      </c>
      <c r="AR123" s="4" t="str">
        <f t="shared" si="39"/>
        <v/>
      </c>
      <c r="AS123" s="74" t="str">
        <f t="shared" si="30"/>
        <v/>
      </c>
      <c r="AT123" s="4" t="str">
        <f t="shared" si="31"/>
        <v/>
      </c>
      <c r="AU123" s="4" t="str">
        <f t="shared" si="32"/>
        <v/>
      </c>
      <c r="AV123" s="4" t="str">
        <f t="shared" si="33"/>
        <v/>
      </c>
      <c r="AW123" s="4" t="str">
        <f t="shared" si="34"/>
        <v/>
      </c>
      <c r="AX123" s="4" t="str">
        <f t="shared" si="35"/>
        <v/>
      </c>
      <c r="AY123" s="4" t="str">
        <f t="shared" si="36"/>
        <v/>
      </c>
      <c r="AZ123" s="4" t="str">
        <f t="shared" si="37"/>
        <v/>
      </c>
      <c r="BA123" s="77" t="str">
        <f>IF(AND(OR('Request Testing'!L123&gt;0,'Request Testing'!M123&gt;0),COUNTA('Request Testing'!V123:AB123)&gt;0),"Run Panel","")</f>
        <v/>
      </c>
      <c r="BC123" s="78" t="str">
        <f>IF(AG123="Blood Card",'Order Details'!$S$34,"")</f>
        <v/>
      </c>
      <c r="BD123" s="78" t="str">
        <f>IF(AH123="Hair Card",'Order Details'!$S$35,"")</f>
        <v/>
      </c>
      <c r="BF123" s="4" t="str">
        <f>IF(AJ123="GGP-HD",'Order Details'!$N$10,"")</f>
        <v/>
      </c>
      <c r="BG123" s="79" t="str">
        <f>IF(AK123="GGP-LD",'Order Details'!$N$15,IF(AK123="CHR",'Order Details'!$P$15,""))</f>
        <v/>
      </c>
      <c r="BH123" s="52" t="str">
        <f>IF(AL123="GGP-uLD",'Order Details'!$N$18,"")</f>
        <v/>
      </c>
      <c r="BI123" s="80" t="str">
        <f>IF(AM123="PV",'Order Details'!$N$24,"")</f>
        <v/>
      </c>
      <c r="BJ123" s="78" t="str">
        <f>IF(AN123="HPS",'Order Details'!$N$34,IF(AN123="HPS ADD ON",'Order Details'!$M$34,""))</f>
        <v/>
      </c>
      <c r="BK123" s="78" t="str">
        <f>IF(AO123="CC",'Order Details'!$N$33,IF(AO123="CC ADD ON",'Order Details'!$M$33,""))</f>
        <v/>
      </c>
      <c r="BL123" s="79" t="str">
        <f>IF(AP123="DL",'Order Details'!$N$35,"")</f>
        <v/>
      </c>
      <c r="BM123" s="79" t="str">
        <f>IF(AQ123="RC",'Order Details'!$N$36,"")</f>
        <v/>
      </c>
      <c r="BN123" s="79" t="str">
        <f>IF(AR123="OH",'Order Details'!$N$37,"")</f>
        <v/>
      </c>
      <c r="BO123" s="79" t="str">
        <f>IF(AS123="BVD",'Order Details'!$N$38,"")</f>
        <v/>
      </c>
      <c r="BP123" s="79" t="str">
        <f>IF(AT123="AM",'Order Details'!$N$40,"")</f>
        <v/>
      </c>
      <c r="BQ123" s="79" t="str">
        <f>IF(AU123="NH",'Order Details'!$N$41,"")</f>
        <v/>
      </c>
      <c r="BR123" s="79" t="str">
        <f>IF(AV123="CA",'Order Details'!$N$42,"")</f>
        <v/>
      </c>
      <c r="BS123" s="79" t="str">
        <f>IF(AW123="DD",'Order Details'!$N$43,"")</f>
        <v/>
      </c>
      <c r="BT123" s="79" t="str">
        <f>IF(AX123="TH",'Order Details'!$N$45,"")</f>
        <v/>
      </c>
      <c r="BU123" s="79" t="str">
        <f>IF(AY123="PHA",'Order Details'!$N$44,"")</f>
        <v/>
      </c>
      <c r="BV123" s="79" t="str">
        <f>IF(AZ123="OS",'Order Details'!$N$46,"")</f>
        <v/>
      </c>
      <c r="BW123" s="79" t="str">
        <f>IF(BA123="RUN PANEL",'Order Details'!$N$39,"")</f>
        <v/>
      </c>
      <c r="BX123" s="79" t="str">
        <f t="shared" si="38"/>
        <v/>
      </c>
    </row>
    <row r="124" spans="1:76" ht="15.75" customHeight="1">
      <c r="A124" s="22" t="str">
        <f>IF('Request Testing'!A124&gt;0,'Request Testing'!A124,"")</f>
        <v/>
      </c>
      <c r="B124" s="70" t="str">
        <f>IF('Request Testing'!B124="","",'Request Testing'!B124)</f>
        <v/>
      </c>
      <c r="C124" s="70" t="str">
        <f>IF('Request Testing'!C124="","",'Request Testing'!C124)</f>
        <v/>
      </c>
      <c r="D124" s="24" t="str">
        <f>IF('Request Testing'!D124="","",'Request Testing'!D124)</f>
        <v/>
      </c>
      <c r="E124" s="24" t="str">
        <f>IF('Request Testing'!E124="","",'Request Testing'!E124)</f>
        <v/>
      </c>
      <c r="F124" s="24" t="str">
        <f>IF('Request Testing'!F124="","",'Request Testing'!F124)</f>
        <v/>
      </c>
      <c r="G124" s="22" t="str">
        <f>IF('Request Testing'!G124="","",'Request Testing'!G124)</f>
        <v/>
      </c>
      <c r="H124" s="71" t="str">
        <f>IF('Request Testing'!H124="","",'Request Testing'!H124)</f>
        <v/>
      </c>
      <c r="I124" s="22" t="str">
        <f>IF('Request Testing'!I124="","",'Request Testing'!I124)</f>
        <v/>
      </c>
      <c r="J124" s="22" t="str">
        <f>IF('Request Testing'!J124="","",'Request Testing'!J124)</f>
        <v/>
      </c>
      <c r="K124" s="22" t="str">
        <f>IF('Request Testing'!K124="","",'Request Testing'!K124)</f>
        <v/>
      </c>
      <c r="L124" s="70" t="str">
        <f>IF('Request Testing'!L124="","",'Request Testing'!L124)</f>
        <v/>
      </c>
      <c r="M124" s="70" t="str">
        <f>IF('Request Testing'!M124="","",'Request Testing'!M124)</f>
        <v/>
      </c>
      <c r="N124" s="70" t="str">
        <f>IF('Request Testing'!N124="","",'Request Testing'!N124)</f>
        <v/>
      </c>
      <c r="O124" s="72" t="str">
        <f>IF('Request Testing'!O124&lt;1,"",IF(AND(OR('Request Testing'!L124&gt;0,'Request Testing'!M124&gt;0,'Request Testing'!N124&gt;0),COUNTA('Request Testing'!O124)&gt;0),"","PV"))</f>
        <v/>
      </c>
      <c r="P124" s="72" t="str">
        <f>IF('Request Testing'!P124&lt;1,"",IF(AND(OR('Request Testing'!L124&gt;0,'Request Testing'!M124&gt;0),COUNTA('Request Testing'!P124)&gt;0),"HPS ADD ON","HPS"))</f>
        <v/>
      </c>
      <c r="Q124" s="72" t="str">
        <f>IF('Request Testing'!Q124&lt;1,"",IF(AND(OR('Request Testing'!L124&gt;0,'Request Testing'!M124&gt;0),COUNTA('Request Testing'!Q124)&gt;0),"CC ADD ON","CC"))</f>
        <v/>
      </c>
      <c r="R124" s="72" t="str">
        <f>IF('Request Testing'!R124&lt;1,"",IF(AND(OR('Request Testing'!L124&gt;0,'Request Testing'!M124&gt;0),COUNTA('Request Testing'!R124)&gt;0),"RC ADD ON","RC"))</f>
        <v/>
      </c>
      <c r="S124" s="70" t="str">
        <f>IF('Request Testing'!S124&lt;1,"",IF(AND(OR('Request Testing'!L124&gt;0,'Request Testing'!M124&gt;0),COUNTA('Request Testing'!S124)&gt;0),"DL ADD ON","DL"))</f>
        <v/>
      </c>
      <c r="T124" s="70" t="str">
        <f>IF('Request Testing'!T124="","",'Request Testing'!T124)</f>
        <v/>
      </c>
      <c r="U124" s="70" t="str">
        <f>IF('Request Testing'!U124&lt;1,"",IF(AND(OR('Request Testing'!L124&gt;0,'Request Testing'!M124&gt;0),COUNTA('Request Testing'!U124)&gt;0),"OH ADD ON","OH"))</f>
        <v/>
      </c>
      <c r="V124" s="73" t="str">
        <f>IF('Request Testing'!V124&lt;1,"",IF(AND(OR('Request Testing'!L124&gt;0,'Request Testing'!M124&gt;0),COUNTA('Request Testing'!V124)&gt;0),"GCP","AM"))</f>
        <v/>
      </c>
      <c r="W124" s="73" t="str">
        <f>IF('Request Testing'!W124&lt;1,"",IF(AND(OR('Request Testing'!L124&gt;0,'Request Testing'!M124&gt;0),COUNTA('Request Testing'!W124)&gt;0),"GCP","NH"))</f>
        <v/>
      </c>
      <c r="X124" s="73" t="str">
        <f>IF('Request Testing'!X124&lt;1,"",IF(AND(OR('Request Testing'!L124&gt;0,'Request Testing'!M124&gt;0),COUNTA('Request Testing'!X124)&gt;0),"GCP","CA"))</f>
        <v/>
      </c>
      <c r="Y124" s="73" t="str">
        <f>IF('Request Testing'!Y124&lt;1,"",IF(AND(OR('Request Testing'!L124&gt;0,'Request Testing'!M124&gt;0),COUNTA('Request Testing'!Y124)&gt;0),"GCP","DD"))</f>
        <v/>
      </c>
      <c r="Z124" s="73" t="str">
        <f>IF('Request Testing'!Z124&lt;1,"",IF(AND(OR('Request Testing'!L124&gt;0,'Request Testing'!M124&gt;0),COUNTA('Request Testing'!Z124)&gt;0),"GCP","TH"))</f>
        <v/>
      </c>
      <c r="AA124" s="73" t="str">
        <f>IF('Request Testing'!AA124&lt;1,"",IF(AND(OR('Request Testing'!L124&gt;0,'Request Testing'!M124&gt;0),COUNTA('Request Testing'!AA124)&gt;0),"GCP","PHA"))</f>
        <v/>
      </c>
      <c r="AB124" s="73" t="str">
        <f>IF('Request Testing'!AB124&lt;1,"",IF(AND(OR('Request Testing'!L124&gt;0,'Request Testing'!M124&gt;0),COUNTA('Request Testing'!AB124)&gt;0),"GCP","OS"))</f>
        <v/>
      </c>
      <c r="AE124" s="74" t="str">
        <f>IF(OR('Request Testing'!L124&gt;0,'Request Testing'!M124&gt;0,'Request Testing'!N124&gt;0,'Request Testing'!O124&gt;0,'Request Testing'!P124&gt;0,'Request Testing'!Q124&gt;0,'Request Testing'!R124&gt;0,'Request Testing'!S124&gt;0,'Request Testing'!T124&gt;0,'Request Testing'!U124&gt;0,'Request Testing'!V124&gt;0,'Request Testing'!W124&gt;0,'Request Testing'!X124&gt;0,'Request Testing'!Y124&gt;0,'Request Testing'!Z124&gt;0,'Request Testing'!AA124&gt;0,'Request Testing'!AB124&gt;0),"X","")</f>
        <v/>
      </c>
      <c r="AF124" s="75" t="str">
        <f>IF(ISNUMBER(SEARCH({"S"},C124)),"S",IF(ISNUMBER(SEARCH({"M"},C124)),"B",IF(ISNUMBER(SEARCH({"B"},C124)),"B",IF(ISNUMBER(SEARCH({"C"},C124)),"C",IF(ISNUMBER(SEARCH({"H"},C124)),"C",IF(ISNUMBER(SEARCH({"F"},C124)),"C",""))))))</f>
        <v/>
      </c>
      <c r="AG124" s="74" t="str">
        <f t="shared" si="20"/>
        <v/>
      </c>
      <c r="AH124" s="74" t="str">
        <f t="shared" si="21"/>
        <v/>
      </c>
      <c r="AI124" s="74" t="str">
        <f t="shared" si="22"/>
        <v/>
      </c>
      <c r="AJ124" s="4" t="str">
        <f t="shared" si="23"/>
        <v/>
      </c>
      <c r="AK124" s="76" t="str">
        <f>IF('Request Testing'!M124&lt;1,"",IF(AND(OR('Request Testing'!$E$1&gt;0),COUNTA('Request Testing'!M124)&gt;0),"CHR","GGP-LD"))</f>
        <v/>
      </c>
      <c r="AL124" s="4" t="str">
        <f t="shared" si="24"/>
        <v/>
      </c>
      <c r="AM124" s="52" t="str">
        <f t="shared" si="25"/>
        <v/>
      </c>
      <c r="AN124" s="4" t="str">
        <f t="shared" si="26"/>
        <v/>
      </c>
      <c r="AO124" s="4" t="str">
        <f t="shared" si="27"/>
        <v/>
      </c>
      <c r="AP124" s="74" t="str">
        <f t="shared" si="28"/>
        <v/>
      </c>
      <c r="AQ124" s="4" t="str">
        <f t="shared" si="29"/>
        <v/>
      </c>
      <c r="AR124" s="4" t="str">
        <f t="shared" si="39"/>
        <v/>
      </c>
      <c r="AS124" s="74" t="str">
        <f t="shared" si="30"/>
        <v/>
      </c>
      <c r="AT124" s="4" t="str">
        <f t="shared" si="31"/>
        <v/>
      </c>
      <c r="AU124" s="4" t="str">
        <f t="shared" si="32"/>
        <v/>
      </c>
      <c r="AV124" s="4" t="str">
        <f t="shared" si="33"/>
        <v/>
      </c>
      <c r="AW124" s="4" t="str">
        <f t="shared" si="34"/>
        <v/>
      </c>
      <c r="AX124" s="4" t="str">
        <f t="shared" si="35"/>
        <v/>
      </c>
      <c r="AY124" s="4" t="str">
        <f t="shared" si="36"/>
        <v/>
      </c>
      <c r="AZ124" s="4" t="str">
        <f t="shared" si="37"/>
        <v/>
      </c>
      <c r="BA124" s="77" t="str">
        <f>IF(AND(OR('Request Testing'!L124&gt;0,'Request Testing'!M124&gt;0),COUNTA('Request Testing'!V124:AB124)&gt;0),"Run Panel","")</f>
        <v/>
      </c>
      <c r="BC124" s="78" t="str">
        <f>IF(AG124="Blood Card",'Order Details'!$S$34,"")</f>
        <v/>
      </c>
      <c r="BD124" s="78" t="str">
        <f>IF(AH124="Hair Card",'Order Details'!$S$35,"")</f>
        <v/>
      </c>
      <c r="BF124" s="4" t="str">
        <f>IF(AJ124="GGP-HD",'Order Details'!$N$10,"")</f>
        <v/>
      </c>
      <c r="BG124" s="79" t="str">
        <f>IF(AK124="GGP-LD",'Order Details'!$N$15,IF(AK124="CHR",'Order Details'!$P$15,""))</f>
        <v/>
      </c>
      <c r="BH124" s="52" t="str">
        <f>IF(AL124="GGP-uLD",'Order Details'!$N$18,"")</f>
        <v/>
      </c>
      <c r="BI124" s="80" t="str">
        <f>IF(AM124="PV",'Order Details'!$N$24,"")</f>
        <v/>
      </c>
      <c r="BJ124" s="78" t="str">
        <f>IF(AN124="HPS",'Order Details'!$N$34,IF(AN124="HPS ADD ON",'Order Details'!$M$34,""))</f>
        <v/>
      </c>
      <c r="BK124" s="78" t="str">
        <f>IF(AO124="CC",'Order Details'!$N$33,IF(AO124="CC ADD ON",'Order Details'!$M$33,""))</f>
        <v/>
      </c>
      <c r="BL124" s="79" t="str">
        <f>IF(AP124="DL",'Order Details'!$N$35,"")</f>
        <v/>
      </c>
      <c r="BM124" s="79" t="str">
        <f>IF(AQ124="RC",'Order Details'!$N$36,"")</f>
        <v/>
      </c>
      <c r="BN124" s="79" t="str">
        <f>IF(AR124="OH",'Order Details'!$N$37,"")</f>
        <v/>
      </c>
      <c r="BO124" s="79" t="str">
        <f>IF(AS124="BVD",'Order Details'!$N$38,"")</f>
        <v/>
      </c>
      <c r="BP124" s="79" t="str">
        <f>IF(AT124="AM",'Order Details'!$N$40,"")</f>
        <v/>
      </c>
      <c r="BQ124" s="79" t="str">
        <f>IF(AU124="NH",'Order Details'!$N$41,"")</f>
        <v/>
      </c>
      <c r="BR124" s="79" t="str">
        <f>IF(AV124="CA",'Order Details'!$N$42,"")</f>
        <v/>
      </c>
      <c r="BS124" s="79" t="str">
        <f>IF(AW124="DD",'Order Details'!$N$43,"")</f>
        <v/>
      </c>
      <c r="BT124" s="79" t="str">
        <f>IF(AX124="TH",'Order Details'!$N$45,"")</f>
        <v/>
      </c>
      <c r="BU124" s="79" t="str">
        <f>IF(AY124="PHA",'Order Details'!$N$44,"")</f>
        <v/>
      </c>
      <c r="BV124" s="79" t="str">
        <f>IF(AZ124="OS",'Order Details'!$N$46,"")</f>
        <v/>
      </c>
      <c r="BW124" s="79" t="str">
        <f>IF(BA124="RUN PANEL",'Order Details'!$N$39,"")</f>
        <v/>
      </c>
      <c r="BX124" s="79" t="str">
        <f t="shared" si="38"/>
        <v/>
      </c>
    </row>
    <row r="125" spans="1:76" ht="15.75" customHeight="1">
      <c r="A125" s="22" t="str">
        <f>IF('Request Testing'!A125&gt;0,'Request Testing'!A125,"")</f>
        <v/>
      </c>
      <c r="B125" s="70" t="str">
        <f>IF('Request Testing'!B125="","",'Request Testing'!B125)</f>
        <v/>
      </c>
      <c r="C125" s="70" t="str">
        <f>IF('Request Testing'!C125="","",'Request Testing'!C125)</f>
        <v/>
      </c>
      <c r="D125" s="24" t="str">
        <f>IF('Request Testing'!D125="","",'Request Testing'!D125)</f>
        <v/>
      </c>
      <c r="E125" s="24" t="str">
        <f>IF('Request Testing'!E125="","",'Request Testing'!E125)</f>
        <v/>
      </c>
      <c r="F125" s="24" t="str">
        <f>IF('Request Testing'!F125="","",'Request Testing'!F125)</f>
        <v/>
      </c>
      <c r="G125" s="22" t="str">
        <f>IF('Request Testing'!G125="","",'Request Testing'!G125)</f>
        <v/>
      </c>
      <c r="H125" s="71" t="str">
        <f>IF('Request Testing'!H125="","",'Request Testing'!H125)</f>
        <v/>
      </c>
      <c r="I125" s="22" t="str">
        <f>IF('Request Testing'!I125="","",'Request Testing'!I125)</f>
        <v/>
      </c>
      <c r="J125" s="22" t="str">
        <f>IF('Request Testing'!J125="","",'Request Testing'!J125)</f>
        <v/>
      </c>
      <c r="K125" s="22" t="str">
        <f>IF('Request Testing'!K125="","",'Request Testing'!K125)</f>
        <v/>
      </c>
      <c r="L125" s="70" t="str">
        <f>IF('Request Testing'!L125="","",'Request Testing'!L125)</f>
        <v/>
      </c>
      <c r="M125" s="70" t="str">
        <f>IF('Request Testing'!M125="","",'Request Testing'!M125)</f>
        <v/>
      </c>
      <c r="N125" s="70" t="str">
        <f>IF('Request Testing'!N125="","",'Request Testing'!N125)</f>
        <v/>
      </c>
      <c r="O125" s="72" t="str">
        <f>IF('Request Testing'!O125&lt;1,"",IF(AND(OR('Request Testing'!L125&gt;0,'Request Testing'!M125&gt;0,'Request Testing'!N125&gt;0),COUNTA('Request Testing'!O125)&gt;0),"","PV"))</f>
        <v/>
      </c>
      <c r="P125" s="72" t="str">
        <f>IF('Request Testing'!P125&lt;1,"",IF(AND(OR('Request Testing'!L125&gt;0,'Request Testing'!M125&gt;0),COUNTA('Request Testing'!P125)&gt;0),"HPS ADD ON","HPS"))</f>
        <v/>
      </c>
      <c r="Q125" s="72" t="str">
        <f>IF('Request Testing'!Q125&lt;1,"",IF(AND(OR('Request Testing'!L125&gt;0,'Request Testing'!M125&gt;0),COUNTA('Request Testing'!Q125)&gt;0),"CC ADD ON","CC"))</f>
        <v/>
      </c>
      <c r="R125" s="72" t="str">
        <f>IF('Request Testing'!R125&lt;1,"",IF(AND(OR('Request Testing'!L125&gt;0,'Request Testing'!M125&gt;0),COUNTA('Request Testing'!R125)&gt;0),"RC ADD ON","RC"))</f>
        <v/>
      </c>
      <c r="S125" s="70" t="str">
        <f>IF('Request Testing'!S125&lt;1,"",IF(AND(OR('Request Testing'!L125&gt;0,'Request Testing'!M125&gt;0),COUNTA('Request Testing'!S125)&gt;0),"DL ADD ON","DL"))</f>
        <v/>
      </c>
      <c r="T125" s="70" t="str">
        <f>IF('Request Testing'!T125="","",'Request Testing'!T125)</f>
        <v/>
      </c>
      <c r="U125" s="70" t="str">
        <f>IF('Request Testing'!U125&lt;1,"",IF(AND(OR('Request Testing'!L125&gt;0,'Request Testing'!M125&gt;0),COUNTA('Request Testing'!U125)&gt;0),"OH ADD ON","OH"))</f>
        <v/>
      </c>
      <c r="V125" s="73" t="str">
        <f>IF('Request Testing'!V125&lt;1,"",IF(AND(OR('Request Testing'!L125&gt;0,'Request Testing'!M125&gt;0),COUNTA('Request Testing'!V125)&gt;0),"GCP","AM"))</f>
        <v/>
      </c>
      <c r="W125" s="73" t="str">
        <f>IF('Request Testing'!W125&lt;1,"",IF(AND(OR('Request Testing'!L125&gt;0,'Request Testing'!M125&gt;0),COUNTA('Request Testing'!W125)&gt;0),"GCP","NH"))</f>
        <v/>
      </c>
      <c r="X125" s="73" t="str">
        <f>IF('Request Testing'!X125&lt;1,"",IF(AND(OR('Request Testing'!L125&gt;0,'Request Testing'!M125&gt;0),COUNTA('Request Testing'!X125)&gt;0),"GCP","CA"))</f>
        <v/>
      </c>
      <c r="Y125" s="73" t="str">
        <f>IF('Request Testing'!Y125&lt;1,"",IF(AND(OR('Request Testing'!L125&gt;0,'Request Testing'!M125&gt;0),COUNTA('Request Testing'!Y125)&gt;0),"GCP","DD"))</f>
        <v/>
      </c>
      <c r="Z125" s="73" t="str">
        <f>IF('Request Testing'!Z125&lt;1,"",IF(AND(OR('Request Testing'!L125&gt;0,'Request Testing'!M125&gt;0),COUNTA('Request Testing'!Z125)&gt;0),"GCP","TH"))</f>
        <v/>
      </c>
      <c r="AA125" s="73" t="str">
        <f>IF('Request Testing'!AA125&lt;1,"",IF(AND(OR('Request Testing'!L125&gt;0,'Request Testing'!M125&gt;0),COUNTA('Request Testing'!AA125)&gt;0),"GCP","PHA"))</f>
        <v/>
      </c>
      <c r="AB125" s="73" t="str">
        <f>IF('Request Testing'!AB125&lt;1,"",IF(AND(OR('Request Testing'!L125&gt;0,'Request Testing'!M125&gt;0),COUNTA('Request Testing'!AB125)&gt;0),"GCP","OS"))</f>
        <v/>
      </c>
      <c r="AE125" s="74" t="str">
        <f>IF(OR('Request Testing'!L125&gt;0,'Request Testing'!M125&gt;0,'Request Testing'!N125&gt;0,'Request Testing'!O125&gt;0,'Request Testing'!P125&gt;0,'Request Testing'!Q125&gt;0,'Request Testing'!R125&gt;0,'Request Testing'!S125&gt;0,'Request Testing'!T125&gt;0,'Request Testing'!U125&gt;0,'Request Testing'!V125&gt;0,'Request Testing'!W125&gt;0,'Request Testing'!X125&gt;0,'Request Testing'!Y125&gt;0,'Request Testing'!Z125&gt;0,'Request Testing'!AA125&gt;0,'Request Testing'!AB125&gt;0),"X","")</f>
        <v/>
      </c>
      <c r="AF125" s="75" t="str">
        <f>IF(ISNUMBER(SEARCH({"S"},C125)),"S",IF(ISNUMBER(SEARCH({"M"},C125)),"B",IF(ISNUMBER(SEARCH({"B"},C125)),"B",IF(ISNUMBER(SEARCH({"C"},C125)),"C",IF(ISNUMBER(SEARCH({"H"},C125)),"C",IF(ISNUMBER(SEARCH({"F"},C125)),"C",""))))))</f>
        <v/>
      </c>
      <c r="AG125" s="74" t="str">
        <f t="shared" si="20"/>
        <v/>
      </c>
      <c r="AH125" s="74" t="str">
        <f t="shared" si="21"/>
        <v/>
      </c>
      <c r="AI125" s="74" t="str">
        <f t="shared" si="22"/>
        <v/>
      </c>
      <c r="AJ125" s="4" t="str">
        <f t="shared" si="23"/>
        <v/>
      </c>
      <c r="AK125" s="76" t="str">
        <f>IF('Request Testing'!M125&lt;1,"",IF(AND(OR('Request Testing'!$E$1&gt;0),COUNTA('Request Testing'!M125)&gt;0),"CHR","GGP-LD"))</f>
        <v/>
      </c>
      <c r="AL125" s="4" t="str">
        <f t="shared" si="24"/>
        <v/>
      </c>
      <c r="AM125" s="52" t="str">
        <f t="shared" si="25"/>
        <v/>
      </c>
      <c r="AN125" s="4" t="str">
        <f t="shared" si="26"/>
        <v/>
      </c>
      <c r="AO125" s="4" t="str">
        <f t="shared" si="27"/>
        <v/>
      </c>
      <c r="AP125" s="74" t="str">
        <f t="shared" si="28"/>
        <v/>
      </c>
      <c r="AQ125" s="4" t="str">
        <f t="shared" si="29"/>
        <v/>
      </c>
      <c r="AR125" s="4" t="str">
        <f t="shared" si="39"/>
        <v/>
      </c>
      <c r="AS125" s="74" t="str">
        <f t="shared" si="30"/>
        <v/>
      </c>
      <c r="AT125" s="4" t="str">
        <f t="shared" si="31"/>
        <v/>
      </c>
      <c r="AU125" s="4" t="str">
        <f t="shared" si="32"/>
        <v/>
      </c>
      <c r="AV125" s="4" t="str">
        <f t="shared" si="33"/>
        <v/>
      </c>
      <c r="AW125" s="4" t="str">
        <f t="shared" si="34"/>
        <v/>
      </c>
      <c r="AX125" s="4" t="str">
        <f t="shared" si="35"/>
        <v/>
      </c>
      <c r="AY125" s="4" t="str">
        <f t="shared" si="36"/>
        <v/>
      </c>
      <c r="AZ125" s="4" t="str">
        <f t="shared" si="37"/>
        <v/>
      </c>
      <c r="BA125" s="77" t="str">
        <f>IF(AND(OR('Request Testing'!L125&gt;0,'Request Testing'!M125&gt;0),COUNTA('Request Testing'!V125:AB125)&gt;0),"Run Panel","")</f>
        <v/>
      </c>
      <c r="BC125" s="78" t="str">
        <f>IF(AG125="Blood Card",'Order Details'!$S$34,"")</f>
        <v/>
      </c>
      <c r="BD125" s="78" t="str">
        <f>IF(AH125="Hair Card",'Order Details'!$S$35,"")</f>
        <v/>
      </c>
      <c r="BF125" s="4" t="str">
        <f>IF(AJ125="GGP-HD",'Order Details'!$N$10,"")</f>
        <v/>
      </c>
      <c r="BG125" s="79" t="str">
        <f>IF(AK125="GGP-LD",'Order Details'!$N$15,IF(AK125="CHR",'Order Details'!$P$15,""))</f>
        <v/>
      </c>
      <c r="BH125" s="52" t="str">
        <f>IF(AL125="GGP-uLD",'Order Details'!$N$18,"")</f>
        <v/>
      </c>
      <c r="BI125" s="80" t="str">
        <f>IF(AM125="PV",'Order Details'!$N$24,"")</f>
        <v/>
      </c>
      <c r="BJ125" s="78" t="str">
        <f>IF(AN125="HPS",'Order Details'!$N$34,IF(AN125="HPS ADD ON",'Order Details'!$M$34,""))</f>
        <v/>
      </c>
      <c r="BK125" s="78" t="str">
        <f>IF(AO125="CC",'Order Details'!$N$33,IF(AO125="CC ADD ON",'Order Details'!$M$33,""))</f>
        <v/>
      </c>
      <c r="BL125" s="79" t="str">
        <f>IF(AP125="DL",'Order Details'!$N$35,"")</f>
        <v/>
      </c>
      <c r="BM125" s="79" t="str">
        <f>IF(AQ125="RC",'Order Details'!$N$36,"")</f>
        <v/>
      </c>
      <c r="BN125" s="79" t="str">
        <f>IF(AR125="OH",'Order Details'!$N$37,"")</f>
        <v/>
      </c>
      <c r="BO125" s="79" t="str">
        <f>IF(AS125="BVD",'Order Details'!$N$38,"")</f>
        <v/>
      </c>
      <c r="BP125" s="79" t="str">
        <f>IF(AT125="AM",'Order Details'!$N$40,"")</f>
        <v/>
      </c>
      <c r="BQ125" s="79" t="str">
        <f>IF(AU125="NH",'Order Details'!$N$41,"")</f>
        <v/>
      </c>
      <c r="BR125" s="79" t="str">
        <f>IF(AV125="CA",'Order Details'!$N$42,"")</f>
        <v/>
      </c>
      <c r="BS125" s="79" t="str">
        <f>IF(AW125="DD",'Order Details'!$N$43,"")</f>
        <v/>
      </c>
      <c r="BT125" s="79" t="str">
        <f>IF(AX125="TH",'Order Details'!$N$45,"")</f>
        <v/>
      </c>
      <c r="BU125" s="79" t="str">
        <f>IF(AY125="PHA",'Order Details'!$N$44,"")</f>
        <v/>
      </c>
      <c r="BV125" s="79" t="str">
        <f>IF(AZ125="OS",'Order Details'!$N$46,"")</f>
        <v/>
      </c>
      <c r="BW125" s="79" t="str">
        <f>IF(BA125="RUN PANEL",'Order Details'!$N$39,"")</f>
        <v/>
      </c>
      <c r="BX125" s="79" t="str">
        <f t="shared" si="38"/>
        <v/>
      </c>
    </row>
    <row r="126" spans="1:76" ht="15.75" customHeight="1">
      <c r="A126" s="22" t="str">
        <f>IF('Request Testing'!A126&gt;0,'Request Testing'!A126,"")</f>
        <v/>
      </c>
      <c r="B126" s="70" t="str">
        <f>IF('Request Testing'!B126="","",'Request Testing'!B126)</f>
        <v/>
      </c>
      <c r="C126" s="70" t="str">
        <f>IF('Request Testing'!C126="","",'Request Testing'!C126)</f>
        <v/>
      </c>
      <c r="D126" s="24" t="str">
        <f>IF('Request Testing'!D126="","",'Request Testing'!D126)</f>
        <v/>
      </c>
      <c r="E126" s="24" t="str">
        <f>IF('Request Testing'!E126="","",'Request Testing'!E126)</f>
        <v/>
      </c>
      <c r="F126" s="24" t="str">
        <f>IF('Request Testing'!F126="","",'Request Testing'!F126)</f>
        <v/>
      </c>
      <c r="G126" s="22" t="str">
        <f>IF('Request Testing'!G126="","",'Request Testing'!G126)</f>
        <v/>
      </c>
      <c r="H126" s="71" t="str">
        <f>IF('Request Testing'!H126="","",'Request Testing'!H126)</f>
        <v/>
      </c>
      <c r="I126" s="22" t="str">
        <f>IF('Request Testing'!I126="","",'Request Testing'!I126)</f>
        <v/>
      </c>
      <c r="J126" s="22" t="str">
        <f>IF('Request Testing'!J126="","",'Request Testing'!J126)</f>
        <v/>
      </c>
      <c r="K126" s="22" t="str">
        <f>IF('Request Testing'!K126="","",'Request Testing'!K126)</f>
        <v/>
      </c>
      <c r="L126" s="70" t="str">
        <f>IF('Request Testing'!L126="","",'Request Testing'!L126)</f>
        <v/>
      </c>
      <c r="M126" s="70" t="str">
        <f>IF('Request Testing'!M126="","",'Request Testing'!M126)</f>
        <v/>
      </c>
      <c r="N126" s="70" t="str">
        <f>IF('Request Testing'!N126="","",'Request Testing'!N126)</f>
        <v/>
      </c>
      <c r="O126" s="72" t="str">
        <f>IF('Request Testing'!O126&lt;1,"",IF(AND(OR('Request Testing'!L126&gt;0,'Request Testing'!M126&gt;0,'Request Testing'!N126&gt;0),COUNTA('Request Testing'!O126)&gt;0),"","PV"))</f>
        <v/>
      </c>
      <c r="P126" s="72" t="str">
        <f>IF('Request Testing'!P126&lt;1,"",IF(AND(OR('Request Testing'!L126&gt;0,'Request Testing'!M126&gt;0),COUNTA('Request Testing'!P126)&gt;0),"HPS ADD ON","HPS"))</f>
        <v/>
      </c>
      <c r="Q126" s="72" t="str">
        <f>IF('Request Testing'!Q126&lt;1,"",IF(AND(OR('Request Testing'!L126&gt;0,'Request Testing'!M126&gt;0),COUNTA('Request Testing'!Q126)&gt;0),"CC ADD ON","CC"))</f>
        <v/>
      </c>
      <c r="R126" s="72" t="str">
        <f>IF('Request Testing'!R126&lt;1,"",IF(AND(OR('Request Testing'!L126&gt;0,'Request Testing'!M126&gt;0),COUNTA('Request Testing'!R126)&gt;0),"RC ADD ON","RC"))</f>
        <v/>
      </c>
      <c r="S126" s="70" t="str">
        <f>IF('Request Testing'!S126&lt;1,"",IF(AND(OR('Request Testing'!L126&gt;0,'Request Testing'!M126&gt;0),COUNTA('Request Testing'!S126)&gt;0),"DL ADD ON","DL"))</f>
        <v/>
      </c>
      <c r="T126" s="70" t="str">
        <f>IF('Request Testing'!T126="","",'Request Testing'!T126)</f>
        <v/>
      </c>
      <c r="U126" s="70" t="str">
        <f>IF('Request Testing'!U126&lt;1,"",IF(AND(OR('Request Testing'!L126&gt;0,'Request Testing'!M126&gt;0),COUNTA('Request Testing'!U126)&gt;0),"OH ADD ON","OH"))</f>
        <v/>
      </c>
      <c r="V126" s="73" t="str">
        <f>IF('Request Testing'!V126&lt;1,"",IF(AND(OR('Request Testing'!L126&gt;0,'Request Testing'!M126&gt;0),COUNTA('Request Testing'!V126)&gt;0),"GCP","AM"))</f>
        <v/>
      </c>
      <c r="W126" s="73" t="str">
        <f>IF('Request Testing'!W126&lt;1,"",IF(AND(OR('Request Testing'!L126&gt;0,'Request Testing'!M126&gt;0),COUNTA('Request Testing'!W126)&gt;0),"GCP","NH"))</f>
        <v/>
      </c>
      <c r="X126" s="73" t="str">
        <f>IF('Request Testing'!X126&lt;1,"",IF(AND(OR('Request Testing'!L126&gt;0,'Request Testing'!M126&gt;0),COUNTA('Request Testing'!X126)&gt;0),"GCP","CA"))</f>
        <v/>
      </c>
      <c r="Y126" s="73" t="str">
        <f>IF('Request Testing'!Y126&lt;1,"",IF(AND(OR('Request Testing'!L126&gt;0,'Request Testing'!M126&gt;0),COUNTA('Request Testing'!Y126)&gt;0),"GCP","DD"))</f>
        <v/>
      </c>
      <c r="Z126" s="73" t="str">
        <f>IF('Request Testing'!Z126&lt;1,"",IF(AND(OR('Request Testing'!L126&gt;0,'Request Testing'!M126&gt;0),COUNTA('Request Testing'!Z126)&gt;0),"GCP","TH"))</f>
        <v/>
      </c>
      <c r="AA126" s="73" t="str">
        <f>IF('Request Testing'!AA126&lt;1,"",IF(AND(OR('Request Testing'!L126&gt;0,'Request Testing'!M126&gt;0),COUNTA('Request Testing'!AA126)&gt;0),"GCP","PHA"))</f>
        <v/>
      </c>
      <c r="AB126" s="73" t="str">
        <f>IF('Request Testing'!AB126&lt;1,"",IF(AND(OR('Request Testing'!L126&gt;0,'Request Testing'!M126&gt;0),COUNTA('Request Testing'!AB126)&gt;0),"GCP","OS"))</f>
        <v/>
      </c>
      <c r="AE126" s="74" t="str">
        <f>IF(OR('Request Testing'!L126&gt;0,'Request Testing'!M126&gt;0,'Request Testing'!N126&gt;0,'Request Testing'!O126&gt;0,'Request Testing'!P126&gt;0,'Request Testing'!Q126&gt;0,'Request Testing'!R126&gt;0,'Request Testing'!S126&gt;0,'Request Testing'!T126&gt;0,'Request Testing'!U126&gt;0,'Request Testing'!V126&gt;0,'Request Testing'!W126&gt;0,'Request Testing'!X126&gt;0,'Request Testing'!Y126&gt;0,'Request Testing'!Z126&gt;0,'Request Testing'!AA126&gt;0,'Request Testing'!AB126&gt;0),"X","")</f>
        <v/>
      </c>
      <c r="AF126" s="75" t="str">
        <f>IF(ISNUMBER(SEARCH({"S"},C126)),"S",IF(ISNUMBER(SEARCH({"M"},C126)),"B",IF(ISNUMBER(SEARCH({"B"},C126)),"B",IF(ISNUMBER(SEARCH({"C"},C126)),"C",IF(ISNUMBER(SEARCH({"H"},C126)),"C",IF(ISNUMBER(SEARCH({"F"},C126)),"C",""))))))</f>
        <v/>
      </c>
      <c r="AG126" s="74" t="str">
        <f t="shared" si="20"/>
        <v/>
      </c>
      <c r="AH126" s="74" t="str">
        <f t="shared" si="21"/>
        <v/>
      </c>
      <c r="AI126" s="74" t="str">
        <f t="shared" si="22"/>
        <v/>
      </c>
      <c r="AJ126" s="4" t="str">
        <f t="shared" si="23"/>
        <v/>
      </c>
      <c r="AK126" s="76" t="str">
        <f>IF('Request Testing'!M126&lt;1,"",IF(AND(OR('Request Testing'!$E$1&gt;0),COUNTA('Request Testing'!M126)&gt;0),"CHR","GGP-LD"))</f>
        <v/>
      </c>
      <c r="AL126" s="4" t="str">
        <f t="shared" si="24"/>
        <v/>
      </c>
      <c r="AM126" s="52" t="str">
        <f t="shared" si="25"/>
        <v/>
      </c>
      <c r="AN126" s="4" t="str">
        <f t="shared" si="26"/>
        <v/>
      </c>
      <c r="AO126" s="4" t="str">
        <f t="shared" si="27"/>
        <v/>
      </c>
      <c r="AP126" s="74" t="str">
        <f t="shared" si="28"/>
        <v/>
      </c>
      <c r="AQ126" s="4" t="str">
        <f t="shared" si="29"/>
        <v/>
      </c>
      <c r="AR126" s="4" t="str">
        <f t="shared" si="39"/>
        <v/>
      </c>
      <c r="AS126" s="74" t="str">
        <f t="shared" si="30"/>
        <v/>
      </c>
      <c r="AT126" s="4" t="str">
        <f t="shared" si="31"/>
        <v/>
      </c>
      <c r="AU126" s="4" t="str">
        <f t="shared" si="32"/>
        <v/>
      </c>
      <c r="AV126" s="4" t="str">
        <f t="shared" si="33"/>
        <v/>
      </c>
      <c r="AW126" s="4" t="str">
        <f t="shared" si="34"/>
        <v/>
      </c>
      <c r="AX126" s="4" t="str">
        <f t="shared" si="35"/>
        <v/>
      </c>
      <c r="AY126" s="4" t="str">
        <f t="shared" si="36"/>
        <v/>
      </c>
      <c r="AZ126" s="4" t="str">
        <f t="shared" si="37"/>
        <v/>
      </c>
      <c r="BA126" s="77" t="str">
        <f>IF(AND(OR('Request Testing'!L126&gt;0,'Request Testing'!M126&gt;0),COUNTA('Request Testing'!V126:AB126)&gt;0),"Run Panel","")</f>
        <v/>
      </c>
      <c r="BC126" s="78" t="str">
        <f>IF(AG126="Blood Card",'Order Details'!$S$34,"")</f>
        <v/>
      </c>
      <c r="BD126" s="78" t="str">
        <f>IF(AH126="Hair Card",'Order Details'!$S$35,"")</f>
        <v/>
      </c>
      <c r="BF126" s="4" t="str">
        <f>IF(AJ126="GGP-HD",'Order Details'!$N$10,"")</f>
        <v/>
      </c>
      <c r="BG126" s="79" t="str">
        <f>IF(AK126="GGP-LD",'Order Details'!$N$15,IF(AK126="CHR",'Order Details'!$P$15,""))</f>
        <v/>
      </c>
      <c r="BH126" s="52" t="str">
        <f>IF(AL126="GGP-uLD",'Order Details'!$N$18,"")</f>
        <v/>
      </c>
      <c r="BI126" s="80" t="str">
        <f>IF(AM126="PV",'Order Details'!$N$24,"")</f>
        <v/>
      </c>
      <c r="BJ126" s="78" t="str">
        <f>IF(AN126="HPS",'Order Details'!$N$34,IF(AN126="HPS ADD ON",'Order Details'!$M$34,""))</f>
        <v/>
      </c>
      <c r="BK126" s="78" t="str">
        <f>IF(AO126="CC",'Order Details'!$N$33,IF(AO126="CC ADD ON",'Order Details'!$M$33,""))</f>
        <v/>
      </c>
      <c r="BL126" s="79" t="str">
        <f>IF(AP126="DL",'Order Details'!$N$35,"")</f>
        <v/>
      </c>
      <c r="BM126" s="79" t="str">
        <f>IF(AQ126="RC",'Order Details'!$N$36,"")</f>
        <v/>
      </c>
      <c r="BN126" s="79" t="str">
        <f>IF(AR126="OH",'Order Details'!$N$37,"")</f>
        <v/>
      </c>
      <c r="BO126" s="79" t="str">
        <f>IF(AS126="BVD",'Order Details'!$N$38,"")</f>
        <v/>
      </c>
      <c r="BP126" s="79" t="str">
        <f>IF(AT126="AM",'Order Details'!$N$40,"")</f>
        <v/>
      </c>
      <c r="BQ126" s="79" t="str">
        <f>IF(AU126="NH",'Order Details'!$N$41,"")</f>
        <v/>
      </c>
      <c r="BR126" s="79" t="str">
        <f>IF(AV126="CA",'Order Details'!$N$42,"")</f>
        <v/>
      </c>
      <c r="BS126" s="79" t="str">
        <f>IF(AW126="DD",'Order Details'!$N$43,"")</f>
        <v/>
      </c>
      <c r="BT126" s="79" t="str">
        <f>IF(AX126="TH",'Order Details'!$N$45,"")</f>
        <v/>
      </c>
      <c r="BU126" s="79" t="str">
        <f>IF(AY126="PHA",'Order Details'!$N$44,"")</f>
        <v/>
      </c>
      <c r="BV126" s="79" t="str">
        <f>IF(AZ126="OS",'Order Details'!$N$46,"")</f>
        <v/>
      </c>
      <c r="BW126" s="79" t="str">
        <f>IF(BA126="RUN PANEL",'Order Details'!$N$39,"")</f>
        <v/>
      </c>
      <c r="BX126" s="79" t="str">
        <f t="shared" si="38"/>
        <v/>
      </c>
    </row>
    <row r="127" spans="1:76" ht="15.75" customHeight="1">
      <c r="A127" s="22" t="str">
        <f>IF('Request Testing'!A127&gt;0,'Request Testing'!A127,"")</f>
        <v/>
      </c>
      <c r="B127" s="70" t="str">
        <f>IF('Request Testing'!B127="","",'Request Testing'!B127)</f>
        <v/>
      </c>
      <c r="C127" s="70" t="str">
        <f>IF('Request Testing'!C127="","",'Request Testing'!C127)</f>
        <v/>
      </c>
      <c r="D127" s="24" t="str">
        <f>IF('Request Testing'!D127="","",'Request Testing'!D127)</f>
        <v/>
      </c>
      <c r="E127" s="24" t="str">
        <f>IF('Request Testing'!E127="","",'Request Testing'!E127)</f>
        <v/>
      </c>
      <c r="F127" s="24" t="str">
        <f>IF('Request Testing'!F127="","",'Request Testing'!F127)</f>
        <v/>
      </c>
      <c r="G127" s="22" t="str">
        <f>IF('Request Testing'!G127="","",'Request Testing'!G127)</f>
        <v/>
      </c>
      <c r="H127" s="71" t="str">
        <f>IF('Request Testing'!H127="","",'Request Testing'!H127)</f>
        <v/>
      </c>
      <c r="I127" s="22" t="str">
        <f>IF('Request Testing'!I127="","",'Request Testing'!I127)</f>
        <v/>
      </c>
      <c r="J127" s="22" t="str">
        <f>IF('Request Testing'!J127="","",'Request Testing'!J127)</f>
        <v/>
      </c>
      <c r="K127" s="22" t="str">
        <f>IF('Request Testing'!K127="","",'Request Testing'!K127)</f>
        <v/>
      </c>
      <c r="L127" s="70" t="str">
        <f>IF('Request Testing'!L127="","",'Request Testing'!L127)</f>
        <v/>
      </c>
      <c r="M127" s="70" t="str">
        <f>IF('Request Testing'!M127="","",'Request Testing'!M127)</f>
        <v/>
      </c>
      <c r="N127" s="70" t="str">
        <f>IF('Request Testing'!N127="","",'Request Testing'!N127)</f>
        <v/>
      </c>
      <c r="O127" s="72" t="str">
        <f>IF('Request Testing'!O127&lt;1,"",IF(AND(OR('Request Testing'!L127&gt;0,'Request Testing'!M127&gt;0,'Request Testing'!N127&gt;0),COUNTA('Request Testing'!O127)&gt;0),"","PV"))</f>
        <v/>
      </c>
      <c r="P127" s="72" t="str">
        <f>IF('Request Testing'!P127&lt;1,"",IF(AND(OR('Request Testing'!L127&gt;0,'Request Testing'!M127&gt;0),COUNTA('Request Testing'!P127)&gt;0),"HPS ADD ON","HPS"))</f>
        <v/>
      </c>
      <c r="Q127" s="72" t="str">
        <f>IF('Request Testing'!Q127&lt;1,"",IF(AND(OR('Request Testing'!L127&gt;0,'Request Testing'!M127&gt;0),COUNTA('Request Testing'!Q127)&gt;0),"CC ADD ON","CC"))</f>
        <v/>
      </c>
      <c r="R127" s="72" t="str">
        <f>IF('Request Testing'!R127&lt;1,"",IF(AND(OR('Request Testing'!L127&gt;0,'Request Testing'!M127&gt;0),COUNTA('Request Testing'!R127)&gt;0),"RC ADD ON","RC"))</f>
        <v/>
      </c>
      <c r="S127" s="70" t="str">
        <f>IF('Request Testing'!S127&lt;1,"",IF(AND(OR('Request Testing'!L127&gt;0,'Request Testing'!M127&gt;0),COUNTA('Request Testing'!S127)&gt;0),"DL ADD ON","DL"))</f>
        <v/>
      </c>
      <c r="T127" s="70" t="str">
        <f>IF('Request Testing'!T127="","",'Request Testing'!T127)</f>
        <v/>
      </c>
      <c r="U127" s="70" t="str">
        <f>IF('Request Testing'!U127&lt;1,"",IF(AND(OR('Request Testing'!L127&gt;0,'Request Testing'!M127&gt;0),COUNTA('Request Testing'!U127)&gt;0),"OH ADD ON","OH"))</f>
        <v/>
      </c>
      <c r="V127" s="73" t="str">
        <f>IF('Request Testing'!V127&lt;1,"",IF(AND(OR('Request Testing'!L127&gt;0,'Request Testing'!M127&gt;0),COUNTA('Request Testing'!V127)&gt;0),"GCP","AM"))</f>
        <v/>
      </c>
      <c r="W127" s="73" t="str">
        <f>IF('Request Testing'!W127&lt;1,"",IF(AND(OR('Request Testing'!L127&gt;0,'Request Testing'!M127&gt;0),COUNTA('Request Testing'!W127)&gt;0),"GCP","NH"))</f>
        <v/>
      </c>
      <c r="X127" s="73" t="str">
        <f>IF('Request Testing'!X127&lt;1,"",IF(AND(OR('Request Testing'!L127&gt;0,'Request Testing'!M127&gt;0),COUNTA('Request Testing'!X127)&gt;0),"GCP","CA"))</f>
        <v/>
      </c>
      <c r="Y127" s="73" t="str">
        <f>IF('Request Testing'!Y127&lt;1,"",IF(AND(OR('Request Testing'!L127&gt;0,'Request Testing'!M127&gt;0),COUNTA('Request Testing'!Y127)&gt;0),"GCP","DD"))</f>
        <v/>
      </c>
      <c r="Z127" s="73" t="str">
        <f>IF('Request Testing'!Z127&lt;1,"",IF(AND(OR('Request Testing'!L127&gt;0,'Request Testing'!M127&gt;0),COUNTA('Request Testing'!Z127)&gt;0),"GCP","TH"))</f>
        <v/>
      </c>
      <c r="AA127" s="73" t="str">
        <f>IF('Request Testing'!AA127&lt;1,"",IF(AND(OR('Request Testing'!L127&gt;0,'Request Testing'!M127&gt;0),COUNTA('Request Testing'!AA127)&gt;0),"GCP","PHA"))</f>
        <v/>
      </c>
      <c r="AB127" s="73" t="str">
        <f>IF('Request Testing'!AB127&lt;1,"",IF(AND(OR('Request Testing'!L127&gt;0,'Request Testing'!M127&gt;0),COUNTA('Request Testing'!AB127)&gt;0),"GCP","OS"))</f>
        <v/>
      </c>
      <c r="AE127" s="74" t="str">
        <f>IF(OR('Request Testing'!L127&gt;0,'Request Testing'!M127&gt;0,'Request Testing'!N127&gt;0,'Request Testing'!O127&gt;0,'Request Testing'!P127&gt;0,'Request Testing'!Q127&gt;0,'Request Testing'!R127&gt;0,'Request Testing'!S127&gt;0,'Request Testing'!T127&gt;0,'Request Testing'!U127&gt;0,'Request Testing'!V127&gt;0,'Request Testing'!W127&gt;0,'Request Testing'!X127&gt;0,'Request Testing'!Y127&gt;0,'Request Testing'!Z127&gt;0,'Request Testing'!AA127&gt;0,'Request Testing'!AB127&gt;0),"X","")</f>
        <v/>
      </c>
      <c r="AF127" s="75" t="str">
        <f>IF(ISNUMBER(SEARCH({"S"},C127)),"S",IF(ISNUMBER(SEARCH({"M"},C127)),"B",IF(ISNUMBER(SEARCH({"B"},C127)),"B",IF(ISNUMBER(SEARCH({"C"},C127)),"C",IF(ISNUMBER(SEARCH({"H"},C127)),"C",IF(ISNUMBER(SEARCH({"F"},C127)),"C",""))))))</f>
        <v/>
      </c>
      <c r="AG127" s="74" t="str">
        <f t="shared" si="20"/>
        <v/>
      </c>
      <c r="AH127" s="74" t="str">
        <f t="shared" si="21"/>
        <v/>
      </c>
      <c r="AI127" s="74" t="str">
        <f t="shared" si="22"/>
        <v/>
      </c>
      <c r="AJ127" s="4" t="str">
        <f t="shared" si="23"/>
        <v/>
      </c>
      <c r="AK127" s="76" t="str">
        <f>IF('Request Testing'!M127&lt;1,"",IF(AND(OR('Request Testing'!$E$1&gt;0),COUNTA('Request Testing'!M127)&gt;0),"CHR","GGP-LD"))</f>
        <v/>
      </c>
      <c r="AL127" s="4" t="str">
        <f t="shared" si="24"/>
        <v/>
      </c>
      <c r="AM127" s="52" t="str">
        <f t="shared" si="25"/>
        <v/>
      </c>
      <c r="AN127" s="4" t="str">
        <f t="shared" si="26"/>
        <v/>
      </c>
      <c r="AO127" s="4" t="str">
        <f t="shared" si="27"/>
        <v/>
      </c>
      <c r="AP127" s="74" t="str">
        <f t="shared" si="28"/>
        <v/>
      </c>
      <c r="AQ127" s="4" t="str">
        <f t="shared" si="29"/>
        <v/>
      </c>
      <c r="AR127" s="4" t="str">
        <f t="shared" si="39"/>
        <v/>
      </c>
      <c r="AS127" s="74" t="str">
        <f t="shared" si="30"/>
        <v/>
      </c>
      <c r="AT127" s="4" t="str">
        <f t="shared" si="31"/>
        <v/>
      </c>
      <c r="AU127" s="4" t="str">
        <f t="shared" si="32"/>
        <v/>
      </c>
      <c r="AV127" s="4" t="str">
        <f t="shared" si="33"/>
        <v/>
      </c>
      <c r="AW127" s="4" t="str">
        <f t="shared" si="34"/>
        <v/>
      </c>
      <c r="AX127" s="4" t="str">
        <f t="shared" si="35"/>
        <v/>
      </c>
      <c r="AY127" s="4" t="str">
        <f t="shared" si="36"/>
        <v/>
      </c>
      <c r="AZ127" s="4" t="str">
        <f t="shared" si="37"/>
        <v/>
      </c>
      <c r="BA127" s="77" t="str">
        <f>IF(AND(OR('Request Testing'!L127&gt;0,'Request Testing'!M127&gt;0),COUNTA('Request Testing'!V127:AB127)&gt;0),"Run Panel","")</f>
        <v/>
      </c>
      <c r="BC127" s="78" t="str">
        <f>IF(AG127="Blood Card",'Order Details'!$S$34,"")</f>
        <v/>
      </c>
      <c r="BD127" s="78" t="str">
        <f>IF(AH127="Hair Card",'Order Details'!$S$35,"")</f>
        <v/>
      </c>
      <c r="BF127" s="4" t="str">
        <f>IF(AJ127="GGP-HD",'Order Details'!$N$10,"")</f>
        <v/>
      </c>
      <c r="BG127" s="79" t="str">
        <f>IF(AK127="GGP-LD",'Order Details'!$N$15,IF(AK127="CHR",'Order Details'!$P$15,""))</f>
        <v/>
      </c>
      <c r="BH127" s="52" t="str">
        <f>IF(AL127="GGP-uLD",'Order Details'!$N$18,"")</f>
        <v/>
      </c>
      <c r="BI127" s="80" t="str">
        <f>IF(AM127="PV",'Order Details'!$N$24,"")</f>
        <v/>
      </c>
      <c r="BJ127" s="78" t="str">
        <f>IF(AN127="HPS",'Order Details'!$N$34,IF(AN127="HPS ADD ON",'Order Details'!$M$34,""))</f>
        <v/>
      </c>
      <c r="BK127" s="78" t="str">
        <f>IF(AO127="CC",'Order Details'!$N$33,IF(AO127="CC ADD ON",'Order Details'!$M$33,""))</f>
        <v/>
      </c>
      <c r="BL127" s="79" t="str">
        <f>IF(AP127="DL",'Order Details'!$N$35,"")</f>
        <v/>
      </c>
      <c r="BM127" s="79" t="str">
        <f>IF(AQ127="RC",'Order Details'!$N$36,"")</f>
        <v/>
      </c>
      <c r="BN127" s="79" t="str">
        <f>IF(AR127="OH",'Order Details'!$N$37,"")</f>
        <v/>
      </c>
      <c r="BO127" s="79" t="str">
        <f>IF(AS127="BVD",'Order Details'!$N$38,"")</f>
        <v/>
      </c>
      <c r="BP127" s="79" t="str">
        <f>IF(AT127="AM",'Order Details'!$N$40,"")</f>
        <v/>
      </c>
      <c r="BQ127" s="79" t="str">
        <f>IF(AU127="NH",'Order Details'!$N$41,"")</f>
        <v/>
      </c>
      <c r="BR127" s="79" t="str">
        <f>IF(AV127="CA",'Order Details'!$N$42,"")</f>
        <v/>
      </c>
      <c r="BS127" s="79" t="str">
        <f>IF(AW127="DD",'Order Details'!$N$43,"")</f>
        <v/>
      </c>
      <c r="BT127" s="79" t="str">
        <f>IF(AX127="TH",'Order Details'!$N$45,"")</f>
        <v/>
      </c>
      <c r="BU127" s="79" t="str">
        <f>IF(AY127="PHA",'Order Details'!$N$44,"")</f>
        <v/>
      </c>
      <c r="BV127" s="79" t="str">
        <f>IF(AZ127="OS",'Order Details'!$N$46,"")</f>
        <v/>
      </c>
      <c r="BW127" s="79" t="str">
        <f>IF(BA127="RUN PANEL",'Order Details'!$N$39,"")</f>
        <v/>
      </c>
      <c r="BX127" s="79" t="str">
        <f t="shared" si="38"/>
        <v/>
      </c>
    </row>
    <row r="128" spans="1:76" ht="15.75" customHeight="1">
      <c r="A128" s="22" t="str">
        <f>IF('Request Testing'!A128&gt;0,'Request Testing'!A128,"")</f>
        <v/>
      </c>
      <c r="B128" s="70" t="str">
        <f>IF('Request Testing'!B128="","",'Request Testing'!B128)</f>
        <v/>
      </c>
      <c r="C128" s="70" t="str">
        <f>IF('Request Testing'!C128="","",'Request Testing'!C128)</f>
        <v/>
      </c>
      <c r="D128" s="24" t="str">
        <f>IF('Request Testing'!D128="","",'Request Testing'!D128)</f>
        <v/>
      </c>
      <c r="E128" s="24" t="str">
        <f>IF('Request Testing'!E128="","",'Request Testing'!E128)</f>
        <v/>
      </c>
      <c r="F128" s="24" t="str">
        <f>IF('Request Testing'!F128="","",'Request Testing'!F128)</f>
        <v/>
      </c>
      <c r="G128" s="22" t="str">
        <f>IF('Request Testing'!G128="","",'Request Testing'!G128)</f>
        <v/>
      </c>
      <c r="H128" s="71" t="str">
        <f>IF('Request Testing'!H128="","",'Request Testing'!H128)</f>
        <v/>
      </c>
      <c r="I128" s="22" t="str">
        <f>IF('Request Testing'!I128="","",'Request Testing'!I128)</f>
        <v/>
      </c>
      <c r="J128" s="22" t="str">
        <f>IF('Request Testing'!J128="","",'Request Testing'!J128)</f>
        <v/>
      </c>
      <c r="K128" s="22" t="str">
        <f>IF('Request Testing'!K128="","",'Request Testing'!K128)</f>
        <v/>
      </c>
      <c r="L128" s="70" t="str">
        <f>IF('Request Testing'!L128="","",'Request Testing'!L128)</f>
        <v/>
      </c>
      <c r="M128" s="70" t="str">
        <f>IF('Request Testing'!M128="","",'Request Testing'!M128)</f>
        <v/>
      </c>
      <c r="N128" s="70" t="str">
        <f>IF('Request Testing'!N128="","",'Request Testing'!N128)</f>
        <v/>
      </c>
      <c r="O128" s="72" t="str">
        <f>IF('Request Testing'!O128&lt;1,"",IF(AND(OR('Request Testing'!L128&gt;0,'Request Testing'!M128&gt;0,'Request Testing'!N128&gt;0),COUNTA('Request Testing'!O128)&gt;0),"","PV"))</f>
        <v/>
      </c>
      <c r="P128" s="72" t="str">
        <f>IF('Request Testing'!P128&lt;1,"",IF(AND(OR('Request Testing'!L128&gt;0,'Request Testing'!M128&gt;0),COUNTA('Request Testing'!P128)&gt;0),"HPS ADD ON","HPS"))</f>
        <v/>
      </c>
      <c r="Q128" s="72" t="str">
        <f>IF('Request Testing'!Q128&lt;1,"",IF(AND(OR('Request Testing'!L128&gt;0,'Request Testing'!M128&gt;0),COUNTA('Request Testing'!Q128)&gt;0),"CC ADD ON","CC"))</f>
        <v/>
      </c>
      <c r="R128" s="72" t="str">
        <f>IF('Request Testing'!R128&lt;1,"",IF(AND(OR('Request Testing'!L128&gt;0,'Request Testing'!M128&gt;0),COUNTA('Request Testing'!R128)&gt;0),"RC ADD ON","RC"))</f>
        <v/>
      </c>
      <c r="S128" s="70" t="str">
        <f>IF('Request Testing'!S128&lt;1,"",IF(AND(OR('Request Testing'!L128&gt;0,'Request Testing'!M128&gt;0),COUNTA('Request Testing'!S128)&gt;0),"DL ADD ON","DL"))</f>
        <v/>
      </c>
      <c r="T128" s="70" t="str">
        <f>IF('Request Testing'!T128="","",'Request Testing'!T128)</f>
        <v/>
      </c>
      <c r="U128" s="70" t="str">
        <f>IF('Request Testing'!U128&lt;1,"",IF(AND(OR('Request Testing'!L128&gt;0,'Request Testing'!M128&gt;0),COUNTA('Request Testing'!U128)&gt;0),"OH ADD ON","OH"))</f>
        <v/>
      </c>
      <c r="V128" s="73" t="str">
        <f>IF('Request Testing'!V128&lt;1,"",IF(AND(OR('Request Testing'!L128&gt;0,'Request Testing'!M128&gt;0),COUNTA('Request Testing'!V128)&gt;0),"GCP","AM"))</f>
        <v/>
      </c>
      <c r="W128" s="73" t="str">
        <f>IF('Request Testing'!W128&lt;1,"",IF(AND(OR('Request Testing'!L128&gt;0,'Request Testing'!M128&gt;0),COUNTA('Request Testing'!W128)&gt;0),"GCP","NH"))</f>
        <v/>
      </c>
      <c r="X128" s="73" t="str">
        <f>IF('Request Testing'!X128&lt;1,"",IF(AND(OR('Request Testing'!L128&gt;0,'Request Testing'!M128&gt;0),COUNTA('Request Testing'!X128)&gt;0),"GCP","CA"))</f>
        <v/>
      </c>
      <c r="Y128" s="73" t="str">
        <f>IF('Request Testing'!Y128&lt;1,"",IF(AND(OR('Request Testing'!L128&gt;0,'Request Testing'!M128&gt;0),COUNTA('Request Testing'!Y128)&gt;0),"GCP","DD"))</f>
        <v/>
      </c>
      <c r="Z128" s="73" t="str">
        <f>IF('Request Testing'!Z128&lt;1,"",IF(AND(OR('Request Testing'!L128&gt;0,'Request Testing'!M128&gt;0),COUNTA('Request Testing'!Z128)&gt;0),"GCP","TH"))</f>
        <v/>
      </c>
      <c r="AA128" s="73" t="str">
        <f>IF('Request Testing'!AA128&lt;1,"",IF(AND(OR('Request Testing'!L128&gt;0,'Request Testing'!M128&gt;0),COUNTA('Request Testing'!AA128)&gt;0),"GCP","PHA"))</f>
        <v/>
      </c>
      <c r="AB128" s="73" t="str">
        <f>IF('Request Testing'!AB128&lt;1,"",IF(AND(OR('Request Testing'!L128&gt;0,'Request Testing'!M128&gt;0),COUNTA('Request Testing'!AB128)&gt;0),"GCP","OS"))</f>
        <v/>
      </c>
      <c r="AE128" s="74" t="str">
        <f>IF(OR('Request Testing'!L128&gt;0,'Request Testing'!M128&gt;0,'Request Testing'!N128&gt;0,'Request Testing'!O128&gt;0,'Request Testing'!P128&gt;0,'Request Testing'!Q128&gt;0,'Request Testing'!R128&gt;0,'Request Testing'!S128&gt;0,'Request Testing'!T128&gt;0,'Request Testing'!U128&gt;0,'Request Testing'!V128&gt;0,'Request Testing'!W128&gt;0,'Request Testing'!X128&gt;0,'Request Testing'!Y128&gt;0,'Request Testing'!Z128&gt;0,'Request Testing'!AA128&gt;0,'Request Testing'!AB128&gt;0),"X","")</f>
        <v/>
      </c>
      <c r="AF128" s="75" t="str">
        <f>IF(ISNUMBER(SEARCH({"S"},C128)),"S",IF(ISNUMBER(SEARCH({"M"},C128)),"B",IF(ISNUMBER(SEARCH({"B"},C128)),"B",IF(ISNUMBER(SEARCH({"C"},C128)),"C",IF(ISNUMBER(SEARCH({"H"},C128)),"C",IF(ISNUMBER(SEARCH({"F"},C128)),"C",""))))))</f>
        <v/>
      </c>
      <c r="AG128" s="74" t="str">
        <f t="shared" si="20"/>
        <v/>
      </c>
      <c r="AH128" s="74" t="str">
        <f t="shared" si="21"/>
        <v/>
      </c>
      <c r="AI128" s="74" t="str">
        <f t="shared" si="22"/>
        <v/>
      </c>
      <c r="AJ128" s="4" t="str">
        <f t="shared" si="23"/>
        <v/>
      </c>
      <c r="AK128" s="76" t="str">
        <f>IF('Request Testing'!M128&lt;1,"",IF(AND(OR('Request Testing'!$E$1&gt;0),COUNTA('Request Testing'!M128)&gt;0),"CHR","GGP-LD"))</f>
        <v/>
      </c>
      <c r="AL128" s="4" t="str">
        <f t="shared" si="24"/>
        <v/>
      </c>
      <c r="AM128" s="52" t="str">
        <f t="shared" si="25"/>
        <v/>
      </c>
      <c r="AN128" s="4" t="str">
        <f t="shared" si="26"/>
        <v/>
      </c>
      <c r="AO128" s="4" t="str">
        <f t="shared" si="27"/>
        <v/>
      </c>
      <c r="AP128" s="74" t="str">
        <f t="shared" si="28"/>
        <v/>
      </c>
      <c r="AQ128" s="4" t="str">
        <f t="shared" si="29"/>
        <v/>
      </c>
      <c r="AR128" s="4" t="str">
        <f t="shared" si="39"/>
        <v/>
      </c>
      <c r="AS128" s="74" t="str">
        <f t="shared" si="30"/>
        <v/>
      </c>
      <c r="AT128" s="4" t="str">
        <f t="shared" si="31"/>
        <v/>
      </c>
      <c r="AU128" s="4" t="str">
        <f t="shared" si="32"/>
        <v/>
      </c>
      <c r="AV128" s="4" t="str">
        <f t="shared" si="33"/>
        <v/>
      </c>
      <c r="AW128" s="4" t="str">
        <f t="shared" si="34"/>
        <v/>
      </c>
      <c r="AX128" s="4" t="str">
        <f t="shared" si="35"/>
        <v/>
      </c>
      <c r="AY128" s="4" t="str">
        <f t="shared" si="36"/>
        <v/>
      </c>
      <c r="AZ128" s="4" t="str">
        <f t="shared" si="37"/>
        <v/>
      </c>
      <c r="BA128" s="77" t="str">
        <f>IF(AND(OR('Request Testing'!L128&gt;0,'Request Testing'!M128&gt;0),COUNTA('Request Testing'!V128:AB128)&gt;0),"Run Panel","")</f>
        <v/>
      </c>
      <c r="BC128" s="78" t="str">
        <f>IF(AG128="Blood Card",'Order Details'!$S$34,"")</f>
        <v/>
      </c>
      <c r="BD128" s="78" t="str">
        <f>IF(AH128="Hair Card",'Order Details'!$S$35,"")</f>
        <v/>
      </c>
      <c r="BF128" s="4" t="str">
        <f>IF(AJ128="GGP-HD",'Order Details'!$N$10,"")</f>
        <v/>
      </c>
      <c r="BG128" s="79" t="str">
        <f>IF(AK128="GGP-LD",'Order Details'!$N$15,IF(AK128="CHR",'Order Details'!$P$15,""))</f>
        <v/>
      </c>
      <c r="BH128" s="52" t="str">
        <f>IF(AL128="GGP-uLD",'Order Details'!$N$18,"")</f>
        <v/>
      </c>
      <c r="BI128" s="80" t="str">
        <f>IF(AM128="PV",'Order Details'!$N$24,"")</f>
        <v/>
      </c>
      <c r="BJ128" s="78" t="str">
        <f>IF(AN128="HPS",'Order Details'!$N$34,IF(AN128="HPS ADD ON",'Order Details'!$M$34,""))</f>
        <v/>
      </c>
      <c r="BK128" s="78" t="str">
        <f>IF(AO128="CC",'Order Details'!$N$33,IF(AO128="CC ADD ON",'Order Details'!$M$33,""))</f>
        <v/>
      </c>
      <c r="BL128" s="79" t="str">
        <f>IF(AP128="DL",'Order Details'!$N$35,"")</f>
        <v/>
      </c>
      <c r="BM128" s="79" t="str">
        <f>IF(AQ128="RC",'Order Details'!$N$36,"")</f>
        <v/>
      </c>
      <c r="BN128" s="79" t="str">
        <f>IF(AR128="OH",'Order Details'!$N$37,"")</f>
        <v/>
      </c>
      <c r="BO128" s="79" t="str">
        <f>IF(AS128="BVD",'Order Details'!$N$38,"")</f>
        <v/>
      </c>
      <c r="BP128" s="79" t="str">
        <f>IF(AT128="AM",'Order Details'!$N$40,"")</f>
        <v/>
      </c>
      <c r="BQ128" s="79" t="str">
        <f>IF(AU128="NH",'Order Details'!$N$41,"")</f>
        <v/>
      </c>
      <c r="BR128" s="79" t="str">
        <f>IF(AV128="CA",'Order Details'!$N$42,"")</f>
        <v/>
      </c>
      <c r="BS128" s="79" t="str">
        <f>IF(AW128="DD",'Order Details'!$N$43,"")</f>
        <v/>
      </c>
      <c r="BT128" s="79" t="str">
        <f>IF(AX128="TH",'Order Details'!$N$45,"")</f>
        <v/>
      </c>
      <c r="BU128" s="79" t="str">
        <f>IF(AY128="PHA",'Order Details'!$N$44,"")</f>
        <v/>
      </c>
      <c r="BV128" s="79" t="str">
        <f>IF(AZ128="OS",'Order Details'!$N$46,"")</f>
        <v/>
      </c>
      <c r="BW128" s="79" t="str">
        <f>IF(BA128="RUN PANEL",'Order Details'!$N$39,"")</f>
        <v/>
      </c>
      <c r="BX128" s="79" t="str">
        <f t="shared" si="38"/>
        <v/>
      </c>
    </row>
    <row r="129" spans="1:76" ht="15.75" customHeight="1">
      <c r="A129" s="22" t="str">
        <f>IF('Request Testing'!A129&gt;0,'Request Testing'!A129,"")</f>
        <v/>
      </c>
      <c r="B129" s="70" t="str">
        <f>IF('Request Testing'!B129="","",'Request Testing'!B129)</f>
        <v/>
      </c>
      <c r="C129" s="70" t="str">
        <f>IF('Request Testing'!C129="","",'Request Testing'!C129)</f>
        <v/>
      </c>
      <c r="D129" s="24" t="str">
        <f>IF('Request Testing'!D129="","",'Request Testing'!D129)</f>
        <v/>
      </c>
      <c r="E129" s="24" t="str">
        <f>IF('Request Testing'!E129="","",'Request Testing'!E129)</f>
        <v/>
      </c>
      <c r="F129" s="24" t="str">
        <f>IF('Request Testing'!F129="","",'Request Testing'!F129)</f>
        <v/>
      </c>
      <c r="G129" s="22" t="str">
        <f>IF('Request Testing'!G129="","",'Request Testing'!G129)</f>
        <v/>
      </c>
      <c r="H129" s="71" t="str">
        <f>IF('Request Testing'!H129="","",'Request Testing'!H129)</f>
        <v/>
      </c>
      <c r="I129" s="22" t="str">
        <f>IF('Request Testing'!I129="","",'Request Testing'!I129)</f>
        <v/>
      </c>
      <c r="J129" s="22" t="str">
        <f>IF('Request Testing'!J129="","",'Request Testing'!J129)</f>
        <v/>
      </c>
      <c r="K129" s="22" t="str">
        <f>IF('Request Testing'!K129="","",'Request Testing'!K129)</f>
        <v/>
      </c>
      <c r="L129" s="70" t="str">
        <f>IF('Request Testing'!L129="","",'Request Testing'!L129)</f>
        <v/>
      </c>
      <c r="M129" s="70" t="str">
        <f>IF('Request Testing'!M129="","",'Request Testing'!M129)</f>
        <v/>
      </c>
      <c r="N129" s="70" t="str">
        <f>IF('Request Testing'!N129="","",'Request Testing'!N129)</f>
        <v/>
      </c>
      <c r="O129" s="72" t="str">
        <f>IF('Request Testing'!O129&lt;1,"",IF(AND(OR('Request Testing'!L129&gt;0,'Request Testing'!M129&gt;0,'Request Testing'!N129&gt;0),COUNTA('Request Testing'!O129)&gt;0),"","PV"))</f>
        <v/>
      </c>
      <c r="P129" s="72" t="str">
        <f>IF('Request Testing'!P129&lt;1,"",IF(AND(OR('Request Testing'!L129&gt;0,'Request Testing'!M129&gt;0),COUNTA('Request Testing'!P129)&gt;0),"HPS ADD ON","HPS"))</f>
        <v/>
      </c>
      <c r="Q129" s="72" t="str">
        <f>IF('Request Testing'!Q129&lt;1,"",IF(AND(OR('Request Testing'!L129&gt;0,'Request Testing'!M129&gt;0),COUNTA('Request Testing'!Q129)&gt;0),"CC ADD ON","CC"))</f>
        <v/>
      </c>
      <c r="R129" s="72" t="str">
        <f>IF('Request Testing'!R129&lt;1,"",IF(AND(OR('Request Testing'!L129&gt;0,'Request Testing'!M129&gt;0),COUNTA('Request Testing'!R129)&gt;0),"RC ADD ON","RC"))</f>
        <v/>
      </c>
      <c r="S129" s="70" t="str">
        <f>IF('Request Testing'!S129&lt;1,"",IF(AND(OR('Request Testing'!L129&gt;0,'Request Testing'!M129&gt;0),COUNTA('Request Testing'!S129)&gt;0),"DL ADD ON","DL"))</f>
        <v/>
      </c>
      <c r="T129" s="70" t="str">
        <f>IF('Request Testing'!T129="","",'Request Testing'!T129)</f>
        <v/>
      </c>
      <c r="U129" s="70" t="str">
        <f>IF('Request Testing'!U129&lt;1,"",IF(AND(OR('Request Testing'!L129&gt;0,'Request Testing'!M129&gt;0),COUNTA('Request Testing'!U129)&gt;0),"OH ADD ON","OH"))</f>
        <v/>
      </c>
      <c r="V129" s="73" t="str">
        <f>IF('Request Testing'!V129&lt;1,"",IF(AND(OR('Request Testing'!L129&gt;0,'Request Testing'!M129&gt;0),COUNTA('Request Testing'!V129)&gt;0),"GCP","AM"))</f>
        <v/>
      </c>
      <c r="W129" s="73" t="str">
        <f>IF('Request Testing'!W129&lt;1,"",IF(AND(OR('Request Testing'!L129&gt;0,'Request Testing'!M129&gt;0),COUNTA('Request Testing'!W129)&gt;0),"GCP","NH"))</f>
        <v/>
      </c>
      <c r="X129" s="73" t="str">
        <f>IF('Request Testing'!X129&lt;1,"",IF(AND(OR('Request Testing'!L129&gt;0,'Request Testing'!M129&gt;0),COUNTA('Request Testing'!X129)&gt;0),"GCP","CA"))</f>
        <v/>
      </c>
      <c r="Y129" s="73" t="str">
        <f>IF('Request Testing'!Y129&lt;1,"",IF(AND(OR('Request Testing'!L129&gt;0,'Request Testing'!M129&gt;0),COUNTA('Request Testing'!Y129)&gt;0),"GCP","DD"))</f>
        <v/>
      </c>
      <c r="Z129" s="73" t="str">
        <f>IF('Request Testing'!Z129&lt;1,"",IF(AND(OR('Request Testing'!L129&gt;0,'Request Testing'!M129&gt;0),COUNTA('Request Testing'!Z129)&gt;0),"GCP","TH"))</f>
        <v/>
      </c>
      <c r="AA129" s="73" t="str">
        <f>IF('Request Testing'!AA129&lt;1,"",IF(AND(OR('Request Testing'!L129&gt;0,'Request Testing'!M129&gt;0),COUNTA('Request Testing'!AA129)&gt;0),"GCP","PHA"))</f>
        <v/>
      </c>
      <c r="AB129" s="73" t="str">
        <f>IF('Request Testing'!AB129&lt;1,"",IF(AND(OR('Request Testing'!L129&gt;0,'Request Testing'!M129&gt;0),COUNTA('Request Testing'!AB129)&gt;0),"GCP","OS"))</f>
        <v/>
      </c>
      <c r="AE129" s="74" t="str">
        <f>IF(OR('Request Testing'!L129&gt;0,'Request Testing'!M129&gt;0,'Request Testing'!N129&gt;0,'Request Testing'!O129&gt;0,'Request Testing'!P129&gt;0,'Request Testing'!Q129&gt;0,'Request Testing'!R129&gt;0,'Request Testing'!S129&gt;0,'Request Testing'!T129&gt;0,'Request Testing'!U129&gt;0,'Request Testing'!V129&gt;0,'Request Testing'!W129&gt;0,'Request Testing'!X129&gt;0,'Request Testing'!Y129&gt;0,'Request Testing'!Z129&gt;0,'Request Testing'!AA129&gt;0,'Request Testing'!AB129&gt;0),"X","")</f>
        <v/>
      </c>
      <c r="AF129" s="75" t="str">
        <f>IF(ISNUMBER(SEARCH({"S"},C129)),"S",IF(ISNUMBER(SEARCH({"M"},C129)),"B",IF(ISNUMBER(SEARCH({"B"},C129)),"B",IF(ISNUMBER(SEARCH({"C"},C129)),"C",IF(ISNUMBER(SEARCH({"H"},C129)),"C",IF(ISNUMBER(SEARCH({"F"},C129)),"C",""))))))</f>
        <v/>
      </c>
      <c r="AG129" s="74" t="str">
        <f t="shared" si="20"/>
        <v/>
      </c>
      <c r="AH129" s="74" t="str">
        <f t="shared" si="21"/>
        <v/>
      </c>
      <c r="AI129" s="74" t="str">
        <f t="shared" si="22"/>
        <v/>
      </c>
      <c r="AJ129" s="4" t="str">
        <f t="shared" si="23"/>
        <v/>
      </c>
      <c r="AK129" s="76" t="str">
        <f>IF('Request Testing'!M129&lt;1,"",IF(AND(OR('Request Testing'!$E$1&gt;0),COUNTA('Request Testing'!M129)&gt;0),"CHR","GGP-LD"))</f>
        <v/>
      </c>
      <c r="AL129" s="4" t="str">
        <f t="shared" si="24"/>
        <v/>
      </c>
      <c r="AM129" s="52" t="str">
        <f t="shared" si="25"/>
        <v/>
      </c>
      <c r="AN129" s="4" t="str">
        <f t="shared" si="26"/>
        <v/>
      </c>
      <c r="AO129" s="4" t="str">
        <f t="shared" si="27"/>
        <v/>
      </c>
      <c r="AP129" s="74" t="str">
        <f t="shared" si="28"/>
        <v/>
      </c>
      <c r="AQ129" s="4" t="str">
        <f t="shared" si="29"/>
        <v/>
      </c>
      <c r="AR129" s="4" t="str">
        <f t="shared" si="39"/>
        <v/>
      </c>
      <c r="AS129" s="74" t="str">
        <f t="shared" si="30"/>
        <v/>
      </c>
      <c r="AT129" s="4" t="str">
        <f t="shared" si="31"/>
        <v/>
      </c>
      <c r="AU129" s="4" t="str">
        <f t="shared" si="32"/>
        <v/>
      </c>
      <c r="AV129" s="4" t="str">
        <f t="shared" si="33"/>
        <v/>
      </c>
      <c r="AW129" s="4" t="str">
        <f t="shared" si="34"/>
        <v/>
      </c>
      <c r="AX129" s="4" t="str">
        <f t="shared" si="35"/>
        <v/>
      </c>
      <c r="AY129" s="4" t="str">
        <f t="shared" si="36"/>
        <v/>
      </c>
      <c r="AZ129" s="4" t="str">
        <f t="shared" si="37"/>
        <v/>
      </c>
      <c r="BA129" s="77" t="str">
        <f>IF(AND(OR('Request Testing'!L129&gt;0,'Request Testing'!M129&gt;0),COUNTA('Request Testing'!V129:AB129)&gt;0),"Run Panel","")</f>
        <v/>
      </c>
      <c r="BC129" s="78" t="str">
        <f>IF(AG129="Blood Card",'Order Details'!$S$34,"")</f>
        <v/>
      </c>
      <c r="BD129" s="78" t="str">
        <f>IF(AH129="Hair Card",'Order Details'!$S$35,"")</f>
        <v/>
      </c>
      <c r="BF129" s="4" t="str">
        <f>IF(AJ129="GGP-HD",'Order Details'!$N$10,"")</f>
        <v/>
      </c>
      <c r="BG129" s="79" t="str">
        <f>IF(AK129="GGP-LD",'Order Details'!$N$15,IF(AK129="CHR",'Order Details'!$P$15,""))</f>
        <v/>
      </c>
      <c r="BH129" s="52" t="str">
        <f>IF(AL129="GGP-uLD",'Order Details'!$N$18,"")</f>
        <v/>
      </c>
      <c r="BI129" s="80" t="str">
        <f>IF(AM129="PV",'Order Details'!$N$24,"")</f>
        <v/>
      </c>
      <c r="BJ129" s="78" t="str">
        <f>IF(AN129="HPS",'Order Details'!$N$34,IF(AN129="HPS ADD ON",'Order Details'!$M$34,""))</f>
        <v/>
      </c>
      <c r="BK129" s="78" t="str">
        <f>IF(AO129="CC",'Order Details'!$N$33,IF(AO129="CC ADD ON",'Order Details'!$M$33,""))</f>
        <v/>
      </c>
      <c r="BL129" s="79" t="str">
        <f>IF(AP129="DL",'Order Details'!$N$35,"")</f>
        <v/>
      </c>
      <c r="BM129" s="79" t="str">
        <f>IF(AQ129="RC",'Order Details'!$N$36,"")</f>
        <v/>
      </c>
      <c r="BN129" s="79" t="str">
        <f>IF(AR129="OH",'Order Details'!$N$37,"")</f>
        <v/>
      </c>
      <c r="BO129" s="79" t="str">
        <f>IF(AS129="BVD",'Order Details'!$N$38,"")</f>
        <v/>
      </c>
      <c r="BP129" s="79" t="str">
        <f>IF(AT129="AM",'Order Details'!$N$40,"")</f>
        <v/>
      </c>
      <c r="BQ129" s="79" t="str">
        <f>IF(AU129="NH",'Order Details'!$N$41,"")</f>
        <v/>
      </c>
      <c r="BR129" s="79" t="str">
        <f>IF(AV129="CA",'Order Details'!$N$42,"")</f>
        <v/>
      </c>
      <c r="BS129" s="79" t="str">
        <f>IF(AW129="DD",'Order Details'!$N$43,"")</f>
        <v/>
      </c>
      <c r="BT129" s="79" t="str">
        <f>IF(AX129="TH",'Order Details'!$N$45,"")</f>
        <v/>
      </c>
      <c r="BU129" s="79" t="str">
        <f>IF(AY129="PHA",'Order Details'!$N$44,"")</f>
        <v/>
      </c>
      <c r="BV129" s="79" t="str">
        <f>IF(AZ129="OS",'Order Details'!$N$46,"")</f>
        <v/>
      </c>
      <c r="BW129" s="79" t="str">
        <f>IF(BA129="RUN PANEL",'Order Details'!$N$39,"")</f>
        <v/>
      </c>
      <c r="BX129" s="79" t="str">
        <f t="shared" si="38"/>
        <v/>
      </c>
    </row>
    <row r="130" spans="1:76" ht="15.75" customHeight="1">
      <c r="A130" s="22" t="str">
        <f>IF('Request Testing'!A130&gt;0,'Request Testing'!A130,"")</f>
        <v/>
      </c>
      <c r="B130" s="70" t="str">
        <f>IF('Request Testing'!B130="","",'Request Testing'!B130)</f>
        <v/>
      </c>
      <c r="C130" s="70" t="str">
        <f>IF('Request Testing'!C130="","",'Request Testing'!C130)</f>
        <v/>
      </c>
      <c r="D130" s="24" t="str">
        <f>IF('Request Testing'!D130="","",'Request Testing'!D130)</f>
        <v/>
      </c>
      <c r="E130" s="24" t="str">
        <f>IF('Request Testing'!E130="","",'Request Testing'!E130)</f>
        <v/>
      </c>
      <c r="F130" s="24" t="str">
        <f>IF('Request Testing'!F130="","",'Request Testing'!F130)</f>
        <v/>
      </c>
      <c r="G130" s="22" t="str">
        <f>IF('Request Testing'!G130="","",'Request Testing'!G130)</f>
        <v/>
      </c>
      <c r="H130" s="71" t="str">
        <f>IF('Request Testing'!H130="","",'Request Testing'!H130)</f>
        <v/>
      </c>
      <c r="I130" s="22" t="str">
        <f>IF('Request Testing'!I130="","",'Request Testing'!I130)</f>
        <v/>
      </c>
      <c r="J130" s="22" t="str">
        <f>IF('Request Testing'!J130="","",'Request Testing'!J130)</f>
        <v/>
      </c>
      <c r="K130" s="22" t="str">
        <f>IF('Request Testing'!K130="","",'Request Testing'!K130)</f>
        <v/>
      </c>
      <c r="L130" s="70" t="str">
        <f>IF('Request Testing'!L130="","",'Request Testing'!L130)</f>
        <v/>
      </c>
      <c r="M130" s="70" t="str">
        <f>IF('Request Testing'!M130="","",'Request Testing'!M130)</f>
        <v/>
      </c>
      <c r="N130" s="70" t="str">
        <f>IF('Request Testing'!N130="","",'Request Testing'!N130)</f>
        <v/>
      </c>
      <c r="O130" s="72" t="str">
        <f>IF('Request Testing'!O130&lt;1,"",IF(AND(OR('Request Testing'!L130&gt;0,'Request Testing'!M130&gt;0,'Request Testing'!N130&gt;0),COUNTA('Request Testing'!O130)&gt;0),"","PV"))</f>
        <v/>
      </c>
      <c r="P130" s="72" t="str">
        <f>IF('Request Testing'!P130&lt;1,"",IF(AND(OR('Request Testing'!L130&gt;0,'Request Testing'!M130&gt;0),COUNTA('Request Testing'!P130)&gt;0),"HPS ADD ON","HPS"))</f>
        <v/>
      </c>
      <c r="Q130" s="72" t="str">
        <f>IF('Request Testing'!Q130&lt;1,"",IF(AND(OR('Request Testing'!L130&gt;0,'Request Testing'!M130&gt;0),COUNTA('Request Testing'!Q130)&gt;0),"CC ADD ON","CC"))</f>
        <v/>
      </c>
      <c r="R130" s="72" t="str">
        <f>IF('Request Testing'!R130&lt;1,"",IF(AND(OR('Request Testing'!L130&gt;0,'Request Testing'!M130&gt;0),COUNTA('Request Testing'!R130)&gt;0),"RC ADD ON","RC"))</f>
        <v/>
      </c>
      <c r="S130" s="70" t="str">
        <f>IF('Request Testing'!S130&lt;1,"",IF(AND(OR('Request Testing'!L130&gt;0,'Request Testing'!M130&gt;0),COUNTA('Request Testing'!S130)&gt;0),"DL ADD ON","DL"))</f>
        <v/>
      </c>
      <c r="T130" s="70" t="str">
        <f>IF('Request Testing'!T130="","",'Request Testing'!T130)</f>
        <v/>
      </c>
      <c r="U130" s="70" t="str">
        <f>IF('Request Testing'!U130&lt;1,"",IF(AND(OR('Request Testing'!L130&gt;0,'Request Testing'!M130&gt;0),COUNTA('Request Testing'!U130)&gt;0),"OH ADD ON","OH"))</f>
        <v/>
      </c>
      <c r="V130" s="73" t="str">
        <f>IF('Request Testing'!V130&lt;1,"",IF(AND(OR('Request Testing'!L130&gt;0,'Request Testing'!M130&gt;0),COUNTA('Request Testing'!V130)&gt;0),"GCP","AM"))</f>
        <v/>
      </c>
      <c r="W130" s="73" t="str">
        <f>IF('Request Testing'!W130&lt;1,"",IF(AND(OR('Request Testing'!L130&gt;0,'Request Testing'!M130&gt;0),COUNTA('Request Testing'!W130)&gt;0),"GCP","NH"))</f>
        <v/>
      </c>
      <c r="X130" s="73" t="str">
        <f>IF('Request Testing'!X130&lt;1,"",IF(AND(OR('Request Testing'!L130&gt;0,'Request Testing'!M130&gt;0),COUNTA('Request Testing'!X130)&gt;0),"GCP","CA"))</f>
        <v/>
      </c>
      <c r="Y130" s="73" t="str">
        <f>IF('Request Testing'!Y130&lt;1,"",IF(AND(OR('Request Testing'!L130&gt;0,'Request Testing'!M130&gt;0),COUNTA('Request Testing'!Y130)&gt;0),"GCP","DD"))</f>
        <v/>
      </c>
      <c r="Z130" s="73" t="str">
        <f>IF('Request Testing'!Z130&lt;1,"",IF(AND(OR('Request Testing'!L130&gt;0,'Request Testing'!M130&gt;0),COUNTA('Request Testing'!Z130)&gt;0),"GCP","TH"))</f>
        <v/>
      </c>
      <c r="AA130" s="73" t="str">
        <f>IF('Request Testing'!AA130&lt;1,"",IF(AND(OR('Request Testing'!L130&gt;0,'Request Testing'!M130&gt;0),COUNTA('Request Testing'!AA130)&gt;0),"GCP","PHA"))</f>
        <v/>
      </c>
      <c r="AB130" s="73" t="str">
        <f>IF('Request Testing'!AB130&lt;1,"",IF(AND(OR('Request Testing'!L130&gt;0,'Request Testing'!M130&gt;0),COUNTA('Request Testing'!AB130)&gt;0),"GCP","OS"))</f>
        <v/>
      </c>
      <c r="AE130" s="74" t="str">
        <f>IF(OR('Request Testing'!L130&gt;0,'Request Testing'!M130&gt;0,'Request Testing'!N130&gt;0,'Request Testing'!O130&gt;0,'Request Testing'!P130&gt;0,'Request Testing'!Q130&gt;0,'Request Testing'!R130&gt;0,'Request Testing'!S130&gt;0,'Request Testing'!T130&gt;0,'Request Testing'!U130&gt;0,'Request Testing'!V130&gt;0,'Request Testing'!W130&gt;0,'Request Testing'!X130&gt;0,'Request Testing'!Y130&gt;0,'Request Testing'!Z130&gt;0,'Request Testing'!AA130&gt;0,'Request Testing'!AB130&gt;0),"X","")</f>
        <v/>
      </c>
      <c r="AF130" s="75" t="str">
        <f>IF(ISNUMBER(SEARCH({"S"},C130)),"S",IF(ISNUMBER(SEARCH({"M"},C130)),"B",IF(ISNUMBER(SEARCH({"B"},C130)),"B",IF(ISNUMBER(SEARCH({"C"},C130)),"C",IF(ISNUMBER(SEARCH({"H"},C130)),"C",IF(ISNUMBER(SEARCH({"F"},C130)),"C",""))))))</f>
        <v/>
      </c>
      <c r="AG130" s="74" t="str">
        <f t="shared" si="20"/>
        <v/>
      </c>
      <c r="AH130" s="74" t="str">
        <f t="shared" si="21"/>
        <v/>
      </c>
      <c r="AI130" s="74" t="str">
        <f t="shared" si="22"/>
        <v/>
      </c>
      <c r="AJ130" s="4" t="str">
        <f t="shared" si="23"/>
        <v/>
      </c>
      <c r="AK130" s="76" t="str">
        <f>IF('Request Testing'!M130&lt;1,"",IF(AND(OR('Request Testing'!$E$1&gt;0),COUNTA('Request Testing'!M130)&gt;0),"CHR","GGP-LD"))</f>
        <v/>
      </c>
      <c r="AL130" s="4" t="str">
        <f t="shared" si="24"/>
        <v/>
      </c>
      <c r="AM130" s="52" t="str">
        <f t="shared" si="25"/>
        <v/>
      </c>
      <c r="AN130" s="4" t="str">
        <f t="shared" si="26"/>
        <v/>
      </c>
      <c r="AO130" s="4" t="str">
        <f t="shared" si="27"/>
        <v/>
      </c>
      <c r="AP130" s="74" t="str">
        <f t="shared" si="28"/>
        <v/>
      </c>
      <c r="AQ130" s="4" t="str">
        <f t="shared" si="29"/>
        <v/>
      </c>
      <c r="AR130" s="4" t="str">
        <f t="shared" si="39"/>
        <v/>
      </c>
      <c r="AS130" s="74" t="str">
        <f t="shared" si="30"/>
        <v/>
      </c>
      <c r="AT130" s="4" t="str">
        <f t="shared" si="31"/>
        <v/>
      </c>
      <c r="AU130" s="4" t="str">
        <f t="shared" si="32"/>
        <v/>
      </c>
      <c r="AV130" s="4" t="str">
        <f t="shared" si="33"/>
        <v/>
      </c>
      <c r="AW130" s="4" t="str">
        <f t="shared" si="34"/>
        <v/>
      </c>
      <c r="AX130" s="4" t="str">
        <f t="shared" si="35"/>
        <v/>
      </c>
      <c r="AY130" s="4" t="str">
        <f t="shared" si="36"/>
        <v/>
      </c>
      <c r="AZ130" s="4" t="str">
        <f t="shared" si="37"/>
        <v/>
      </c>
      <c r="BA130" s="77" t="str">
        <f>IF(AND(OR('Request Testing'!L130&gt;0,'Request Testing'!M130&gt;0),COUNTA('Request Testing'!V130:AB130)&gt;0),"Run Panel","")</f>
        <v/>
      </c>
      <c r="BC130" s="78" t="str">
        <f>IF(AG130="Blood Card",'Order Details'!$S$34,"")</f>
        <v/>
      </c>
      <c r="BD130" s="78" t="str">
        <f>IF(AH130="Hair Card",'Order Details'!$S$35,"")</f>
        <v/>
      </c>
      <c r="BF130" s="4" t="str">
        <f>IF(AJ130="GGP-HD",'Order Details'!$N$10,"")</f>
        <v/>
      </c>
      <c r="BG130" s="79" t="str">
        <f>IF(AK130="GGP-LD",'Order Details'!$N$15,IF(AK130="CHR",'Order Details'!$P$15,""))</f>
        <v/>
      </c>
      <c r="BH130" s="52" t="str">
        <f>IF(AL130="GGP-uLD",'Order Details'!$N$18,"")</f>
        <v/>
      </c>
      <c r="BI130" s="80" t="str">
        <f>IF(AM130="PV",'Order Details'!$N$24,"")</f>
        <v/>
      </c>
      <c r="BJ130" s="78" t="str">
        <f>IF(AN130="HPS",'Order Details'!$N$34,IF(AN130="HPS ADD ON",'Order Details'!$M$34,""))</f>
        <v/>
      </c>
      <c r="BK130" s="78" t="str">
        <f>IF(AO130="CC",'Order Details'!$N$33,IF(AO130="CC ADD ON",'Order Details'!$M$33,""))</f>
        <v/>
      </c>
      <c r="BL130" s="79" t="str">
        <f>IF(AP130="DL",'Order Details'!$N$35,"")</f>
        <v/>
      </c>
      <c r="BM130" s="79" t="str">
        <f>IF(AQ130="RC",'Order Details'!$N$36,"")</f>
        <v/>
      </c>
      <c r="BN130" s="79" t="str">
        <f>IF(AR130="OH",'Order Details'!$N$37,"")</f>
        <v/>
      </c>
      <c r="BO130" s="79" t="str">
        <f>IF(AS130="BVD",'Order Details'!$N$38,"")</f>
        <v/>
      </c>
      <c r="BP130" s="79" t="str">
        <f>IF(AT130="AM",'Order Details'!$N$40,"")</f>
        <v/>
      </c>
      <c r="BQ130" s="79" t="str">
        <f>IF(AU130="NH",'Order Details'!$N$41,"")</f>
        <v/>
      </c>
      <c r="BR130" s="79" t="str">
        <f>IF(AV130="CA",'Order Details'!$N$42,"")</f>
        <v/>
      </c>
      <c r="BS130" s="79" t="str">
        <f>IF(AW130="DD",'Order Details'!$N$43,"")</f>
        <v/>
      </c>
      <c r="BT130" s="79" t="str">
        <f>IF(AX130="TH",'Order Details'!$N$45,"")</f>
        <v/>
      </c>
      <c r="BU130" s="79" t="str">
        <f>IF(AY130="PHA",'Order Details'!$N$44,"")</f>
        <v/>
      </c>
      <c r="BV130" s="79" t="str">
        <f>IF(AZ130="OS",'Order Details'!$N$46,"")</f>
        <v/>
      </c>
      <c r="BW130" s="79" t="str">
        <f>IF(BA130="RUN PANEL",'Order Details'!$N$39,"")</f>
        <v/>
      </c>
      <c r="BX130" s="79" t="str">
        <f t="shared" si="38"/>
        <v/>
      </c>
    </row>
    <row r="131" spans="1:76" ht="15.75" customHeight="1">
      <c r="A131" s="22" t="str">
        <f>IF('Request Testing'!A131&gt;0,'Request Testing'!A131,"")</f>
        <v/>
      </c>
      <c r="B131" s="70" t="str">
        <f>IF('Request Testing'!B131="","",'Request Testing'!B131)</f>
        <v/>
      </c>
      <c r="C131" s="70" t="str">
        <f>IF('Request Testing'!C131="","",'Request Testing'!C131)</f>
        <v/>
      </c>
      <c r="D131" s="24" t="str">
        <f>IF('Request Testing'!D131="","",'Request Testing'!D131)</f>
        <v/>
      </c>
      <c r="E131" s="24" t="str">
        <f>IF('Request Testing'!E131="","",'Request Testing'!E131)</f>
        <v/>
      </c>
      <c r="F131" s="24" t="str">
        <f>IF('Request Testing'!F131="","",'Request Testing'!F131)</f>
        <v/>
      </c>
      <c r="G131" s="22" t="str">
        <f>IF('Request Testing'!G131="","",'Request Testing'!G131)</f>
        <v/>
      </c>
      <c r="H131" s="71" t="str">
        <f>IF('Request Testing'!H131="","",'Request Testing'!H131)</f>
        <v/>
      </c>
      <c r="I131" s="22" t="str">
        <f>IF('Request Testing'!I131="","",'Request Testing'!I131)</f>
        <v/>
      </c>
      <c r="J131" s="22" t="str">
        <f>IF('Request Testing'!J131="","",'Request Testing'!J131)</f>
        <v/>
      </c>
      <c r="K131" s="22" t="str">
        <f>IF('Request Testing'!K131="","",'Request Testing'!K131)</f>
        <v/>
      </c>
      <c r="L131" s="70" t="str">
        <f>IF('Request Testing'!L131="","",'Request Testing'!L131)</f>
        <v/>
      </c>
      <c r="M131" s="70" t="str">
        <f>IF('Request Testing'!M131="","",'Request Testing'!M131)</f>
        <v/>
      </c>
      <c r="N131" s="70" t="str">
        <f>IF('Request Testing'!N131="","",'Request Testing'!N131)</f>
        <v/>
      </c>
      <c r="O131" s="72" t="str">
        <f>IF('Request Testing'!O131&lt;1,"",IF(AND(OR('Request Testing'!L131&gt;0,'Request Testing'!M131&gt;0,'Request Testing'!N131&gt;0),COUNTA('Request Testing'!O131)&gt;0),"","PV"))</f>
        <v/>
      </c>
      <c r="P131" s="72" t="str">
        <f>IF('Request Testing'!P131&lt;1,"",IF(AND(OR('Request Testing'!L131&gt;0,'Request Testing'!M131&gt;0),COUNTA('Request Testing'!P131)&gt;0),"HPS ADD ON","HPS"))</f>
        <v/>
      </c>
      <c r="Q131" s="72" t="str">
        <f>IF('Request Testing'!Q131&lt;1,"",IF(AND(OR('Request Testing'!L131&gt;0,'Request Testing'!M131&gt;0),COUNTA('Request Testing'!Q131)&gt;0),"CC ADD ON","CC"))</f>
        <v/>
      </c>
      <c r="R131" s="72" t="str">
        <f>IF('Request Testing'!R131&lt;1,"",IF(AND(OR('Request Testing'!L131&gt;0,'Request Testing'!M131&gt;0),COUNTA('Request Testing'!R131)&gt;0),"RC ADD ON","RC"))</f>
        <v/>
      </c>
      <c r="S131" s="70" t="str">
        <f>IF('Request Testing'!S131&lt;1,"",IF(AND(OR('Request Testing'!L131&gt;0,'Request Testing'!M131&gt;0),COUNTA('Request Testing'!S131)&gt;0),"DL ADD ON","DL"))</f>
        <v/>
      </c>
      <c r="T131" s="70" t="str">
        <f>IF('Request Testing'!T131="","",'Request Testing'!T131)</f>
        <v/>
      </c>
      <c r="U131" s="70" t="str">
        <f>IF('Request Testing'!U131&lt;1,"",IF(AND(OR('Request Testing'!L131&gt;0,'Request Testing'!M131&gt;0),COUNTA('Request Testing'!U131)&gt;0),"OH ADD ON","OH"))</f>
        <v/>
      </c>
      <c r="V131" s="73" t="str">
        <f>IF('Request Testing'!V131&lt;1,"",IF(AND(OR('Request Testing'!L131&gt;0,'Request Testing'!M131&gt;0),COUNTA('Request Testing'!V131)&gt;0),"GCP","AM"))</f>
        <v/>
      </c>
      <c r="W131" s="73" t="str">
        <f>IF('Request Testing'!W131&lt;1,"",IF(AND(OR('Request Testing'!L131&gt;0,'Request Testing'!M131&gt;0),COUNTA('Request Testing'!W131)&gt;0),"GCP","NH"))</f>
        <v/>
      </c>
      <c r="X131" s="73" t="str">
        <f>IF('Request Testing'!X131&lt;1,"",IF(AND(OR('Request Testing'!L131&gt;0,'Request Testing'!M131&gt;0),COUNTA('Request Testing'!X131)&gt;0),"GCP","CA"))</f>
        <v/>
      </c>
      <c r="Y131" s="73" t="str">
        <f>IF('Request Testing'!Y131&lt;1,"",IF(AND(OR('Request Testing'!L131&gt;0,'Request Testing'!M131&gt;0),COUNTA('Request Testing'!Y131)&gt;0),"GCP","DD"))</f>
        <v/>
      </c>
      <c r="Z131" s="73" t="str">
        <f>IF('Request Testing'!Z131&lt;1,"",IF(AND(OR('Request Testing'!L131&gt;0,'Request Testing'!M131&gt;0),COUNTA('Request Testing'!Z131)&gt;0),"GCP","TH"))</f>
        <v/>
      </c>
      <c r="AA131" s="73" t="str">
        <f>IF('Request Testing'!AA131&lt;1,"",IF(AND(OR('Request Testing'!L131&gt;0,'Request Testing'!M131&gt;0),COUNTA('Request Testing'!AA131)&gt;0),"GCP","PHA"))</f>
        <v/>
      </c>
      <c r="AB131" s="73" t="str">
        <f>IF('Request Testing'!AB131&lt;1,"",IF(AND(OR('Request Testing'!L131&gt;0,'Request Testing'!M131&gt;0),COUNTA('Request Testing'!AB131)&gt;0),"GCP","OS"))</f>
        <v/>
      </c>
      <c r="AE131" s="74" t="str">
        <f>IF(OR('Request Testing'!L131&gt;0,'Request Testing'!M131&gt;0,'Request Testing'!N131&gt;0,'Request Testing'!O131&gt;0,'Request Testing'!P131&gt;0,'Request Testing'!Q131&gt;0,'Request Testing'!R131&gt;0,'Request Testing'!S131&gt;0,'Request Testing'!T131&gt;0,'Request Testing'!U131&gt;0,'Request Testing'!V131&gt;0,'Request Testing'!W131&gt;0,'Request Testing'!X131&gt;0,'Request Testing'!Y131&gt;0,'Request Testing'!Z131&gt;0,'Request Testing'!AA131&gt;0,'Request Testing'!AB131&gt;0),"X","")</f>
        <v/>
      </c>
      <c r="AF131" s="75" t="str">
        <f>IF(ISNUMBER(SEARCH({"S"},C131)),"S",IF(ISNUMBER(SEARCH({"M"},C131)),"B",IF(ISNUMBER(SEARCH({"B"},C131)),"B",IF(ISNUMBER(SEARCH({"C"},C131)),"C",IF(ISNUMBER(SEARCH({"H"},C131)),"C",IF(ISNUMBER(SEARCH({"F"},C131)),"C",""))))))</f>
        <v/>
      </c>
      <c r="AG131" s="74" t="str">
        <f t="shared" si="20"/>
        <v/>
      </c>
      <c r="AH131" s="74" t="str">
        <f t="shared" si="21"/>
        <v/>
      </c>
      <c r="AI131" s="74" t="str">
        <f t="shared" si="22"/>
        <v/>
      </c>
      <c r="AJ131" s="4" t="str">
        <f t="shared" si="23"/>
        <v/>
      </c>
      <c r="AK131" s="76" t="str">
        <f>IF('Request Testing'!M131&lt;1,"",IF(AND(OR('Request Testing'!$E$1&gt;0),COUNTA('Request Testing'!M131)&gt;0),"CHR","GGP-LD"))</f>
        <v/>
      </c>
      <c r="AL131" s="4" t="str">
        <f t="shared" si="24"/>
        <v/>
      </c>
      <c r="AM131" s="52" t="str">
        <f t="shared" si="25"/>
        <v/>
      </c>
      <c r="AN131" s="4" t="str">
        <f t="shared" si="26"/>
        <v/>
      </c>
      <c r="AO131" s="4" t="str">
        <f t="shared" si="27"/>
        <v/>
      </c>
      <c r="AP131" s="74" t="str">
        <f t="shared" si="28"/>
        <v/>
      </c>
      <c r="AQ131" s="4" t="str">
        <f t="shared" si="29"/>
        <v/>
      </c>
      <c r="AR131" s="4" t="str">
        <f t="shared" si="39"/>
        <v/>
      </c>
      <c r="AS131" s="74" t="str">
        <f t="shared" si="30"/>
        <v/>
      </c>
      <c r="AT131" s="4" t="str">
        <f t="shared" si="31"/>
        <v/>
      </c>
      <c r="AU131" s="4" t="str">
        <f t="shared" si="32"/>
        <v/>
      </c>
      <c r="AV131" s="4" t="str">
        <f t="shared" si="33"/>
        <v/>
      </c>
      <c r="AW131" s="4" t="str">
        <f t="shared" si="34"/>
        <v/>
      </c>
      <c r="AX131" s="4" t="str">
        <f t="shared" si="35"/>
        <v/>
      </c>
      <c r="AY131" s="4" t="str">
        <f t="shared" si="36"/>
        <v/>
      </c>
      <c r="AZ131" s="4" t="str">
        <f t="shared" si="37"/>
        <v/>
      </c>
      <c r="BA131" s="77" t="str">
        <f>IF(AND(OR('Request Testing'!L131&gt;0,'Request Testing'!M131&gt;0),COUNTA('Request Testing'!V131:AB131)&gt;0),"Run Panel","")</f>
        <v/>
      </c>
      <c r="BC131" s="78" t="str">
        <f>IF(AG131="Blood Card",'Order Details'!$S$34,"")</f>
        <v/>
      </c>
      <c r="BD131" s="78" t="str">
        <f>IF(AH131="Hair Card",'Order Details'!$S$35,"")</f>
        <v/>
      </c>
      <c r="BF131" s="4" t="str">
        <f>IF(AJ131="GGP-HD",'Order Details'!$N$10,"")</f>
        <v/>
      </c>
      <c r="BG131" s="79" t="str">
        <f>IF(AK131="GGP-LD",'Order Details'!$N$15,IF(AK131="CHR",'Order Details'!$P$15,""))</f>
        <v/>
      </c>
      <c r="BH131" s="52" t="str">
        <f>IF(AL131="GGP-uLD",'Order Details'!$N$18,"")</f>
        <v/>
      </c>
      <c r="BI131" s="80" t="str">
        <f>IF(AM131="PV",'Order Details'!$N$24,"")</f>
        <v/>
      </c>
      <c r="BJ131" s="78" t="str">
        <f>IF(AN131="HPS",'Order Details'!$N$34,IF(AN131="HPS ADD ON",'Order Details'!$M$34,""))</f>
        <v/>
      </c>
      <c r="BK131" s="78" t="str">
        <f>IF(AO131="CC",'Order Details'!$N$33,IF(AO131="CC ADD ON",'Order Details'!$M$33,""))</f>
        <v/>
      </c>
      <c r="BL131" s="79" t="str">
        <f>IF(AP131="DL",'Order Details'!$N$35,"")</f>
        <v/>
      </c>
      <c r="BM131" s="79" t="str">
        <f>IF(AQ131="RC",'Order Details'!$N$36,"")</f>
        <v/>
      </c>
      <c r="BN131" s="79" t="str">
        <f>IF(AR131="OH",'Order Details'!$N$37,"")</f>
        <v/>
      </c>
      <c r="BO131" s="79" t="str">
        <f>IF(AS131="BVD",'Order Details'!$N$38,"")</f>
        <v/>
      </c>
      <c r="BP131" s="79" t="str">
        <f>IF(AT131="AM",'Order Details'!$N$40,"")</f>
        <v/>
      </c>
      <c r="BQ131" s="79" t="str">
        <f>IF(AU131="NH",'Order Details'!$N$41,"")</f>
        <v/>
      </c>
      <c r="BR131" s="79" t="str">
        <f>IF(AV131="CA",'Order Details'!$N$42,"")</f>
        <v/>
      </c>
      <c r="BS131" s="79" t="str">
        <f>IF(AW131="DD",'Order Details'!$N$43,"")</f>
        <v/>
      </c>
      <c r="BT131" s="79" t="str">
        <f>IF(AX131="TH",'Order Details'!$N$45,"")</f>
        <v/>
      </c>
      <c r="BU131" s="79" t="str">
        <f>IF(AY131="PHA",'Order Details'!$N$44,"")</f>
        <v/>
      </c>
      <c r="BV131" s="79" t="str">
        <f>IF(AZ131="OS",'Order Details'!$N$46,"")</f>
        <v/>
      </c>
      <c r="BW131" s="79" t="str">
        <f>IF(BA131="RUN PANEL",'Order Details'!$N$39,"")</f>
        <v/>
      </c>
      <c r="BX131" s="79" t="str">
        <f t="shared" si="38"/>
        <v/>
      </c>
    </row>
    <row r="132" spans="1:76" ht="15.75" customHeight="1">
      <c r="A132" s="22" t="str">
        <f>IF('Request Testing'!A132&gt;0,'Request Testing'!A132,"")</f>
        <v/>
      </c>
      <c r="B132" s="70" t="str">
        <f>IF('Request Testing'!B132="","",'Request Testing'!B132)</f>
        <v/>
      </c>
      <c r="C132" s="70" t="str">
        <f>IF('Request Testing'!C132="","",'Request Testing'!C132)</f>
        <v/>
      </c>
      <c r="D132" s="24" t="str">
        <f>IF('Request Testing'!D132="","",'Request Testing'!D132)</f>
        <v/>
      </c>
      <c r="E132" s="24" t="str">
        <f>IF('Request Testing'!E132="","",'Request Testing'!E132)</f>
        <v/>
      </c>
      <c r="F132" s="24" t="str">
        <f>IF('Request Testing'!F132="","",'Request Testing'!F132)</f>
        <v/>
      </c>
      <c r="G132" s="22" t="str">
        <f>IF('Request Testing'!G132="","",'Request Testing'!G132)</f>
        <v/>
      </c>
      <c r="H132" s="71" t="str">
        <f>IF('Request Testing'!H132="","",'Request Testing'!H132)</f>
        <v/>
      </c>
      <c r="I132" s="22" t="str">
        <f>IF('Request Testing'!I132="","",'Request Testing'!I132)</f>
        <v/>
      </c>
      <c r="J132" s="22" t="str">
        <f>IF('Request Testing'!J132="","",'Request Testing'!J132)</f>
        <v/>
      </c>
      <c r="K132" s="22" t="str">
        <f>IF('Request Testing'!K132="","",'Request Testing'!K132)</f>
        <v/>
      </c>
      <c r="L132" s="70" t="str">
        <f>IF('Request Testing'!L132="","",'Request Testing'!L132)</f>
        <v/>
      </c>
      <c r="M132" s="70" t="str">
        <f>IF('Request Testing'!M132="","",'Request Testing'!M132)</f>
        <v/>
      </c>
      <c r="N132" s="70" t="str">
        <f>IF('Request Testing'!N132="","",'Request Testing'!N132)</f>
        <v/>
      </c>
      <c r="O132" s="72" t="str">
        <f>IF('Request Testing'!O132&lt;1,"",IF(AND(OR('Request Testing'!L132&gt;0,'Request Testing'!M132&gt;0,'Request Testing'!N132&gt;0),COUNTA('Request Testing'!O132)&gt;0),"","PV"))</f>
        <v/>
      </c>
      <c r="P132" s="72" t="str">
        <f>IF('Request Testing'!P132&lt;1,"",IF(AND(OR('Request Testing'!L132&gt;0,'Request Testing'!M132&gt;0),COUNTA('Request Testing'!P132)&gt;0),"HPS ADD ON","HPS"))</f>
        <v/>
      </c>
      <c r="Q132" s="72" t="str">
        <f>IF('Request Testing'!Q132&lt;1,"",IF(AND(OR('Request Testing'!L132&gt;0,'Request Testing'!M132&gt;0),COUNTA('Request Testing'!Q132)&gt;0),"CC ADD ON","CC"))</f>
        <v/>
      </c>
      <c r="R132" s="72" t="str">
        <f>IF('Request Testing'!R132&lt;1,"",IF(AND(OR('Request Testing'!L132&gt;0,'Request Testing'!M132&gt;0),COUNTA('Request Testing'!R132)&gt;0),"RC ADD ON","RC"))</f>
        <v/>
      </c>
      <c r="S132" s="70" t="str">
        <f>IF('Request Testing'!S132&lt;1,"",IF(AND(OR('Request Testing'!L132&gt;0,'Request Testing'!M132&gt;0),COUNTA('Request Testing'!S132)&gt;0),"DL ADD ON","DL"))</f>
        <v/>
      </c>
      <c r="T132" s="70" t="str">
        <f>IF('Request Testing'!T132="","",'Request Testing'!T132)</f>
        <v/>
      </c>
      <c r="U132" s="70" t="str">
        <f>IF('Request Testing'!U132&lt;1,"",IF(AND(OR('Request Testing'!L132&gt;0,'Request Testing'!M132&gt;0),COUNTA('Request Testing'!U132)&gt;0),"OH ADD ON","OH"))</f>
        <v/>
      </c>
      <c r="V132" s="73" t="str">
        <f>IF('Request Testing'!V132&lt;1,"",IF(AND(OR('Request Testing'!L132&gt;0,'Request Testing'!M132&gt;0),COUNTA('Request Testing'!V132)&gt;0),"GCP","AM"))</f>
        <v/>
      </c>
      <c r="W132" s="73" t="str">
        <f>IF('Request Testing'!W132&lt;1,"",IF(AND(OR('Request Testing'!L132&gt;0,'Request Testing'!M132&gt;0),COUNTA('Request Testing'!W132)&gt;0),"GCP","NH"))</f>
        <v/>
      </c>
      <c r="X132" s="73" t="str">
        <f>IF('Request Testing'!X132&lt;1,"",IF(AND(OR('Request Testing'!L132&gt;0,'Request Testing'!M132&gt;0),COUNTA('Request Testing'!X132)&gt;0),"GCP","CA"))</f>
        <v/>
      </c>
      <c r="Y132" s="73" t="str">
        <f>IF('Request Testing'!Y132&lt;1,"",IF(AND(OR('Request Testing'!L132&gt;0,'Request Testing'!M132&gt;0),COUNTA('Request Testing'!Y132)&gt;0),"GCP","DD"))</f>
        <v/>
      </c>
      <c r="Z132" s="73" t="str">
        <f>IF('Request Testing'!Z132&lt;1,"",IF(AND(OR('Request Testing'!L132&gt;0,'Request Testing'!M132&gt;0),COUNTA('Request Testing'!Z132)&gt;0),"GCP","TH"))</f>
        <v/>
      </c>
      <c r="AA132" s="73" t="str">
        <f>IF('Request Testing'!AA132&lt;1,"",IF(AND(OR('Request Testing'!L132&gt;0,'Request Testing'!M132&gt;0),COUNTA('Request Testing'!AA132)&gt;0),"GCP","PHA"))</f>
        <v/>
      </c>
      <c r="AB132" s="73" t="str">
        <f>IF('Request Testing'!AB132&lt;1,"",IF(AND(OR('Request Testing'!L132&gt;0,'Request Testing'!M132&gt;0),COUNTA('Request Testing'!AB132)&gt;0),"GCP","OS"))</f>
        <v/>
      </c>
      <c r="AE132" s="74" t="str">
        <f>IF(OR('Request Testing'!L132&gt;0,'Request Testing'!M132&gt;0,'Request Testing'!N132&gt;0,'Request Testing'!O132&gt;0,'Request Testing'!P132&gt;0,'Request Testing'!Q132&gt;0,'Request Testing'!R132&gt;0,'Request Testing'!S132&gt;0,'Request Testing'!T132&gt;0,'Request Testing'!U132&gt;0,'Request Testing'!V132&gt;0,'Request Testing'!W132&gt;0,'Request Testing'!X132&gt;0,'Request Testing'!Y132&gt;0,'Request Testing'!Z132&gt;0,'Request Testing'!AA132&gt;0,'Request Testing'!AB132&gt;0),"X","")</f>
        <v/>
      </c>
      <c r="AF132" s="75" t="str">
        <f>IF(ISNUMBER(SEARCH({"S"},C132)),"S",IF(ISNUMBER(SEARCH({"M"},C132)),"B",IF(ISNUMBER(SEARCH({"B"},C132)),"B",IF(ISNUMBER(SEARCH({"C"},C132)),"C",IF(ISNUMBER(SEARCH({"H"},C132)),"C",IF(ISNUMBER(SEARCH({"F"},C132)),"C",""))))))</f>
        <v/>
      </c>
      <c r="AG132" s="74" t="str">
        <f t="shared" si="20"/>
        <v/>
      </c>
      <c r="AH132" s="74" t="str">
        <f t="shared" si="21"/>
        <v/>
      </c>
      <c r="AI132" s="74" t="str">
        <f t="shared" si="22"/>
        <v/>
      </c>
      <c r="AJ132" s="4" t="str">
        <f t="shared" si="23"/>
        <v/>
      </c>
      <c r="AK132" s="76" t="str">
        <f>IF('Request Testing'!M132&lt;1,"",IF(AND(OR('Request Testing'!$E$1&gt;0),COUNTA('Request Testing'!M132)&gt;0),"CHR","GGP-LD"))</f>
        <v/>
      </c>
      <c r="AL132" s="4" t="str">
        <f t="shared" si="24"/>
        <v/>
      </c>
      <c r="AM132" s="52" t="str">
        <f t="shared" si="25"/>
        <v/>
      </c>
      <c r="AN132" s="4" t="str">
        <f t="shared" si="26"/>
        <v/>
      </c>
      <c r="AO132" s="4" t="str">
        <f t="shared" si="27"/>
        <v/>
      </c>
      <c r="AP132" s="74" t="str">
        <f t="shared" si="28"/>
        <v/>
      </c>
      <c r="AQ132" s="4" t="str">
        <f t="shared" si="29"/>
        <v/>
      </c>
      <c r="AR132" s="4" t="str">
        <f t="shared" si="39"/>
        <v/>
      </c>
      <c r="AS132" s="74" t="str">
        <f t="shared" si="30"/>
        <v/>
      </c>
      <c r="AT132" s="4" t="str">
        <f t="shared" si="31"/>
        <v/>
      </c>
      <c r="AU132" s="4" t="str">
        <f t="shared" si="32"/>
        <v/>
      </c>
      <c r="AV132" s="4" t="str">
        <f t="shared" si="33"/>
        <v/>
      </c>
      <c r="AW132" s="4" t="str">
        <f t="shared" si="34"/>
        <v/>
      </c>
      <c r="AX132" s="4" t="str">
        <f t="shared" si="35"/>
        <v/>
      </c>
      <c r="AY132" s="4" t="str">
        <f t="shared" si="36"/>
        <v/>
      </c>
      <c r="AZ132" s="4" t="str">
        <f t="shared" si="37"/>
        <v/>
      </c>
      <c r="BA132" s="77" t="str">
        <f>IF(AND(OR('Request Testing'!L132&gt;0,'Request Testing'!M132&gt;0),COUNTA('Request Testing'!V132:AB132)&gt;0),"Run Panel","")</f>
        <v/>
      </c>
      <c r="BC132" s="78" t="str">
        <f>IF(AG132="Blood Card",'Order Details'!$S$34,"")</f>
        <v/>
      </c>
      <c r="BD132" s="78" t="str">
        <f>IF(AH132="Hair Card",'Order Details'!$S$35,"")</f>
        <v/>
      </c>
      <c r="BF132" s="4" t="str">
        <f>IF(AJ132="GGP-HD",'Order Details'!$N$10,"")</f>
        <v/>
      </c>
      <c r="BG132" s="79" t="str">
        <f>IF(AK132="GGP-LD",'Order Details'!$N$15,IF(AK132="CHR",'Order Details'!$P$15,""))</f>
        <v/>
      </c>
      <c r="BH132" s="52" t="str">
        <f>IF(AL132="GGP-uLD",'Order Details'!$N$18,"")</f>
        <v/>
      </c>
      <c r="BI132" s="80" t="str">
        <f>IF(AM132="PV",'Order Details'!$N$24,"")</f>
        <v/>
      </c>
      <c r="BJ132" s="78" t="str">
        <f>IF(AN132="HPS",'Order Details'!$N$34,IF(AN132="HPS ADD ON",'Order Details'!$M$34,""))</f>
        <v/>
      </c>
      <c r="BK132" s="78" t="str">
        <f>IF(AO132="CC",'Order Details'!$N$33,IF(AO132="CC ADD ON",'Order Details'!$M$33,""))</f>
        <v/>
      </c>
      <c r="BL132" s="79" t="str">
        <f>IF(AP132="DL",'Order Details'!$N$35,"")</f>
        <v/>
      </c>
      <c r="BM132" s="79" t="str">
        <f>IF(AQ132="RC",'Order Details'!$N$36,"")</f>
        <v/>
      </c>
      <c r="BN132" s="79" t="str">
        <f>IF(AR132="OH",'Order Details'!$N$37,"")</f>
        <v/>
      </c>
      <c r="BO132" s="79" t="str">
        <f>IF(AS132="BVD",'Order Details'!$N$38,"")</f>
        <v/>
      </c>
      <c r="BP132" s="79" t="str">
        <f>IF(AT132="AM",'Order Details'!$N$40,"")</f>
        <v/>
      </c>
      <c r="BQ132" s="79" t="str">
        <f>IF(AU132="NH",'Order Details'!$N$41,"")</f>
        <v/>
      </c>
      <c r="BR132" s="79" t="str">
        <f>IF(AV132="CA",'Order Details'!$N$42,"")</f>
        <v/>
      </c>
      <c r="BS132" s="79" t="str">
        <f>IF(AW132="DD",'Order Details'!$N$43,"")</f>
        <v/>
      </c>
      <c r="BT132" s="79" t="str">
        <f>IF(AX132="TH",'Order Details'!$N$45,"")</f>
        <v/>
      </c>
      <c r="BU132" s="79" t="str">
        <f>IF(AY132="PHA",'Order Details'!$N$44,"")</f>
        <v/>
      </c>
      <c r="BV132" s="79" t="str">
        <f>IF(AZ132="OS",'Order Details'!$N$46,"")</f>
        <v/>
      </c>
      <c r="BW132" s="79" t="str">
        <f>IF(BA132="RUN PANEL",'Order Details'!$N$39,"")</f>
        <v/>
      </c>
      <c r="BX132" s="79" t="str">
        <f t="shared" si="38"/>
        <v/>
      </c>
    </row>
    <row r="133" spans="1:76" ht="15.75" customHeight="1">
      <c r="A133" s="22" t="str">
        <f>IF('Request Testing'!A133&gt;0,'Request Testing'!A133,"")</f>
        <v/>
      </c>
      <c r="B133" s="70" t="str">
        <f>IF('Request Testing'!B133="","",'Request Testing'!B133)</f>
        <v/>
      </c>
      <c r="C133" s="70" t="str">
        <f>IF('Request Testing'!C133="","",'Request Testing'!C133)</f>
        <v/>
      </c>
      <c r="D133" s="24" t="str">
        <f>IF('Request Testing'!D133="","",'Request Testing'!D133)</f>
        <v/>
      </c>
      <c r="E133" s="24" t="str">
        <f>IF('Request Testing'!E133="","",'Request Testing'!E133)</f>
        <v/>
      </c>
      <c r="F133" s="24" t="str">
        <f>IF('Request Testing'!F133="","",'Request Testing'!F133)</f>
        <v/>
      </c>
      <c r="G133" s="22" t="str">
        <f>IF('Request Testing'!G133="","",'Request Testing'!G133)</f>
        <v/>
      </c>
      <c r="H133" s="71" t="str">
        <f>IF('Request Testing'!H133="","",'Request Testing'!H133)</f>
        <v/>
      </c>
      <c r="I133" s="22" t="str">
        <f>IF('Request Testing'!I133="","",'Request Testing'!I133)</f>
        <v/>
      </c>
      <c r="J133" s="22" t="str">
        <f>IF('Request Testing'!J133="","",'Request Testing'!J133)</f>
        <v/>
      </c>
      <c r="K133" s="22" t="str">
        <f>IF('Request Testing'!K133="","",'Request Testing'!K133)</f>
        <v/>
      </c>
      <c r="L133" s="70" t="str">
        <f>IF('Request Testing'!L133="","",'Request Testing'!L133)</f>
        <v/>
      </c>
      <c r="M133" s="70" t="str">
        <f>IF('Request Testing'!M133="","",'Request Testing'!M133)</f>
        <v/>
      </c>
      <c r="N133" s="70" t="str">
        <f>IF('Request Testing'!N133="","",'Request Testing'!N133)</f>
        <v/>
      </c>
      <c r="O133" s="72" t="str">
        <f>IF('Request Testing'!O133&lt;1,"",IF(AND(OR('Request Testing'!L133&gt;0,'Request Testing'!M133&gt;0,'Request Testing'!N133&gt;0),COUNTA('Request Testing'!O133)&gt;0),"","PV"))</f>
        <v/>
      </c>
      <c r="P133" s="72" t="str">
        <f>IF('Request Testing'!P133&lt;1,"",IF(AND(OR('Request Testing'!L133&gt;0,'Request Testing'!M133&gt;0),COUNTA('Request Testing'!P133)&gt;0),"HPS ADD ON","HPS"))</f>
        <v/>
      </c>
      <c r="Q133" s="72" t="str">
        <f>IF('Request Testing'!Q133&lt;1,"",IF(AND(OR('Request Testing'!L133&gt;0,'Request Testing'!M133&gt;0),COUNTA('Request Testing'!Q133)&gt;0),"CC ADD ON","CC"))</f>
        <v/>
      </c>
      <c r="R133" s="72" t="str">
        <f>IF('Request Testing'!R133&lt;1,"",IF(AND(OR('Request Testing'!L133&gt;0,'Request Testing'!M133&gt;0),COUNTA('Request Testing'!R133)&gt;0),"RC ADD ON","RC"))</f>
        <v/>
      </c>
      <c r="S133" s="70" t="str">
        <f>IF('Request Testing'!S133&lt;1,"",IF(AND(OR('Request Testing'!L133&gt;0,'Request Testing'!M133&gt;0),COUNTA('Request Testing'!S133)&gt;0),"DL ADD ON","DL"))</f>
        <v/>
      </c>
      <c r="T133" s="70" t="str">
        <f>IF('Request Testing'!T133="","",'Request Testing'!T133)</f>
        <v/>
      </c>
      <c r="U133" s="70" t="str">
        <f>IF('Request Testing'!U133&lt;1,"",IF(AND(OR('Request Testing'!L133&gt;0,'Request Testing'!M133&gt;0),COUNTA('Request Testing'!U133)&gt;0),"OH ADD ON","OH"))</f>
        <v/>
      </c>
      <c r="V133" s="73" t="str">
        <f>IF('Request Testing'!V133&lt;1,"",IF(AND(OR('Request Testing'!L133&gt;0,'Request Testing'!M133&gt;0),COUNTA('Request Testing'!V133)&gt;0),"GCP","AM"))</f>
        <v/>
      </c>
      <c r="W133" s="73" t="str">
        <f>IF('Request Testing'!W133&lt;1,"",IF(AND(OR('Request Testing'!L133&gt;0,'Request Testing'!M133&gt;0),COUNTA('Request Testing'!W133)&gt;0),"GCP","NH"))</f>
        <v/>
      </c>
      <c r="X133" s="73" t="str">
        <f>IF('Request Testing'!X133&lt;1,"",IF(AND(OR('Request Testing'!L133&gt;0,'Request Testing'!M133&gt;0),COUNTA('Request Testing'!X133)&gt;0),"GCP","CA"))</f>
        <v/>
      </c>
      <c r="Y133" s="73" t="str">
        <f>IF('Request Testing'!Y133&lt;1,"",IF(AND(OR('Request Testing'!L133&gt;0,'Request Testing'!M133&gt;0),COUNTA('Request Testing'!Y133)&gt;0),"GCP","DD"))</f>
        <v/>
      </c>
      <c r="Z133" s="73" t="str">
        <f>IF('Request Testing'!Z133&lt;1,"",IF(AND(OR('Request Testing'!L133&gt;0,'Request Testing'!M133&gt;0),COUNTA('Request Testing'!Z133)&gt;0),"GCP","TH"))</f>
        <v/>
      </c>
      <c r="AA133" s="73" t="str">
        <f>IF('Request Testing'!AA133&lt;1,"",IF(AND(OR('Request Testing'!L133&gt;0,'Request Testing'!M133&gt;0),COUNTA('Request Testing'!AA133)&gt;0),"GCP","PHA"))</f>
        <v/>
      </c>
      <c r="AB133" s="73" t="str">
        <f>IF('Request Testing'!AB133&lt;1,"",IF(AND(OR('Request Testing'!L133&gt;0,'Request Testing'!M133&gt;0),COUNTA('Request Testing'!AB133)&gt;0),"GCP","OS"))</f>
        <v/>
      </c>
      <c r="AE133" s="74" t="str">
        <f>IF(OR('Request Testing'!L133&gt;0,'Request Testing'!M133&gt;0,'Request Testing'!N133&gt;0,'Request Testing'!O133&gt;0,'Request Testing'!P133&gt;0,'Request Testing'!Q133&gt;0,'Request Testing'!R133&gt;0,'Request Testing'!S133&gt;0,'Request Testing'!T133&gt;0,'Request Testing'!U133&gt;0,'Request Testing'!V133&gt;0,'Request Testing'!W133&gt;0,'Request Testing'!X133&gt;0,'Request Testing'!Y133&gt;0,'Request Testing'!Z133&gt;0,'Request Testing'!AA133&gt;0,'Request Testing'!AB133&gt;0),"X","")</f>
        <v/>
      </c>
      <c r="AF133" s="75" t="str">
        <f>IF(ISNUMBER(SEARCH({"S"},C133)),"S",IF(ISNUMBER(SEARCH({"M"},C133)),"B",IF(ISNUMBER(SEARCH({"B"},C133)),"B",IF(ISNUMBER(SEARCH({"C"},C133)),"C",IF(ISNUMBER(SEARCH({"H"},C133)),"C",IF(ISNUMBER(SEARCH({"F"},C133)),"C",""))))))</f>
        <v/>
      </c>
      <c r="AG133" s="74" t="str">
        <f t="shared" si="20"/>
        <v/>
      </c>
      <c r="AH133" s="74" t="str">
        <f t="shared" si="21"/>
        <v/>
      </c>
      <c r="AI133" s="74" t="str">
        <f t="shared" si="22"/>
        <v/>
      </c>
      <c r="AJ133" s="4" t="str">
        <f t="shared" si="23"/>
        <v/>
      </c>
      <c r="AK133" s="76" t="str">
        <f>IF('Request Testing'!M133&lt;1,"",IF(AND(OR('Request Testing'!$E$1&gt;0),COUNTA('Request Testing'!M133)&gt;0),"CHR","GGP-LD"))</f>
        <v/>
      </c>
      <c r="AL133" s="4" t="str">
        <f t="shared" si="24"/>
        <v/>
      </c>
      <c r="AM133" s="52" t="str">
        <f t="shared" si="25"/>
        <v/>
      </c>
      <c r="AN133" s="4" t="str">
        <f t="shared" si="26"/>
        <v/>
      </c>
      <c r="AO133" s="4" t="str">
        <f t="shared" si="27"/>
        <v/>
      </c>
      <c r="AP133" s="74" t="str">
        <f t="shared" si="28"/>
        <v/>
      </c>
      <c r="AQ133" s="4" t="str">
        <f t="shared" si="29"/>
        <v/>
      </c>
      <c r="AR133" s="4" t="str">
        <f t="shared" si="39"/>
        <v/>
      </c>
      <c r="AS133" s="74" t="str">
        <f t="shared" si="30"/>
        <v/>
      </c>
      <c r="AT133" s="4" t="str">
        <f t="shared" si="31"/>
        <v/>
      </c>
      <c r="AU133" s="4" t="str">
        <f t="shared" si="32"/>
        <v/>
      </c>
      <c r="AV133" s="4" t="str">
        <f t="shared" si="33"/>
        <v/>
      </c>
      <c r="AW133" s="4" t="str">
        <f t="shared" si="34"/>
        <v/>
      </c>
      <c r="AX133" s="4" t="str">
        <f t="shared" si="35"/>
        <v/>
      </c>
      <c r="AY133" s="4" t="str">
        <f t="shared" si="36"/>
        <v/>
      </c>
      <c r="AZ133" s="4" t="str">
        <f t="shared" si="37"/>
        <v/>
      </c>
      <c r="BA133" s="77" t="str">
        <f>IF(AND(OR('Request Testing'!L133&gt;0,'Request Testing'!M133&gt;0),COUNTA('Request Testing'!V133:AB133)&gt;0),"Run Panel","")</f>
        <v/>
      </c>
      <c r="BC133" s="78" t="str">
        <f>IF(AG133="Blood Card",'Order Details'!$S$34,"")</f>
        <v/>
      </c>
      <c r="BD133" s="78" t="str">
        <f>IF(AH133="Hair Card",'Order Details'!$S$35,"")</f>
        <v/>
      </c>
      <c r="BF133" s="4" t="str">
        <f>IF(AJ133="GGP-HD",'Order Details'!$N$10,"")</f>
        <v/>
      </c>
      <c r="BG133" s="79" t="str">
        <f>IF(AK133="GGP-LD",'Order Details'!$N$15,IF(AK133="CHR",'Order Details'!$P$15,""))</f>
        <v/>
      </c>
      <c r="BH133" s="52" t="str">
        <f>IF(AL133="GGP-uLD",'Order Details'!$N$18,"")</f>
        <v/>
      </c>
      <c r="BI133" s="80" t="str">
        <f>IF(AM133="PV",'Order Details'!$N$24,"")</f>
        <v/>
      </c>
      <c r="BJ133" s="78" t="str">
        <f>IF(AN133="HPS",'Order Details'!$N$34,IF(AN133="HPS ADD ON",'Order Details'!$M$34,""))</f>
        <v/>
      </c>
      <c r="BK133" s="78" t="str">
        <f>IF(AO133="CC",'Order Details'!$N$33,IF(AO133="CC ADD ON",'Order Details'!$M$33,""))</f>
        <v/>
      </c>
      <c r="BL133" s="79" t="str">
        <f>IF(AP133="DL",'Order Details'!$N$35,"")</f>
        <v/>
      </c>
      <c r="BM133" s="79" t="str">
        <f>IF(AQ133="RC",'Order Details'!$N$36,"")</f>
        <v/>
      </c>
      <c r="BN133" s="79" t="str">
        <f>IF(AR133="OH",'Order Details'!$N$37,"")</f>
        <v/>
      </c>
      <c r="BO133" s="79" t="str">
        <f>IF(AS133="BVD",'Order Details'!$N$38,"")</f>
        <v/>
      </c>
      <c r="BP133" s="79" t="str">
        <f>IF(AT133="AM",'Order Details'!$N$40,"")</f>
        <v/>
      </c>
      <c r="BQ133" s="79" t="str">
        <f>IF(AU133="NH",'Order Details'!$N$41,"")</f>
        <v/>
      </c>
      <c r="BR133" s="79" t="str">
        <f>IF(AV133="CA",'Order Details'!$N$42,"")</f>
        <v/>
      </c>
      <c r="BS133" s="79" t="str">
        <f>IF(AW133="DD",'Order Details'!$N$43,"")</f>
        <v/>
      </c>
      <c r="BT133" s="79" t="str">
        <f>IF(AX133="TH",'Order Details'!$N$45,"")</f>
        <v/>
      </c>
      <c r="BU133" s="79" t="str">
        <f>IF(AY133="PHA",'Order Details'!$N$44,"")</f>
        <v/>
      </c>
      <c r="BV133" s="79" t="str">
        <f>IF(AZ133="OS",'Order Details'!$N$46,"")</f>
        <v/>
      </c>
      <c r="BW133" s="79" t="str">
        <f>IF(BA133="RUN PANEL",'Order Details'!$N$39,"")</f>
        <v/>
      </c>
      <c r="BX133" s="79" t="str">
        <f t="shared" si="38"/>
        <v/>
      </c>
    </row>
    <row r="134" spans="1:76" ht="15.75" customHeight="1">
      <c r="A134" s="22" t="str">
        <f>IF('Request Testing'!A134&gt;0,'Request Testing'!A134,"")</f>
        <v/>
      </c>
      <c r="B134" s="70" t="str">
        <f>IF('Request Testing'!B134="","",'Request Testing'!B134)</f>
        <v/>
      </c>
      <c r="C134" s="70" t="str">
        <f>IF('Request Testing'!C134="","",'Request Testing'!C134)</f>
        <v/>
      </c>
      <c r="D134" s="24" t="str">
        <f>IF('Request Testing'!D134="","",'Request Testing'!D134)</f>
        <v/>
      </c>
      <c r="E134" s="24" t="str">
        <f>IF('Request Testing'!E134="","",'Request Testing'!E134)</f>
        <v/>
      </c>
      <c r="F134" s="24" t="str">
        <f>IF('Request Testing'!F134="","",'Request Testing'!F134)</f>
        <v/>
      </c>
      <c r="G134" s="22" t="str">
        <f>IF('Request Testing'!G134="","",'Request Testing'!G134)</f>
        <v/>
      </c>
      <c r="H134" s="71" t="str">
        <f>IF('Request Testing'!H134="","",'Request Testing'!H134)</f>
        <v/>
      </c>
      <c r="I134" s="22" t="str">
        <f>IF('Request Testing'!I134="","",'Request Testing'!I134)</f>
        <v/>
      </c>
      <c r="J134" s="22" t="str">
        <f>IF('Request Testing'!J134="","",'Request Testing'!J134)</f>
        <v/>
      </c>
      <c r="K134" s="22" t="str">
        <f>IF('Request Testing'!K134="","",'Request Testing'!K134)</f>
        <v/>
      </c>
      <c r="L134" s="70" t="str">
        <f>IF('Request Testing'!L134="","",'Request Testing'!L134)</f>
        <v/>
      </c>
      <c r="M134" s="70" t="str">
        <f>IF('Request Testing'!M134="","",'Request Testing'!M134)</f>
        <v/>
      </c>
      <c r="N134" s="70" t="str">
        <f>IF('Request Testing'!N134="","",'Request Testing'!N134)</f>
        <v/>
      </c>
      <c r="O134" s="72" t="str">
        <f>IF('Request Testing'!O134&lt;1,"",IF(AND(OR('Request Testing'!L134&gt;0,'Request Testing'!M134&gt;0,'Request Testing'!N134&gt;0),COUNTA('Request Testing'!O134)&gt;0),"","PV"))</f>
        <v/>
      </c>
      <c r="P134" s="72" t="str">
        <f>IF('Request Testing'!P134&lt;1,"",IF(AND(OR('Request Testing'!L134&gt;0,'Request Testing'!M134&gt;0),COUNTA('Request Testing'!P134)&gt;0),"HPS ADD ON","HPS"))</f>
        <v/>
      </c>
      <c r="Q134" s="72" t="str">
        <f>IF('Request Testing'!Q134&lt;1,"",IF(AND(OR('Request Testing'!L134&gt;0,'Request Testing'!M134&gt;0),COUNTA('Request Testing'!Q134)&gt;0),"CC ADD ON","CC"))</f>
        <v/>
      </c>
      <c r="R134" s="72" t="str">
        <f>IF('Request Testing'!R134&lt;1,"",IF(AND(OR('Request Testing'!L134&gt;0,'Request Testing'!M134&gt;0),COUNTA('Request Testing'!R134)&gt;0),"RC ADD ON","RC"))</f>
        <v/>
      </c>
      <c r="S134" s="70" t="str">
        <f>IF('Request Testing'!S134&lt;1,"",IF(AND(OR('Request Testing'!L134&gt;0,'Request Testing'!M134&gt;0),COUNTA('Request Testing'!S134)&gt;0),"DL ADD ON","DL"))</f>
        <v/>
      </c>
      <c r="T134" s="70" t="str">
        <f>IF('Request Testing'!T134="","",'Request Testing'!T134)</f>
        <v/>
      </c>
      <c r="U134" s="70" t="str">
        <f>IF('Request Testing'!U134&lt;1,"",IF(AND(OR('Request Testing'!L134&gt;0,'Request Testing'!M134&gt;0),COUNTA('Request Testing'!U134)&gt;0),"OH ADD ON","OH"))</f>
        <v/>
      </c>
      <c r="V134" s="73" t="str">
        <f>IF('Request Testing'!V134&lt;1,"",IF(AND(OR('Request Testing'!L134&gt;0,'Request Testing'!M134&gt;0),COUNTA('Request Testing'!V134)&gt;0),"GCP","AM"))</f>
        <v/>
      </c>
      <c r="W134" s="73" t="str">
        <f>IF('Request Testing'!W134&lt;1,"",IF(AND(OR('Request Testing'!L134&gt;0,'Request Testing'!M134&gt;0),COUNTA('Request Testing'!W134)&gt;0),"GCP","NH"))</f>
        <v/>
      </c>
      <c r="X134" s="73" t="str">
        <f>IF('Request Testing'!X134&lt;1,"",IF(AND(OR('Request Testing'!L134&gt;0,'Request Testing'!M134&gt;0),COUNTA('Request Testing'!X134)&gt;0),"GCP","CA"))</f>
        <v/>
      </c>
      <c r="Y134" s="73" t="str">
        <f>IF('Request Testing'!Y134&lt;1,"",IF(AND(OR('Request Testing'!L134&gt;0,'Request Testing'!M134&gt;0),COUNTA('Request Testing'!Y134)&gt;0),"GCP","DD"))</f>
        <v/>
      </c>
      <c r="Z134" s="73" t="str">
        <f>IF('Request Testing'!Z134&lt;1,"",IF(AND(OR('Request Testing'!L134&gt;0,'Request Testing'!M134&gt;0),COUNTA('Request Testing'!Z134)&gt;0),"GCP","TH"))</f>
        <v/>
      </c>
      <c r="AA134" s="73" t="str">
        <f>IF('Request Testing'!AA134&lt;1,"",IF(AND(OR('Request Testing'!L134&gt;0,'Request Testing'!M134&gt;0),COUNTA('Request Testing'!AA134)&gt;0),"GCP","PHA"))</f>
        <v/>
      </c>
      <c r="AB134" s="73" t="str">
        <f>IF('Request Testing'!AB134&lt;1,"",IF(AND(OR('Request Testing'!L134&gt;0,'Request Testing'!M134&gt;0),COUNTA('Request Testing'!AB134)&gt;0),"GCP","OS"))</f>
        <v/>
      </c>
      <c r="AE134" s="74" t="str">
        <f>IF(OR('Request Testing'!L134&gt;0,'Request Testing'!M134&gt;0,'Request Testing'!N134&gt;0,'Request Testing'!O134&gt;0,'Request Testing'!P134&gt;0,'Request Testing'!Q134&gt;0,'Request Testing'!R134&gt;0,'Request Testing'!S134&gt;0,'Request Testing'!T134&gt;0,'Request Testing'!U134&gt;0,'Request Testing'!V134&gt;0,'Request Testing'!W134&gt;0,'Request Testing'!X134&gt;0,'Request Testing'!Y134&gt;0,'Request Testing'!Z134&gt;0,'Request Testing'!AA134&gt;0,'Request Testing'!AB134&gt;0),"X","")</f>
        <v/>
      </c>
      <c r="AF134" s="75" t="str">
        <f>IF(ISNUMBER(SEARCH({"S"},C134)),"S",IF(ISNUMBER(SEARCH({"M"},C134)),"B",IF(ISNUMBER(SEARCH({"B"},C134)),"B",IF(ISNUMBER(SEARCH({"C"},C134)),"C",IF(ISNUMBER(SEARCH({"H"},C134)),"C",IF(ISNUMBER(SEARCH({"F"},C134)),"C",""))))))</f>
        <v/>
      </c>
      <c r="AG134" s="74" t="str">
        <f t="shared" si="20"/>
        <v/>
      </c>
      <c r="AH134" s="74" t="str">
        <f t="shared" si="21"/>
        <v/>
      </c>
      <c r="AI134" s="74" t="str">
        <f t="shared" si="22"/>
        <v/>
      </c>
      <c r="AJ134" s="4" t="str">
        <f t="shared" si="23"/>
        <v/>
      </c>
      <c r="AK134" s="76" t="str">
        <f>IF('Request Testing'!M134&lt;1,"",IF(AND(OR('Request Testing'!$E$1&gt;0),COUNTA('Request Testing'!M134)&gt;0),"CHR","GGP-LD"))</f>
        <v/>
      </c>
      <c r="AL134" s="4" t="str">
        <f t="shared" si="24"/>
        <v/>
      </c>
      <c r="AM134" s="52" t="str">
        <f t="shared" si="25"/>
        <v/>
      </c>
      <c r="AN134" s="4" t="str">
        <f t="shared" si="26"/>
        <v/>
      </c>
      <c r="AO134" s="4" t="str">
        <f t="shared" si="27"/>
        <v/>
      </c>
      <c r="AP134" s="74" t="str">
        <f t="shared" si="28"/>
        <v/>
      </c>
      <c r="AQ134" s="4" t="str">
        <f t="shared" si="29"/>
        <v/>
      </c>
      <c r="AR134" s="4" t="str">
        <f t="shared" si="39"/>
        <v/>
      </c>
      <c r="AS134" s="74" t="str">
        <f t="shared" si="30"/>
        <v/>
      </c>
      <c r="AT134" s="4" t="str">
        <f t="shared" si="31"/>
        <v/>
      </c>
      <c r="AU134" s="4" t="str">
        <f t="shared" si="32"/>
        <v/>
      </c>
      <c r="AV134" s="4" t="str">
        <f t="shared" si="33"/>
        <v/>
      </c>
      <c r="AW134" s="4" t="str">
        <f t="shared" si="34"/>
        <v/>
      </c>
      <c r="AX134" s="4" t="str">
        <f t="shared" si="35"/>
        <v/>
      </c>
      <c r="AY134" s="4" t="str">
        <f t="shared" si="36"/>
        <v/>
      </c>
      <c r="AZ134" s="4" t="str">
        <f t="shared" si="37"/>
        <v/>
      </c>
      <c r="BA134" s="77" t="str">
        <f>IF(AND(OR('Request Testing'!L134&gt;0,'Request Testing'!M134&gt;0),COUNTA('Request Testing'!V134:AB134)&gt;0),"Run Panel","")</f>
        <v/>
      </c>
      <c r="BC134" s="78" t="str">
        <f>IF(AG134="Blood Card",'Order Details'!$S$34,"")</f>
        <v/>
      </c>
      <c r="BD134" s="78" t="str">
        <f>IF(AH134="Hair Card",'Order Details'!$S$35,"")</f>
        <v/>
      </c>
      <c r="BF134" s="4" t="str">
        <f>IF(AJ134="GGP-HD",'Order Details'!$N$10,"")</f>
        <v/>
      </c>
      <c r="BG134" s="79" t="str">
        <f>IF(AK134="GGP-LD",'Order Details'!$N$15,IF(AK134="CHR",'Order Details'!$P$15,""))</f>
        <v/>
      </c>
      <c r="BH134" s="52" t="str">
        <f>IF(AL134="GGP-uLD",'Order Details'!$N$18,"")</f>
        <v/>
      </c>
      <c r="BI134" s="80" t="str">
        <f>IF(AM134="PV",'Order Details'!$N$24,"")</f>
        <v/>
      </c>
      <c r="BJ134" s="78" t="str">
        <f>IF(AN134="HPS",'Order Details'!$N$34,IF(AN134="HPS ADD ON",'Order Details'!$M$34,""))</f>
        <v/>
      </c>
      <c r="BK134" s="78" t="str">
        <f>IF(AO134="CC",'Order Details'!$N$33,IF(AO134="CC ADD ON",'Order Details'!$M$33,""))</f>
        <v/>
      </c>
      <c r="BL134" s="79" t="str">
        <f>IF(AP134="DL",'Order Details'!$N$35,"")</f>
        <v/>
      </c>
      <c r="BM134" s="79" t="str">
        <f>IF(AQ134="RC",'Order Details'!$N$36,"")</f>
        <v/>
      </c>
      <c r="BN134" s="79" t="str">
        <f>IF(AR134="OH",'Order Details'!$N$37,"")</f>
        <v/>
      </c>
      <c r="BO134" s="79" t="str">
        <f>IF(AS134="BVD",'Order Details'!$N$38,"")</f>
        <v/>
      </c>
      <c r="BP134" s="79" t="str">
        <f>IF(AT134="AM",'Order Details'!$N$40,"")</f>
        <v/>
      </c>
      <c r="BQ134" s="79" t="str">
        <f>IF(AU134="NH",'Order Details'!$N$41,"")</f>
        <v/>
      </c>
      <c r="BR134" s="79" t="str">
        <f>IF(AV134="CA",'Order Details'!$N$42,"")</f>
        <v/>
      </c>
      <c r="BS134" s="79" t="str">
        <f>IF(AW134="DD",'Order Details'!$N$43,"")</f>
        <v/>
      </c>
      <c r="BT134" s="79" t="str">
        <f>IF(AX134="TH",'Order Details'!$N$45,"")</f>
        <v/>
      </c>
      <c r="BU134" s="79" t="str">
        <f>IF(AY134="PHA",'Order Details'!$N$44,"")</f>
        <v/>
      </c>
      <c r="BV134" s="79" t="str">
        <f>IF(AZ134="OS",'Order Details'!$N$46,"")</f>
        <v/>
      </c>
      <c r="BW134" s="79" t="str">
        <f>IF(BA134="RUN PANEL",'Order Details'!$N$39,"")</f>
        <v/>
      </c>
      <c r="BX134" s="79" t="str">
        <f t="shared" si="38"/>
        <v/>
      </c>
    </row>
    <row r="135" spans="1:76" ht="15.75" customHeight="1">
      <c r="A135" s="22" t="str">
        <f>IF('Request Testing'!A135&gt;0,'Request Testing'!A135,"")</f>
        <v/>
      </c>
      <c r="B135" s="70" t="str">
        <f>IF('Request Testing'!B135="","",'Request Testing'!B135)</f>
        <v/>
      </c>
      <c r="C135" s="70" t="str">
        <f>IF('Request Testing'!C135="","",'Request Testing'!C135)</f>
        <v/>
      </c>
      <c r="D135" s="24" t="str">
        <f>IF('Request Testing'!D135="","",'Request Testing'!D135)</f>
        <v/>
      </c>
      <c r="E135" s="24" t="str">
        <f>IF('Request Testing'!E135="","",'Request Testing'!E135)</f>
        <v/>
      </c>
      <c r="F135" s="24" t="str">
        <f>IF('Request Testing'!F135="","",'Request Testing'!F135)</f>
        <v/>
      </c>
      <c r="G135" s="22" t="str">
        <f>IF('Request Testing'!G135="","",'Request Testing'!G135)</f>
        <v/>
      </c>
      <c r="H135" s="71" t="str">
        <f>IF('Request Testing'!H135="","",'Request Testing'!H135)</f>
        <v/>
      </c>
      <c r="I135" s="22" t="str">
        <f>IF('Request Testing'!I135="","",'Request Testing'!I135)</f>
        <v/>
      </c>
      <c r="J135" s="22" t="str">
        <f>IF('Request Testing'!J135="","",'Request Testing'!J135)</f>
        <v/>
      </c>
      <c r="K135" s="22" t="str">
        <f>IF('Request Testing'!K135="","",'Request Testing'!K135)</f>
        <v/>
      </c>
      <c r="L135" s="70" t="str">
        <f>IF('Request Testing'!L135="","",'Request Testing'!L135)</f>
        <v/>
      </c>
      <c r="M135" s="70" t="str">
        <f>IF('Request Testing'!M135="","",'Request Testing'!M135)</f>
        <v/>
      </c>
      <c r="N135" s="70" t="str">
        <f>IF('Request Testing'!N135="","",'Request Testing'!N135)</f>
        <v/>
      </c>
      <c r="O135" s="72" t="str">
        <f>IF('Request Testing'!O135&lt;1,"",IF(AND(OR('Request Testing'!L135&gt;0,'Request Testing'!M135&gt;0,'Request Testing'!N135&gt;0),COUNTA('Request Testing'!O135)&gt;0),"","PV"))</f>
        <v/>
      </c>
      <c r="P135" s="72" t="str">
        <f>IF('Request Testing'!P135&lt;1,"",IF(AND(OR('Request Testing'!L135&gt;0,'Request Testing'!M135&gt;0),COUNTA('Request Testing'!P135)&gt;0),"HPS ADD ON","HPS"))</f>
        <v/>
      </c>
      <c r="Q135" s="72" t="str">
        <f>IF('Request Testing'!Q135&lt;1,"",IF(AND(OR('Request Testing'!L135&gt;0,'Request Testing'!M135&gt;0),COUNTA('Request Testing'!Q135)&gt;0),"CC ADD ON","CC"))</f>
        <v/>
      </c>
      <c r="R135" s="72" t="str">
        <f>IF('Request Testing'!R135&lt;1,"",IF(AND(OR('Request Testing'!L135&gt;0,'Request Testing'!M135&gt;0),COUNTA('Request Testing'!R135)&gt;0),"RC ADD ON","RC"))</f>
        <v/>
      </c>
      <c r="S135" s="70" t="str">
        <f>IF('Request Testing'!S135&lt;1,"",IF(AND(OR('Request Testing'!L135&gt;0,'Request Testing'!M135&gt;0),COUNTA('Request Testing'!S135)&gt;0),"DL ADD ON","DL"))</f>
        <v/>
      </c>
      <c r="T135" s="70" t="str">
        <f>IF('Request Testing'!T135="","",'Request Testing'!T135)</f>
        <v/>
      </c>
      <c r="U135" s="70" t="str">
        <f>IF('Request Testing'!U135&lt;1,"",IF(AND(OR('Request Testing'!L135&gt;0,'Request Testing'!M135&gt;0),COUNTA('Request Testing'!U135)&gt;0),"OH ADD ON","OH"))</f>
        <v/>
      </c>
      <c r="V135" s="73" t="str">
        <f>IF('Request Testing'!V135&lt;1,"",IF(AND(OR('Request Testing'!L135&gt;0,'Request Testing'!M135&gt;0),COUNTA('Request Testing'!V135)&gt;0),"GCP","AM"))</f>
        <v/>
      </c>
      <c r="W135" s="73" t="str">
        <f>IF('Request Testing'!W135&lt;1,"",IF(AND(OR('Request Testing'!L135&gt;0,'Request Testing'!M135&gt;0),COUNTA('Request Testing'!W135)&gt;0),"GCP","NH"))</f>
        <v/>
      </c>
      <c r="X135" s="73" t="str">
        <f>IF('Request Testing'!X135&lt;1,"",IF(AND(OR('Request Testing'!L135&gt;0,'Request Testing'!M135&gt;0),COUNTA('Request Testing'!X135)&gt;0),"GCP","CA"))</f>
        <v/>
      </c>
      <c r="Y135" s="73" t="str">
        <f>IF('Request Testing'!Y135&lt;1,"",IF(AND(OR('Request Testing'!L135&gt;0,'Request Testing'!M135&gt;0),COUNTA('Request Testing'!Y135)&gt;0),"GCP","DD"))</f>
        <v/>
      </c>
      <c r="Z135" s="73" t="str">
        <f>IF('Request Testing'!Z135&lt;1,"",IF(AND(OR('Request Testing'!L135&gt;0,'Request Testing'!M135&gt;0),COUNTA('Request Testing'!Z135)&gt;0),"GCP","TH"))</f>
        <v/>
      </c>
      <c r="AA135" s="73" t="str">
        <f>IF('Request Testing'!AA135&lt;1,"",IF(AND(OR('Request Testing'!L135&gt;0,'Request Testing'!M135&gt;0),COUNTA('Request Testing'!AA135)&gt;0),"GCP","PHA"))</f>
        <v/>
      </c>
      <c r="AB135" s="73" t="str">
        <f>IF('Request Testing'!AB135&lt;1,"",IF(AND(OR('Request Testing'!L135&gt;0,'Request Testing'!M135&gt;0),COUNTA('Request Testing'!AB135)&gt;0),"GCP","OS"))</f>
        <v/>
      </c>
      <c r="AE135" s="74" t="str">
        <f>IF(OR('Request Testing'!L135&gt;0,'Request Testing'!M135&gt;0,'Request Testing'!N135&gt;0,'Request Testing'!O135&gt;0,'Request Testing'!P135&gt;0,'Request Testing'!Q135&gt;0,'Request Testing'!R135&gt;0,'Request Testing'!S135&gt;0,'Request Testing'!T135&gt;0,'Request Testing'!U135&gt;0,'Request Testing'!V135&gt;0,'Request Testing'!W135&gt;0,'Request Testing'!X135&gt;0,'Request Testing'!Y135&gt;0,'Request Testing'!Z135&gt;0,'Request Testing'!AA135&gt;0,'Request Testing'!AB135&gt;0),"X","")</f>
        <v/>
      </c>
      <c r="AF135" s="75" t="str">
        <f>IF(ISNUMBER(SEARCH({"S"},C135)),"S",IF(ISNUMBER(SEARCH({"M"},C135)),"B",IF(ISNUMBER(SEARCH({"B"},C135)),"B",IF(ISNUMBER(SEARCH({"C"},C135)),"C",IF(ISNUMBER(SEARCH({"H"},C135)),"C",IF(ISNUMBER(SEARCH({"F"},C135)),"C",""))))))</f>
        <v/>
      </c>
      <c r="AG135" s="74" t="str">
        <f t="shared" si="20"/>
        <v/>
      </c>
      <c r="AH135" s="74" t="str">
        <f t="shared" si="21"/>
        <v/>
      </c>
      <c r="AI135" s="74" t="str">
        <f t="shared" si="22"/>
        <v/>
      </c>
      <c r="AJ135" s="4" t="str">
        <f t="shared" si="23"/>
        <v/>
      </c>
      <c r="AK135" s="76" t="str">
        <f>IF('Request Testing'!M135&lt;1,"",IF(AND(OR('Request Testing'!$E$1&gt;0),COUNTA('Request Testing'!M135)&gt;0),"CHR","GGP-LD"))</f>
        <v/>
      </c>
      <c r="AL135" s="4" t="str">
        <f t="shared" si="24"/>
        <v/>
      </c>
      <c r="AM135" s="52" t="str">
        <f t="shared" si="25"/>
        <v/>
      </c>
      <c r="AN135" s="4" t="str">
        <f t="shared" si="26"/>
        <v/>
      </c>
      <c r="AO135" s="4" t="str">
        <f t="shared" si="27"/>
        <v/>
      </c>
      <c r="AP135" s="74" t="str">
        <f t="shared" si="28"/>
        <v/>
      </c>
      <c r="AQ135" s="4" t="str">
        <f t="shared" si="29"/>
        <v/>
      </c>
      <c r="AR135" s="4" t="str">
        <f t="shared" si="39"/>
        <v/>
      </c>
      <c r="AS135" s="74" t="str">
        <f t="shared" si="30"/>
        <v/>
      </c>
      <c r="AT135" s="4" t="str">
        <f t="shared" si="31"/>
        <v/>
      </c>
      <c r="AU135" s="4" t="str">
        <f t="shared" si="32"/>
        <v/>
      </c>
      <c r="AV135" s="4" t="str">
        <f t="shared" si="33"/>
        <v/>
      </c>
      <c r="AW135" s="4" t="str">
        <f t="shared" si="34"/>
        <v/>
      </c>
      <c r="AX135" s="4" t="str">
        <f t="shared" si="35"/>
        <v/>
      </c>
      <c r="AY135" s="4" t="str">
        <f t="shared" si="36"/>
        <v/>
      </c>
      <c r="AZ135" s="4" t="str">
        <f t="shared" si="37"/>
        <v/>
      </c>
      <c r="BA135" s="77" t="str">
        <f>IF(AND(OR('Request Testing'!L135&gt;0,'Request Testing'!M135&gt;0),COUNTA('Request Testing'!V135:AB135)&gt;0),"Run Panel","")</f>
        <v/>
      </c>
      <c r="BC135" s="78" t="str">
        <f>IF(AG135="Blood Card",'Order Details'!$S$34,"")</f>
        <v/>
      </c>
      <c r="BD135" s="78" t="str">
        <f>IF(AH135="Hair Card",'Order Details'!$S$35,"")</f>
        <v/>
      </c>
      <c r="BF135" s="4" t="str">
        <f>IF(AJ135="GGP-HD",'Order Details'!$N$10,"")</f>
        <v/>
      </c>
      <c r="BG135" s="79" t="str">
        <f>IF(AK135="GGP-LD",'Order Details'!$N$15,IF(AK135="CHR",'Order Details'!$P$15,""))</f>
        <v/>
      </c>
      <c r="BH135" s="52" t="str">
        <f>IF(AL135="GGP-uLD",'Order Details'!$N$18,"")</f>
        <v/>
      </c>
      <c r="BI135" s="80" t="str">
        <f>IF(AM135="PV",'Order Details'!$N$24,"")</f>
        <v/>
      </c>
      <c r="BJ135" s="78" t="str">
        <f>IF(AN135="HPS",'Order Details'!$N$34,IF(AN135="HPS ADD ON",'Order Details'!$M$34,""))</f>
        <v/>
      </c>
      <c r="BK135" s="78" t="str">
        <f>IF(AO135="CC",'Order Details'!$N$33,IF(AO135="CC ADD ON",'Order Details'!$M$33,""))</f>
        <v/>
      </c>
      <c r="BL135" s="79" t="str">
        <f>IF(AP135="DL",'Order Details'!$N$35,"")</f>
        <v/>
      </c>
      <c r="BM135" s="79" t="str">
        <f>IF(AQ135="RC",'Order Details'!$N$36,"")</f>
        <v/>
      </c>
      <c r="BN135" s="79" t="str">
        <f>IF(AR135="OH",'Order Details'!$N$37,"")</f>
        <v/>
      </c>
      <c r="BO135" s="79" t="str">
        <f>IF(AS135="BVD",'Order Details'!$N$38,"")</f>
        <v/>
      </c>
      <c r="BP135" s="79" t="str">
        <f>IF(AT135="AM",'Order Details'!$N$40,"")</f>
        <v/>
      </c>
      <c r="BQ135" s="79" t="str">
        <f>IF(AU135="NH",'Order Details'!$N$41,"")</f>
        <v/>
      </c>
      <c r="BR135" s="79" t="str">
        <f>IF(AV135="CA",'Order Details'!$N$42,"")</f>
        <v/>
      </c>
      <c r="BS135" s="79" t="str">
        <f>IF(AW135="DD",'Order Details'!$N$43,"")</f>
        <v/>
      </c>
      <c r="BT135" s="79" t="str">
        <f>IF(AX135="TH",'Order Details'!$N$45,"")</f>
        <v/>
      </c>
      <c r="BU135" s="79" t="str">
        <f>IF(AY135="PHA",'Order Details'!$N$44,"")</f>
        <v/>
      </c>
      <c r="BV135" s="79" t="str">
        <f>IF(AZ135="OS",'Order Details'!$N$46,"")</f>
        <v/>
      </c>
      <c r="BW135" s="79" t="str">
        <f>IF(BA135="RUN PANEL",'Order Details'!$N$39,"")</f>
        <v/>
      </c>
      <c r="BX135" s="79" t="str">
        <f t="shared" si="38"/>
        <v/>
      </c>
    </row>
    <row r="136" spans="1:76" ht="15.75" customHeight="1">
      <c r="A136" s="22" t="str">
        <f>IF('Request Testing'!A136&gt;0,'Request Testing'!A136,"")</f>
        <v/>
      </c>
      <c r="B136" s="70" t="str">
        <f>IF('Request Testing'!B136="","",'Request Testing'!B136)</f>
        <v/>
      </c>
      <c r="C136" s="70" t="str">
        <f>IF('Request Testing'!C136="","",'Request Testing'!C136)</f>
        <v/>
      </c>
      <c r="D136" s="24" t="str">
        <f>IF('Request Testing'!D136="","",'Request Testing'!D136)</f>
        <v/>
      </c>
      <c r="E136" s="24" t="str">
        <f>IF('Request Testing'!E136="","",'Request Testing'!E136)</f>
        <v/>
      </c>
      <c r="F136" s="24" t="str">
        <f>IF('Request Testing'!F136="","",'Request Testing'!F136)</f>
        <v/>
      </c>
      <c r="G136" s="22" t="str">
        <f>IF('Request Testing'!G136="","",'Request Testing'!G136)</f>
        <v/>
      </c>
      <c r="H136" s="71" t="str">
        <f>IF('Request Testing'!H136="","",'Request Testing'!H136)</f>
        <v/>
      </c>
      <c r="I136" s="22" t="str">
        <f>IF('Request Testing'!I136="","",'Request Testing'!I136)</f>
        <v/>
      </c>
      <c r="J136" s="22" t="str">
        <f>IF('Request Testing'!J136="","",'Request Testing'!J136)</f>
        <v/>
      </c>
      <c r="K136" s="22" t="str">
        <f>IF('Request Testing'!K136="","",'Request Testing'!K136)</f>
        <v/>
      </c>
      <c r="L136" s="70" t="str">
        <f>IF('Request Testing'!L136="","",'Request Testing'!L136)</f>
        <v/>
      </c>
      <c r="M136" s="70" t="str">
        <f>IF('Request Testing'!M136="","",'Request Testing'!M136)</f>
        <v/>
      </c>
      <c r="N136" s="70" t="str">
        <f>IF('Request Testing'!N136="","",'Request Testing'!N136)</f>
        <v/>
      </c>
      <c r="O136" s="72" t="str">
        <f>IF('Request Testing'!O136&lt;1,"",IF(AND(OR('Request Testing'!L136&gt;0,'Request Testing'!M136&gt;0,'Request Testing'!N136&gt;0),COUNTA('Request Testing'!O136)&gt;0),"","PV"))</f>
        <v/>
      </c>
      <c r="P136" s="72" t="str">
        <f>IF('Request Testing'!P136&lt;1,"",IF(AND(OR('Request Testing'!L136&gt;0,'Request Testing'!M136&gt;0),COUNTA('Request Testing'!P136)&gt;0),"HPS ADD ON","HPS"))</f>
        <v/>
      </c>
      <c r="Q136" s="72" t="str">
        <f>IF('Request Testing'!Q136&lt;1,"",IF(AND(OR('Request Testing'!L136&gt;0,'Request Testing'!M136&gt;0),COUNTA('Request Testing'!Q136)&gt;0),"CC ADD ON","CC"))</f>
        <v/>
      </c>
      <c r="R136" s="72" t="str">
        <f>IF('Request Testing'!R136&lt;1,"",IF(AND(OR('Request Testing'!L136&gt;0,'Request Testing'!M136&gt;0),COUNTA('Request Testing'!R136)&gt;0),"RC ADD ON","RC"))</f>
        <v/>
      </c>
      <c r="S136" s="70" t="str">
        <f>IF('Request Testing'!S136&lt;1,"",IF(AND(OR('Request Testing'!L136&gt;0,'Request Testing'!M136&gt;0),COUNTA('Request Testing'!S136)&gt;0),"DL ADD ON","DL"))</f>
        <v/>
      </c>
      <c r="T136" s="70" t="str">
        <f>IF('Request Testing'!T136="","",'Request Testing'!T136)</f>
        <v/>
      </c>
      <c r="U136" s="70" t="str">
        <f>IF('Request Testing'!U136&lt;1,"",IF(AND(OR('Request Testing'!L136&gt;0,'Request Testing'!M136&gt;0),COUNTA('Request Testing'!U136)&gt;0),"OH ADD ON","OH"))</f>
        <v/>
      </c>
      <c r="V136" s="73" t="str">
        <f>IF('Request Testing'!V136&lt;1,"",IF(AND(OR('Request Testing'!L136&gt;0,'Request Testing'!M136&gt;0),COUNTA('Request Testing'!V136)&gt;0),"GCP","AM"))</f>
        <v/>
      </c>
      <c r="W136" s="73" t="str">
        <f>IF('Request Testing'!W136&lt;1,"",IF(AND(OR('Request Testing'!L136&gt;0,'Request Testing'!M136&gt;0),COUNTA('Request Testing'!W136)&gt;0),"GCP","NH"))</f>
        <v/>
      </c>
      <c r="X136" s="73" t="str">
        <f>IF('Request Testing'!X136&lt;1,"",IF(AND(OR('Request Testing'!L136&gt;0,'Request Testing'!M136&gt;0),COUNTA('Request Testing'!X136)&gt;0),"GCP","CA"))</f>
        <v/>
      </c>
      <c r="Y136" s="73" t="str">
        <f>IF('Request Testing'!Y136&lt;1,"",IF(AND(OR('Request Testing'!L136&gt;0,'Request Testing'!M136&gt;0),COUNTA('Request Testing'!Y136)&gt;0),"GCP","DD"))</f>
        <v/>
      </c>
      <c r="Z136" s="73" t="str">
        <f>IF('Request Testing'!Z136&lt;1,"",IF(AND(OR('Request Testing'!L136&gt;0,'Request Testing'!M136&gt;0),COUNTA('Request Testing'!Z136)&gt;0),"GCP","TH"))</f>
        <v/>
      </c>
      <c r="AA136" s="73" t="str">
        <f>IF('Request Testing'!AA136&lt;1,"",IF(AND(OR('Request Testing'!L136&gt;0,'Request Testing'!M136&gt;0),COUNTA('Request Testing'!AA136)&gt;0),"GCP","PHA"))</f>
        <v/>
      </c>
      <c r="AB136" s="73" t="str">
        <f>IF('Request Testing'!AB136&lt;1,"",IF(AND(OR('Request Testing'!L136&gt;0,'Request Testing'!M136&gt;0),COUNTA('Request Testing'!AB136)&gt;0),"GCP","OS"))</f>
        <v/>
      </c>
      <c r="AE136" s="74" t="str">
        <f>IF(OR('Request Testing'!L136&gt;0,'Request Testing'!M136&gt;0,'Request Testing'!N136&gt;0,'Request Testing'!O136&gt;0,'Request Testing'!P136&gt;0,'Request Testing'!Q136&gt;0,'Request Testing'!R136&gt;0,'Request Testing'!S136&gt;0,'Request Testing'!T136&gt;0,'Request Testing'!U136&gt;0,'Request Testing'!V136&gt;0,'Request Testing'!W136&gt;0,'Request Testing'!X136&gt;0,'Request Testing'!Y136&gt;0,'Request Testing'!Z136&gt;0,'Request Testing'!AA136&gt;0,'Request Testing'!AB136&gt;0),"X","")</f>
        <v/>
      </c>
      <c r="AF136" s="75" t="str">
        <f>IF(ISNUMBER(SEARCH({"S"},C136)),"S",IF(ISNUMBER(SEARCH({"M"},C136)),"B",IF(ISNUMBER(SEARCH({"B"},C136)),"B",IF(ISNUMBER(SEARCH({"C"},C136)),"C",IF(ISNUMBER(SEARCH({"H"},C136)),"C",IF(ISNUMBER(SEARCH({"F"},C136)),"C",""))))))</f>
        <v/>
      </c>
      <c r="AG136" s="74" t="str">
        <f t="shared" si="20"/>
        <v/>
      </c>
      <c r="AH136" s="74" t="str">
        <f t="shared" si="21"/>
        <v/>
      </c>
      <c r="AI136" s="74" t="str">
        <f t="shared" si="22"/>
        <v/>
      </c>
      <c r="AJ136" s="4" t="str">
        <f t="shared" si="23"/>
        <v/>
      </c>
      <c r="AK136" s="76" t="str">
        <f>IF('Request Testing'!M136&lt;1,"",IF(AND(OR('Request Testing'!$E$1&gt;0),COUNTA('Request Testing'!M136)&gt;0),"CHR","GGP-LD"))</f>
        <v/>
      </c>
      <c r="AL136" s="4" t="str">
        <f t="shared" si="24"/>
        <v/>
      </c>
      <c r="AM136" s="52" t="str">
        <f t="shared" si="25"/>
        <v/>
      </c>
      <c r="AN136" s="4" t="str">
        <f t="shared" si="26"/>
        <v/>
      </c>
      <c r="AO136" s="4" t="str">
        <f t="shared" si="27"/>
        <v/>
      </c>
      <c r="AP136" s="74" t="str">
        <f t="shared" si="28"/>
        <v/>
      </c>
      <c r="AQ136" s="4" t="str">
        <f t="shared" si="29"/>
        <v/>
      </c>
      <c r="AR136" s="4" t="str">
        <f t="shared" si="39"/>
        <v/>
      </c>
      <c r="AS136" s="74" t="str">
        <f t="shared" si="30"/>
        <v/>
      </c>
      <c r="AT136" s="4" t="str">
        <f t="shared" si="31"/>
        <v/>
      </c>
      <c r="AU136" s="4" t="str">
        <f t="shared" si="32"/>
        <v/>
      </c>
      <c r="AV136" s="4" t="str">
        <f t="shared" si="33"/>
        <v/>
      </c>
      <c r="AW136" s="4" t="str">
        <f t="shared" si="34"/>
        <v/>
      </c>
      <c r="AX136" s="4" t="str">
        <f t="shared" si="35"/>
        <v/>
      </c>
      <c r="AY136" s="4" t="str">
        <f t="shared" si="36"/>
        <v/>
      </c>
      <c r="AZ136" s="4" t="str">
        <f t="shared" si="37"/>
        <v/>
      </c>
      <c r="BA136" s="77" t="str">
        <f>IF(AND(OR('Request Testing'!L136&gt;0,'Request Testing'!M136&gt;0),COUNTA('Request Testing'!V136:AB136)&gt;0),"Run Panel","")</f>
        <v/>
      </c>
      <c r="BC136" s="78" t="str">
        <f>IF(AG136="Blood Card",'Order Details'!$S$34,"")</f>
        <v/>
      </c>
      <c r="BD136" s="78" t="str">
        <f>IF(AH136="Hair Card",'Order Details'!$S$35,"")</f>
        <v/>
      </c>
      <c r="BF136" s="4" t="str">
        <f>IF(AJ136="GGP-HD",'Order Details'!$N$10,"")</f>
        <v/>
      </c>
      <c r="BG136" s="79" t="str">
        <f>IF(AK136="GGP-LD",'Order Details'!$N$15,IF(AK136="CHR",'Order Details'!$P$15,""))</f>
        <v/>
      </c>
      <c r="BH136" s="52" t="str">
        <f>IF(AL136="GGP-uLD",'Order Details'!$N$18,"")</f>
        <v/>
      </c>
      <c r="BI136" s="80" t="str">
        <f>IF(AM136="PV",'Order Details'!$N$24,"")</f>
        <v/>
      </c>
      <c r="BJ136" s="78" t="str">
        <f>IF(AN136="HPS",'Order Details'!$N$34,IF(AN136="HPS ADD ON",'Order Details'!$M$34,""))</f>
        <v/>
      </c>
      <c r="BK136" s="78" t="str">
        <f>IF(AO136="CC",'Order Details'!$N$33,IF(AO136="CC ADD ON",'Order Details'!$M$33,""))</f>
        <v/>
      </c>
      <c r="BL136" s="79" t="str">
        <f>IF(AP136="DL",'Order Details'!$N$35,"")</f>
        <v/>
      </c>
      <c r="BM136" s="79" t="str">
        <f>IF(AQ136="RC",'Order Details'!$N$36,"")</f>
        <v/>
      </c>
      <c r="BN136" s="79" t="str">
        <f>IF(AR136="OH",'Order Details'!$N$37,"")</f>
        <v/>
      </c>
      <c r="BO136" s="79" t="str">
        <f>IF(AS136="BVD",'Order Details'!$N$38,"")</f>
        <v/>
      </c>
      <c r="BP136" s="79" t="str">
        <f>IF(AT136="AM",'Order Details'!$N$40,"")</f>
        <v/>
      </c>
      <c r="BQ136" s="79" t="str">
        <f>IF(AU136="NH",'Order Details'!$N$41,"")</f>
        <v/>
      </c>
      <c r="BR136" s="79" t="str">
        <f>IF(AV136="CA",'Order Details'!$N$42,"")</f>
        <v/>
      </c>
      <c r="BS136" s="79" t="str">
        <f>IF(AW136="DD",'Order Details'!$N$43,"")</f>
        <v/>
      </c>
      <c r="BT136" s="79" t="str">
        <f>IF(AX136="TH",'Order Details'!$N$45,"")</f>
        <v/>
      </c>
      <c r="BU136" s="79" t="str">
        <f>IF(AY136="PHA",'Order Details'!$N$44,"")</f>
        <v/>
      </c>
      <c r="BV136" s="79" t="str">
        <f>IF(AZ136="OS",'Order Details'!$N$46,"")</f>
        <v/>
      </c>
      <c r="BW136" s="79" t="str">
        <f>IF(BA136="RUN PANEL",'Order Details'!$N$39,"")</f>
        <v/>
      </c>
      <c r="BX136" s="79" t="str">
        <f t="shared" si="38"/>
        <v/>
      </c>
    </row>
    <row r="137" spans="1:76" ht="15.75" customHeight="1">
      <c r="A137" s="22" t="str">
        <f>IF('Request Testing'!A137&gt;0,'Request Testing'!A137,"")</f>
        <v/>
      </c>
      <c r="B137" s="70" t="str">
        <f>IF('Request Testing'!B137="","",'Request Testing'!B137)</f>
        <v/>
      </c>
      <c r="C137" s="70" t="str">
        <f>IF('Request Testing'!C137="","",'Request Testing'!C137)</f>
        <v/>
      </c>
      <c r="D137" s="24" t="str">
        <f>IF('Request Testing'!D137="","",'Request Testing'!D137)</f>
        <v/>
      </c>
      <c r="E137" s="24" t="str">
        <f>IF('Request Testing'!E137="","",'Request Testing'!E137)</f>
        <v/>
      </c>
      <c r="F137" s="24" t="str">
        <f>IF('Request Testing'!F137="","",'Request Testing'!F137)</f>
        <v/>
      </c>
      <c r="G137" s="22" t="str">
        <f>IF('Request Testing'!G137="","",'Request Testing'!G137)</f>
        <v/>
      </c>
      <c r="H137" s="71" t="str">
        <f>IF('Request Testing'!H137="","",'Request Testing'!H137)</f>
        <v/>
      </c>
      <c r="I137" s="22" t="str">
        <f>IF('Request Testing'!I137="","",'Request Testing'!I137)</f>
        <v/>
      </c>
      <c r="J137" s="22" t="str">
        <f>IF('Request Testing'!J137="","",'Request Testing'!J137)</f>
        <v/>
      </c>
      <c r="K137" s="22" t="str">
        <f>IF('Request Testing'!K137="","",'Request Testing'!K137)</f>
        <v/>
      </c>
      <c r="L137" s="70" t="str">
        <f>IF('Request Testing'!L137="","",'Request Testing'!L137)</f>
        <v/>
      </c>
      <c r="M137" s="70" t="str">
        <f>IF('Request Testing'!M137="","",'Request Testing'!M137)</f>
        <v/>
      </c>
      <c r="N137" s="70" t="str">
        <f>IF('Request Testing'!N137="","",'Request Testing'!N137)</f>
        <v/>
      </c>
      <c r="O137" s="72" t="str">
        <f>IF('Request Testing'!O137&lt;1,"",IF(AND(OR('Request Testing'!L137&gt;0,'Request Testing'!M137&gt;0,'Request Testing'!N137&gt;0),COUNTA('Request Testing'!O137)&gt;0),"","PV"))</f>
        <v/>
      </c>
      <c r="P137" s="72" t="str">
        <f>IF('Request Testing'!P137&lt;1,"",IF(AND(OR('Request Testing'!L137&gt;0,'Request Testing'!M137&gt;0),COUNTA('Request Testing'!P137)&gt;0),"HPS ADD ON","HPS"))</f>
        <v/>
      </c>
      <c r="Q137" s="72" t="str">
        <f>IF('Request Testing'!Q137&lt;1,"",IF(AND(OR('Request Testing'!L137&gt;0,'Request Testing'!M137&gt;0),COUNTA('Request Testing'!Q137)&gt;0),"CC ADD ON","CC"))</f>
        <v/>
      </c>
      <c r="R137" s="72" t="str">
        <f>IF('Request Testing'!R137&lt;1,"",IF(AND(OR('Request Testing'!L137&gt;0,'Request Testing'!M137&gt;0),COUNTA('Request Testing'!R137)&gt;0),"RC ADD ON","RC"))</f>
        <v/>
      </c>
      <c r="S137" s="70" t="str">
        <f>IF('Request Testing'!S137&lt;1,"",IF(AND(OR('Request Testing'!L137&gt;0,'Request Testing'!M137&gt;0),COUNTA('Request Testing'!S137)&gt;0),"DL ADD ON","DL"))</f>
        <v/>
      </c>
      <c r="T137" s="70" t="str">
        <f>IF('Request Testing'!T137="","",'Request Testing'!T137)</f>
        <v/>
      </c>
      <c r="U137" s="70" t="str">
        <f>IF('Request Testing'!U137&lt;1,"",IF(AND(OR('Request Testing'!L137&gt;0,'Request Testing'!M137&gt;0),COUNTA('Request Testing'!U137)&gt;0),"OH ADD ON","OH"))</f>
        <v/>
      </c>
      <c r="V137" s="73" t="str">
        <f>IF('Request Testing'!V137&lt;1,"",IF(AND(OR('Request Testing'!L137&gt;0,'Request Testing'!M137&gt;0),COUNTA('Request Testing'!V137)&gt;0),"GCP","AM"))</f>
        <v/>
      </c>
      <c r="W137" s="73" t="str">
        <f>IF('Request Testing'!W137&lt;1,"",IF(AND(OR('Request Testing'!L137&gt;0,'Request Testing'!M137&gt;0),COUNTA('Request Testing'!W137)&gt;0),"GCP","NH"))</f>
        <v/>
      </c>
      <c r="X137" s="73" t="str">
        <f>IF('Request Testing'!X137&lt;1,"",IF(AND(OR('Request Testing'!L137&gt;0,'Request Testing'!M137&gt;0),COUNTA('Request Testing'!X137)&gt;0),"GCP","CA"))</f>
        <v/>
      </c>
      <c r="Y137" s="73" t="str">
        <f>IF('Request Testing'!Y137&lt;1,"",IF(AND(OR('Request Testing'!L137&gt;0,'Request Testing'!M137&gt;0),COUNTA('Request Testing'!Y137)&gt;0),"GCP","DD"))</f>
        <v/>
      </c>
      <c r="Z137" s="73" t="str">
        <f>IF('Request Testing'!Z137&lt;1,"",IF(AND(OR('Request Testing'!L137&gt;0,'Request Testing'!M137&gt;0),COUNTA('Request Testing'!Z137)&gt;0),"GCP","TH"))</f>
        <v/>
      </c>
      <c r="AA137" s="73" t="str">
        <f>IF('Request Testing'!AA137&lt;1,"",IF(AND(OR('Request Testing'!L137&gt;0,'Request Testing'!M137&gt;0),COUNTA('Request Testing'!AA137)&gt;0),"GCP","PHA"))</f>
        <v/>
      </c>
      <c r="AB137" s="73" t="str">
        <f>IF('Request Testing'!AB137&lt;1,"",IF(AND(OR('Request Testing'!L137&gt;0,'Request Testing'!M137&gt;0),COUNTA('Request Testing'!AB137)&gt;0),"GCP","OS"))</f>
        <v/>
      </c>
      <c r="AE137" s="74" t="str">
        <f>IF(OR('Request Testing'!L137&gt;0,'Request Testing'!M137&gt;0,'Request Testing'!N137&gt;0,'Request Testing'!O137&gt;0,'Request Testing'!P137&gt;0,'Request Testing'!Q137&gt;0,'Request Testing'!R137&gt;0,'Request Testing'!S137&gt;0,'Request Testing'!T137&gt;0,'Request Testing'!U137&gt;0,'Request Testing'!V137&gt;0,'Request Testing'!W137&gt;0,'Request Testing'!X137&gt;0,'Request Testing'!Y137&gt;0,'Request Testing'!Z137&gt;0,'Request Testing'!AA137&gt;0,'Request Testing'!AB137&gt;0),"X","")</f>
        <v/>
      </c>
      <c r="AF137" s="75" t="str">
        <f>IF(ISNUMBER(SEARCH({"S"},C137)),"S",IF(ISNUMBER(SEARCH({"M"},C137)),"B",IF(ISNUMBER(SEARCH({"B"},C137)),"B",IF(ISNUMBER(SEARCH({"C"},C137)),"C",IF(ISNUMBER(SEARCH({"H"},C137)),"C",IF(ISNUMBER(SEARCH({"F"},C137)),"C",""))))))</f>
        <v/>
      </c>
      <c r="AG137" s="74" t="str">
        <f t="shared" si="20"/>
        <v/>
      </c>
      <c r="AH137" s="74" t="str">
        <f t="shared" si="21"/>
        <v/>
      </c>
      <c r="AI137" s="74" t="str">
        <f t="shared" si="22"/>
        <v/>
      </c>
      <c r="AJ137" s="4" t="str">
        <f t="shared" si="23"/>
        <v/>
      </c>
      <c r="AK137" s="76" t="str">
        <f>IF('Request Testing'!M137&lt;1,"",IF(AND(OR('Request Testing'!$E$1&gt;0),COUNTA('Request Testing'!M137)&gt;0),"CHR","GGP-LD"))</f>
        <v/>
      </c>
      <c r="AL137" s="4" t="str">
        <f t="shared" si="24"/>
        <v/>
      </c>
      <c r="AM137" s="52" t="str">
        <f t="shared" si="25"/>
        <v/>
      </c>
      <c r="AN137" s="4" t="str">
        <f t="shared" si="26"/>
        <v/>
      </c>
      <c r="AO137" s="4" t="str">
        <f t="shared" si="27"/>
        <v/>
      </c>
      <c r="AP137" s="74" t="str">
        <f t="shared" si="28"/>
        <v/>
      </c>
      <c r="AQ137" s="4" t="str">
        <f t="shared" si="29"/>
        <v/>
      </c>
      <c r="AR137" s="4" t="str">
        <f t="shared" si="39"/>
        <v/>
      </c>
      <c r="AS137" s="74" t="str">
        <f t="shared" si="30"/>
        <v/>
      </c>
      <c r="AT137" s="4" t="str">
        <f t="shared" si="31"/>
        <v/>
      </c>
      <c r="AU137" s="4" t="str">
        <f t="shared" si="32"/>
        <v/>
      </c>
      <c r="AV137" s="4" t="str">
        <f t="shared" si="33"/>
        <v/>
      </c>
      <c r="AW137" s="4" t="str">
        <f t="shared" si="34"/>
        <v/>
      </c>
      <c r="AX137" s="4" t="str">
        <f t="shared" si="35"/>
        <v/>
      </c>
      <c r="AY137" s="4" t="str">
        <f t="shared" si="36"/>
        <v/>
      </c>
      <c r="AZ137" s="4" t="str">
        <f t="shared" si="37"/>
        <v/>
      </c>
      <c r="BA137" s="77" t="str">
        <f>IF(AND(OR('Request Testing'!L137&gt;0,'Request Testing'!M137&gt;0),COUNTA('Request Testing'!V137:AB137)&gt;0),"Run Panel","")</f>
        <v/>
      </c>
      <c r="BC137" s="78" t="str">
        <f>IF(AG137="Blood Card",'Order Details'!$S$34,"")</f>
        <v/>
      </c>
      <c r="BD137" s="78" t="str">
        <f>IF(AH137="Hair Card",'Order Details'!$S$35,"")</f>
        <v/>
      </c>
      <c r="BF137" s="4" t="str">
        <f>IF(AJ137="GGP-HD",'Order Details'!$N$10,"")</f>
        <v/>
      </c>
      <c r="BG137" s="79" t="str">
        <f>IF(AK137="GGP-LD",'Order Details'!$N$15,IF(AK137="CHR",'Order Details'!$P$15,""))</f>
        <v/>
      </c>
      <c r="BH137" s="52" t="str">
        <f>IF(AL137="GGP-uLD",'Order Details'!$N$18,"")</f>
        <v/>
      </c>
      <c r="BI137" s="80" t="str">
        <f>IF(AM137="PV",'Order Details'!$N$24,"")</f>
        <v/>
      </c>
      <c r="BJ137" s="78" t="str">
        <f>IF(AN137="HPS",'Order Details'!$N$34,IF(AN137="HPS ADD ON",'Order Details'!$M$34,""))</f>
        <v/>
      </c>
      <c r="BK137" s="78" t="str">
        <f>IF(AO137="CC",'Order Details'!$N$33,IF(AO137="CC ADD ON",'Order Details'!$M$33,""))</f>
        <v/>
      </c>
      <c r="BL137" s="79" t="str">
        <f>IF(AP137="DL",'Order Details'!$N$35,"")</f>
        <v/>
      </c>
      <c r="BM137" s="79" t="str">
        <f>IF(AQ137="RC",'Order Details'!$N$36,"")</f>
        <v/>
      </c>
      <c r="BN137" s="79" t="str">
        <f>IF(AR137="OH",'Order Details'!$N$37,"")</f>
        <v/>
      </c>
      <c r="BO137" s="79" t="str">
        <f>IF(AS137="BVD",'Order Details'!$N$38,"")</f>
        <v/>
      </c>
      <c r="BP137" s="79" t="str">
        <f>IF(AT137="AM",'Order Details'!$N$40,"")</f>
        <v/>
      </c>
      <c r="BQ137" s="79" t="str">
        <f>IF(AU137="NH",'Order Details'!$N$41,"")</f>
        <v/>
      </c>
      <c r="BR137" s="79" t="str">
        <f>IF(AV137="CA",'Order Details'!$N$42,"")</f>
        <v/>
      </c>
      <c r="BS137" s="79" t="str">
        <f>IF(AW137="DD",'Order Details'!$N$43,"")</f>
        <v/>
      </c>
      <c r="BT137" s="79" t="str">
        <f>IF(AX137="TH",'Order Details'!$N$45,"")</f>
        <v/>
      </c>
      <c r="BU137" s="79" t="str">
        <f>IF(AY137="PHA",'Order Details'!$N$44,"")</f>
        <v/>
      </c>
      <c r="BV137" s="79" t="str">
        <f>IF(AZ137="OS",'Order Details'!$N$46,"")</f>
        <v/>
      </c>
      <c r="BW137" s="79" t="str">
        <f>IF(BA137="RUN PANEL",'Order Details'!$N$39,"")</f>
        <v/>
      </c>
      <c r="BX137" s="79" t="str">
        <f t="shared" si="38"/>
        <v/>
      </c>
    </row>
    <row r="138" spans="1:76" ht="15.75" customHeight="1">
      <c r="A138" s="22" t="str">
        <f>IF('Request Testing'!A138&gt;0,'Request Testing'!A138,"")</f>
        <v/>
      </c>
      <c r="B138" s="70" t="str">
        <f>IF('Request Testing'!B138="","",'Request Testing'!B138)</f>
        <v/>
      </c>
      <c r="C138" s="70" t="str">
        <f>IF('Request Testing'!C138="","",'Request Testing'!C138)</f>
        <v/>
      </c>
      <c r="D138" s="24" t="str">
        <f>IF('Request Testing'!D138="","",'Request Testing'!D138)</f>
        <v/>
      </c>
      <c r="E138" s="24" t="str">
        <f>IF('Request Testing'!E138="","",'Request Testing'!E138)</f>
        <v/>
      </c>
      <c r="F138" s="24" t="str">
        <f>IF('Request Testing'!F138="","",'Request Testing'!F138)</f>
        <v/>
      </c>
      <c r="G138" s="22" t="str">
        <f>IF('Request Testing'!G138="","",'Request Testing'!G138)</f>
        <v/>
      </c>
      <c r="H138" s="71" t="str">
        <f>IF('Request Testing'!H138="","",'Request Testing'!H138)</f>
        <v/>
      </c>
      <c r="I138" s="22" t="str">
        <f>IF('Request Testing'!I138="","",'Request Testing'!I138)</f>
        <v/>
      </c>
      <c r="J138" s="22" t="str">
        <f>IF('Request Testing'!J138="","",'Request Testing'!J138)</f>
        <v/>
      </c>
      <c r="K138" s="22" t="str">
        <f>IF('Request Testing'!K138="","",'Request Testing'!K138)</f>
        <v/>
      </c>
      <c r="L138" s="70" t="str">
        <f>IF('Request Testing'!L138="","",'Request Testing'!L138)</f>
        <v/>
      </c>
      <c r="M138" s="70" t="str">
        <f>IF('Request Testing'!M138="","",'Request Testing'!M138)</f>
        <v/>
      </c>
      <c r="N138" s="70" t="str">
        <f>IF('Request Testing'!N138="","",'Request Testing'!N138)</f>
        <v/>
      </c>
      <c r="O138" s="72" t="str">
        <f>IF('Request Testing'!O138&lt;1,"",IF(AND(OR('Request Testing'!L138&gt;0,'Request Testing'!M138&gt;0,'Request Testing'!N138&gt;0),COUNTA('Request Testing'!O138)&gt;0),"","PV"))</f>
        <v/>
      </c>
      <c r="P138" s="72" t="str">
        <f>IF('Request Testing'!P138&lt;1,"",IF(AND(OR('Request Testing'!L138&gt;0,'Request Testing'!M138&gt;0),COUNTA('Request Testing'!P138)&gt;0),"HPS ADD ON","HPS"))</f>
        <v/>
      </c>
      <c r="Q138" s="72" t="str">
        <f>IF('Request Testing'!Q138&lt;1,"",IF(AND(OR('Request Testing'!L138&gt;0,'Request Testing'!M138&gt;0),COUNTA('Request Testing'!Q138)&gt;0),"CC ADD ON","CC"))</f>
        <v/>
      </c>
      <c r="R138" s="72" t="str">
        <f>IF('Request Testing'!R138&lt;1,"",IF(AND(OR('Request Testing'!L138&gt;0,'Request Testing'!M138&gt;0),COUNTA('Request Testing'!R138)&gt;0),"RC ADD ON","RC"))</f>
        <v/>
      </c>
      <c r="S138" s="70" t="str">
        <f>IF('Request Testing'!S138&lt;1,"",IF(AND(OR('Request Testing'!L138&gt;0,'Request Testing'!M138&gt;0),COUNTA('Request Testing'!S138)&gt;0),"DL ADD ON","DL"))</f>
        <v/>
      </c>
      <c r="T138" s="70" t="str">
        <f>IF('Request Testing'!T138="","",'Request Testing'!T138)</f>
        <v/>
      </c>
      <c r="U138" s="70" t="str">
        <f>IF('Request Testing'!U138&lt;1,"",IF(AND(OR('Request Testing'!L138&gt;0,'Request Testing'!M138&gt;0),COUNTA('Request Testing'!U138)&gt;0),"OH ADD ON","OH"))</f>
        <v/>
      </c>
      <c r="V138" s="73" t="str">
        <f>IF('Request Testing'!V138&lt;1,"",IF(AND(OR('Request Testing'!L138&gt;0,'Request Testing'!M138&gt;0),COUNTA('Request Testing'!V138)&gt;0),"GCP","AM"))</f>
        <v/>
      </c>
      <c r="W138" s="73" t="str">
        <f>IF('Request Testing'!W138&lt;1,"",IF(AND(OR('Request Testing'!L138&gt;0,'Request Testing'!M138&gt;0),COUNTA('Request Testing'!W138)&gt;0),"GCP","NH"))</f>
        <v/>
      </c>
      <c r="X138" s="73" t="str">
        <f>IF('Request Testing'!X138&lt;1,"",IF(AND(OR('Request Testing'!L138&gt;0,'Request Testing'!M138&gt;0),COUNTA('Request Testing'!X138)&gt;0),"GCP","CA"))</f>
        <v/>
      </c>
      <c r="Y138" s="73" t="str">
        <f>IF('Request Testing'!Y138&lt;1,"",IF(AND(OR('Request Testing'!L138&gt;0,'Request Testing'!M138&gt;0),COUNTA('Request Testing'!Y138)&gt;0),"GCP","DD"))</f>
        <v/>
      </c>
      <c r="Z138" s="73" t="str">
        <f>IF('Request Testing'!Z138&lt;1,"",IF(AND(OR('Request Testing'!L138&gt;0,'Request Testing'!M138&gt;0),COUNTA('Request Testing'!Z138)&gt;0),"GCP","TH"))</f>
        <v/>
      </c>
      <c r="AA138" s="73" t="str">
        <f>IF('Request Testing'!AA138&lt;1,"",IF(AND(OR('Request Testing'!L138&gt;0,'Request Testing'!M138&gt;0),COUNTA('Request Testing'!AA138)&gt;0),"GCP","PHA"))</f>
        <v/>
      </c>
      <c r="AB138" s="73" t="str">
        <f>IF('Request Testing'!AB138&lt;1,"",IF(AND(OR('Request Testing'!L138&gt;0,'Request Testing'!M138&gt;0),COUNTA('Request Testing'!AB138)&gt;0),"GCP","OS"))</f>
        <v/>
      </c>
      <c r="AE138" s="74" t="str">
        <f>IF(OR('Request Testing'!L138&gt;0,'Request Testing'!M138&gt;0,'Request Testing'!N138&gt;0,'Request Testing'!O138&gt;0,'Request Testing'!P138&gt;0,'Request Testing'!Q138&gt;0,'Request Testing'!R138&gt;0,'Request Testing'!S138&gt;0,'Request Testing'!T138&gt;0,'Request Testing'!U138&gt;0,'Request Testing'!V138&gt;0,'Request Testing'!W138&gt;0,'Request Testing'!X138&gt;0,'Request Testing'!Y138&gt;0,'Request Testing'!Z138&gt;0,'Request Testing'!AA138&gt;0,'Request Testing'!AB138&gt;0),"X","")</f>
        <v/>
      </c>
      <c r="AF138" s="75" t="str">
        <f>IF(ISNUMBER(SEARCH({"S"},C138)),"S",IF(ISNUMBER(SEARCH({"M"},C138)),"B",IF(ISNUMBER(SEARCH({"B"},C138)),"B",IF(ISNUMBER(SEARCH({"C"},C138)),"C",IF(ISNUMBER(SEARCH({"H"},C138)),"C",IF(ISNUMBER(SEARCH({"F"},C138)),"C",""))))))</f>
        <v/>
      </c>
      <c r="AG138" s="74" t="str">
        <f t="shared" si="20"/>
        <v/>
      </c>
      <c r="AH138" s="74" t="str">
        <f t="shared" si="21"/>
        <v/>
      </c>
      <c r="AI138" s="74" t="str">
        <f t="shared" si="22"/>
        <v/>
      </c>
      <c r="AJ138" s="4" t="str">
        <f t="shared" si="23"/>
        <v/>
      </c>
      <c r="AK138" s="76" t="str">
        <f>IF('Request Testing'!M138&lt;1,"",IF(AND(OR('Request Testing'!$E$1&gt;0),COUNTA('Request Testing'!M138)&gt;0),"CHR","GGP-LD"))</f>
        <v/>
      </c>
      <c r="AL138" s="4" t="str">
        <f t="shared" si="24"/>
        <v/>
      </c>
      <c r="AM138" s="52" t="str">
        <f t="shared" si="25"/>
        <v/>
      </c>
      <c r="AN138" s="4" t="str">
        <f t="shared" si="26"/>
        <v/>
      </c>
      <c r="AO138" s="4" t="str">
        <f t="shared" si="27"/>
        <v/>
      </c>
      <c r="AP138" s="74" t="str">
        <f t="shared" si="28"/>
        <v/>
      </c>
      <c r="AQ138" s="4" t="str">
        <f t="shared" si="29"/>
        <v/>
      </c>
      <c r="AR138" s="4" t="str">
        <f t="shared" si="39"/>
        <v/>
      </c>
      <c r="AS138" s="74" t="str">
        <f t="shared" si="30"/>
        <v/>
      </c>
      <c r="AT138" s="4" t="str">
        <f t="shared" si="31"/>
        <v/>
      </c>
      <c r="AU138" s="4" t="str">
        <f t="shared" si="32"/>
        <v/>
      </c>
      <c r="AV138" s="4" t="str">
        <f t="shared" si="33"/>
        <v/>
      </c>
      <c r="AW138" s="4" t="str">
        <f t="shared" si="34"/>
        <v/>
      </c>
      <c r="AX138" s="4" t="str">
        <f t="shared" si="35"/>
        <v/>
      </c>
      <c r="AY138" s="4" t="str">
        <f t="shared" si="36"/>
        <v/>
      </c>
      <c r="AZ138" s="4" t="str">
        <f t="shared" si="37"/>
        <v/>
      </c>
      <c r="BA138" s="77" t="str">
        <f>IF(AND(OR('Request Testing'!L138&gt;0,'Request Testing'!M138&gt;0),COUNTA('Request Testing'!V138:AB138)&gt;0),"Run Panel","")</f>
        <v/>
      </c>
      <c r="BC138" s="78" t="str">
        <f>IF(AG138="Blood Card",'Order Details'!$S$34,"")</f>
        <v/>
      </c>
      <c r="BD138" s="78" t="str">
        <f>IF(AH138="Hair Card",'Order Details'!$S$35,"")</f>
        <v/>
      </c>
      <c r="BF138" s="4" t="str">
        <f>IF(AJ138="GGP-HD",'Order Details'!$N$10,"")</f>
        <v/>
      </c>
      <c r="BG138" s="79" t="str">
        <f>IF(AK138="GGP-LD",'Order Details'!$N$15,IF(AK138="CHR",'Order Details'!$P$15,""))</f>
        <v/>
      </c>
      <c r="BH138" s="52" t="str">
        <f>IF(AL138="GGP-uLD",'Order Details'!$N$18,"")</f>
        <v/>
      </c>
      <c r="BI138" s="80" t="str">
        <f>IF(AM138="PV",'Order Details'!$N$24,"")</f>
        <v/>
      </c>
      <c r="BJ138" s="78" t="str">
        <f>IF(AN138="HPS",'Order Details'!$N$34,IF(AN138="HPS ADD ON",'Order Details'!$M$34,""))</f>
        <v/>
      </c>
      <c r="BK138" s="78" t="str">
        <f>IF(AO138="CC",'Order Details'!$N$33,IF(AO138="CC ADD ON",'Order Details'!$M$33,""))</f>
        <v/>
      </c>
      <c r="BL138" s="79" t="str">
        <f>IF(AP138="DL",'Order Details'!$N$35,"")</f>
        <v/>
      </c>
      <c r="BM138" s="79" t="str">
        <f>IF(AQ138="RC",'Order Details'!$N$36,"")</f>
        <v/>
      </c>
      <c r="BN138" s="79" t="str">
        <f>IF(AR138="OH",'Order Details'!$N$37,"")</f>
        <v/>
      </c>
      <c r="BO138" s="79" t="str">
        <f>IF(AS138="BVD",'Order Details'!$N$38,"")</f>
        <v/>
      </c>
      <c r="BP138" s="79" t="str">
        <f>IF(AT138="AM",'Order Details'!$N$40,"")</f>
        <v/>
      </c>
      <c r="BQ138" s="79" t="str">
        <f>IF(AU138="NH",'Order Details'!$N$41,"")</f>
        <v/>
      </c>
      <c r="BR138" s="79" t="str">
        <f>IF(AV138="CA",'Order Details'!$N$42,"")</f>
        <v/>
      </c>
      <c r="BS138" s="79" t="str">
        <f>IF(AW138="DD",'Order Details'!$N$43,"")</f>
        <v/>
      </c>
      <c r="BT138" s="79" t="str">
        <f>IF(AX138="TH",'Order Details'!$N$45,"")</f>
        <v/>
      </c>
      <c r="BU138" s="79" t="str">
        <f>IF(AY138="PHA",'Order Details'!$N$44,"")</f>
        <v/>
      </c>
      <c r="BV138" s="79" t="str">
        <f>IF(AZ138="OS",'Order Details'!$N$46,"")</f>
        <v/>
      </c>
      <c r="BW138" s="79" t="str">
        <f>IF(BA138="RUN PANEL",'Order Details'!$N$39,"")</f>
        <v/>
      </c>
      <c r="BX138" s="79" t="str">
        <f t="shared" si="38"/>
        <v/>
      </c>
    </row>
    <row r="139" spans="1:76" ht="15.75" customHeight="1">
      <c r="A139" s="22" t="str">
        <f>IF('Request Testing'!A139&gt;0,'Request Testing'!A139,"")</f>
        <v/>
      </c>
      <c r="B139" s="70" t="str">
        <f>IF('Request Testing'!B139="","",'Request Testing'!B139)</f>
        <v/>
      </c>
      <c r="C139" s="70" t="str">
        <f>IF('Request Testing'!C139="","",'Request Testing'!C139)</f>
        <v/>
      </c>
      <c r="D139" s="24" t="str">
        <f>IF('Request Testing'!D139="","",'Request Testing'!D139)</f>
        <v/>
      </c>
      <c r="E139" s="24" t="str">
        <f>IF('Request Testing'!E139="","",'Request Testing'!E139)</f>
        <v/>
      </c>
      <c r="F139" s="24" t="str">
        <f>IF('Request Testing'!F139="","",'Request Testing'!F139)</f>
        <v/>
      </c>
      <c r="G139" s="22" t="str">
        <f>IF('Request Testing'!G139="","",'Request Testing'!G139)</f>
        <v/>
      </c>
      <c r="H139" s="71" t="str">
        <f>IF('Request Testing'!H139="","",'Request Testing'!H139)</f>
        <v/>
      </c>
      <c r="I139" s="22" t="str">
        <f>IF('Request Testing'!I139="","",'Request Testing'!I139)</f>
        <v/>
      </c>
      <c r="J139" s="22" t="str">
        <f>IF('Request Testing'!J139="","",'Request Testing'!J139)</f>
        <v/>
      </c>
      <c r="K139" s="22" t="str">
        <f>IF('Request Testing'!K139="","",'Request Testing'!K139)</f>
        <v/>
      </c>
      <c r="L139" s="70" t="str">
        <f>IF('Request Testing'!L139="","",'Request Testing'!L139)</f>
        <v/>
      </c>
      <c r="M139" s="70" t="str">
        <f>IF('Request Testing'!M139="","",'Request Testing'!M139)</f>
        <v/>
      </c>
      <c r="N139" s="70" t="str">
        <f>IF('Request Testing'!N139="","",'Request Testing'!N139)</f>
        <v/>
      </c>
      <c r="O139" s="72" t="str">
        <f>IF('Request Testing'!O139&lt;1,"",IF(AND(OR('Request Testing'!L139&gt;0,'Request Testing'!M139&gt;0,'Request Testing'!N139&gt;0),COUNTA('Request Testing'!O139)&gt;0),"","PV"))</f>
        <v/>
      </c>
      <c r="P139" s="72" t="str">
        <f>IF('Request Testing'!P139&lt;1,"",IF(AND(OR('Request Testing'!L139&gt;0,'Request Testing'!M139&gt;0),COUNTA('Request Testing'!P139)&gt;0),"HPS ADD ON","HPS"))</f>
        <v/>
      </c>
      <c r="Q139" s="72" t="str">
        <f>IF('Request Testing'!Q139&lt;1,"",IF(AND(OR('Request Testing'!L139&gt;0,'Request Testing'!M139&gt;0),COUNTA('Request Testing'!Q139)&gt;0),"CC ADD ON","CC"))</f>
        <v/>
      </c>
      <c r="R139" s="72" t="str">
        <f>IF('Request Testing'!R139&lt;1,"",IF(AND(OR('Request Testing'!L139&gt;0,'Request Testing'!M139&gt;0),COUNTA('Request Testing'!R139)&gt;0),"RC ADD ON","RC"))</f>
        <v/>
      </c>
      <c r="S139" s="70" t="str">
        <f>IF('Request Testing'!S139&lt;1,"",IF(AND(OR('Request Testing'!L139&gt;0,'Request Testing'!M139&gt;0),COUNTA('Request Testing'!S139)&gt;0),"DL ADD ON","DL"))</f>
        <v/>
      </c>
      <c r="T139" s="70" t="str">
        <f>IF('Request Testing'!T139="","",'Request Testing'!T139)</f>
        <v/>
      </c>
      <c r="U139" s="70" t="str">
        <f>IF('Request Testing'!U139&lt;1,"",IF(AND(OR('Request Testing'!L139&gt;0,'Request Testing'!M139&gt;0),COUNTA('Request Testing'!U139)&gt;0),"OH ADD ON","OH"))</f>
        <v/>
      </c>
      <c r="V139" s="73" t="str">
        <f>IF('Request Testing'!V139&lt;1,"",IF(AND(OR('Request Testing'!L139&gt;0,'Request Testing'!M139&gt;0),COUNTA('Request Testing'!V139)&gt;0),"GCP","AM"))</f>
        <v/>
      </c>
      <c r="W139" s="73" t="str">
        <f>IF('Request Testing'!W139&lt;1,"",IF(AND(OR('Request Testing'!L139&gt;0,'Request Testing'!M139&gt;0),COUNTA('Request Testing'!W139)&gt;0),"GCP","NH"))</f>
        <v/>
      </c>
      <c r="X139" s="73" t="str">
        <f>IF('Request Testing'!X139&lt;1,"",IF(AND(OR('Request Testing'!L139&gt;0,'Request Testing'!M139&gt;0),COUNTA('Request Testing'!X139)&gt;0),"GCP","CA"))</f>
        <v/>
      </c>
      <c r="Y139" s="73" t="str">
        <f>IF('Request Testing'!Y139&lt;1,"",IF(AND(OR('Request Testing'!L139&gt;0,'Request Testing'!M139&gt;0),COUNTA('Request Testing'!Y139)&gt;0),"GCP","DD"))</f>
        <v/>
      </c>
      <c r="Z139" s="73" t="str">
        <f>IF('Request Testing'!Z139&lt;1,"",IF(AND(OR('Request Testing'!L139&gt;0,'Request Testing'!M139&gt;0),COUNTA('Request Testing'!Z139)&gt;0),"GCP","TH"))</f>
        <v/>
      </c>
      <c r="AA139" s="73" t="str">
        <f>IF('Request Testing'!AA139&lt;1,"",IF(AND(OR('Request Testing'!L139&gt;0,'Request Testing'!M139&gt;0),COUNTA('Request Testing'!AA139)&gt;0),"GCP","PHA"))</f>
        <v/>
      </c>
      <c r="AB139" s="73" t="str">
        <f>IF('Request Testing'!AB139&lt;1,"",IF(AND(OR('Request Testing'!L139&gt;0,'Request Testing'!M139&gt;0),COUNTA('Request Testing'!AB139)&gt;0),"GCP","OS"))</f>
        <v/>
      </c>
      <c r="AE139" s="74" t="str">
        <f>IF(OR('Request Testing'!L139&gt;0,'Request Testing'!M139&gt;0,'Request Testing'!N139&gt;0,'Request Testing'!O139&gt;0,'Request Testing'!P139&gt;0,'Request Testing'!Q139&gt;0,'Request Testing'!R139&gt;0,'Request Testing'!S139&gt;0,'Request Testing'!T139&gt;0,'Request Testing'!U139&gt;0,'Request Testing'!V139&gt;0,'Request Testing'!W139&gt;0,'Request Testing'!X139&gt;0,'Request Testing'!Y139&gt;0,'Request Testing'!Z139&gt;0,'Request Testing'!AA139&gt;0,'Request Testing'!AB139&gt;0),"X","")</f>
        <v/>
      </c>
      <c r="AF139" s="75" t="str">
        <f>IF(ISNUMBER(SEARCH({"S"},C139)),"S",IF(ISNUMBER(SEARCH({"M"},C139)),"B",IF(ISNUMBER(SEARCH({"B"},C139)),"B",IF(ISNUMBER(SEARCH({"C"},C139)),"C",IF(ISNUMBER(SEARCH({"H"},C139)),"C",IF(ISNUMBER(SEARCH({"F"},C139)),"C",""))))))</f>
        <v/>
      </c>
      <c r="AG139" s="74" t="str">
        <f t="shared" si="20"/>
        <v/>
      </c>
      <c r="AH139" s="74" t="str">
        <f t="shared" si="21"/>
        <v/>
      </c>
      <c r="AI139" s="74" t="str">
        <f t="shared" si="22"/>
        <v/>
      </c>
      <c r="AJ139" s="4" t="str">
        <f t="shared" si="23"/>
        <v/>
      </c>
      <c r="AK139" s="76" t="str">
        <f>IF('Request Testing'!M139&lt;1,"",IF(AND(OR('Request Testing'!$E$1&gt;0),COUNTA('Request Testing'!M139)&gt;0),"CHR","GGP-LD"))</f>
        <v/>
      </c>
      <c r="AL139" s="4" t="str">
        <f t="shared" si="24"/>
        <v/>
      </c>
      <c r="AM139" s="52" t="str">
        <f t="shared" si="25"/>
        <v/>
      </c>
      <c r="AN139" s="4" t="str">
        <f t="shared" si="26"/>
        <v/>
      </c>
      <c r="AO139" s="4" t="str">
        <f t="shared" si="27"/>
        <v/>
      </c>
      <c r="AP139" s="74" t="str">
        <f t="shared" si="28"/>
        <v/>
      </c>
      <c r="AQ139" s="4" t="str">
        <f t="shared" si="29"/>
        <v/>
      </c>
      <c r="AR139" s="4" t="str">
        <f t="shared" si="39"/>
        <v/>
      </c>
      <c r="AS139" s="74" t="str">
        <f t="shared" si="30"/>
        <v/>
      </c>
      <c r="AT139" s="4" t="str">
        <f t="shared" si="31"/>
        <v/>
      </c>
      <c r="AU139" s="4" t="str">
        <f t="shared" si="32"/>
        <v/>
      </c>
      <c r="AV139" s="4" t="str">
        <f t="shared" si="33"/>
        <v/>
      </c>
      <c r="AW139" s="4" t="str">
        <f t="shared" si="34"/>
        <v/>
      </c>
      <c r="AX139" s="4" t="str">
        <f t="shared" si="35"/>
        <v/>
      </c>
      <c r="AY139" s="4" t="str">
        <f t="shared" si="36"/>
        <v/>
      </c>
      <c r="AZ139" s="4" t="str">
        <f t="shared" si="37"/>
        <v/>
      </c>
      <c r="BA139" s="77" t="str">
        <f>IF(AND(OR('Request Testing'!L139&gt;0,'Request Testing'!M139&gt;0),COUNTA('Request Testing'!V139:AB139)&gt;0),"Run Panel","")</f>
        <v/>
      </c>
      <c r="BC139" s="78" t="str">
        <f>IF(AG139="Blood Card",'Order Details'!$S$34,"")</f>
        <v/>
      </c>
      <c r="BD139" s="78" t="str">
        <f>IF(AH139="Hair Card",'Order Details'!$S$35,"")</f>
        <v/>
      </c>
      <c r="BF139" s="4" t="str">
        <f>IF(AJ139="GGP-HD",'Order Details'!$N$10,"")</f>
        <v/>
      </c>
      <c r="BG139" s="79" t="str">
        <f>IF(AK139="GGP-LD",'Order Details'!$N$15,IF(AK139="CHR",'Order Details'!$P$15,""))</f>
        <v/>
      </c>
      <c r="BH139" s="52" t="str">
        <f>IF(AL139="GGP-uLD",'Order Details'!$N$18,"")</f>
        <v/>
      </c>
      <c r="BI139" s="80" t="str">
        <f>IF(AM139="PV",'Order Details'!$N$24,"")</f>
        <v/>
      </c>
      <c r="BJ139" s="78" t="str">
        <f>IF(AN139="HPS",'Order Details'!$N$34,IF(AN139="HPS ADD ON",'Order Details'!$M$34,""))</f>
        <v/>
      </c>
      <c r="BK139" s="78" t="str">
        <f>IF(AO139="CC",'Order Details'!$N$33,IF(AO139="CC ADD ON",'Order Details'!$M$33,""))</f>
        <v/>
      </c>
      <c r="BL139" s="79" t="str">
        <f>IF(AP139="DL",'Order Details'!$N$35,"")</f>
        <v/>
      </c>
      <c r="BM139" s="79" t="str">
        <f>IF(AQ139="RC",'Order Details'!$N$36,"")</f>
        <v/>
      </c>
      <c r="BN139" s="79" t="str">
        <f>IF(AR139="OH",'Order Details'!$N$37,"")</f>
        <v/>
      </c>
      <c r="BO139" s="79" t="str">
        <f>IF(AS139="BVD",'Order Details'!$N$38,"")</f>
        <v/>
      </c>
      <c r="BP139" s="79" t="str">
        <f>IF(AT139="AM",'Order Details'!$N$40,"")</f>
        <v/>
      </c>
      <c r="BQ139" s="79" t="str">
        <f>IF(AU139="NH",'Order Details'!$N$41,"")</f>
        <v/>
      </c>
      <c r="BR139" s="79" t="str">
        <f>IF(AV139="CA",'Order Details'!$N$42,"")</f>
        <v/>
      </c>
      <c r="BS139" s="79" t="str">
        <f>IF(AW139="DD",'Order Details'!$N$43,"")</f>
        <v/>
      </c>
      <c r="BT139" s="79" t="str">
        <f>IF(AX139="TH",'Order Details'!$N$45,"")</f>
        <v/>
      </c>
      <c r="BU139" s="79" t="str">
        <f>IF(AY139="PHA",'Order Details'!$N$44,"")</f>
        <v/>
      </c>
      <c r="BV139" s="79" t="str">
        <f>IF(AZ139="OS",'Order Details'!$N$46,"")</f>
        <v/>
      </c>
      <c r="BW139" s="79" t="str">
        <f>IF(BA139="RUN PANEL",'Order Details'!$N$39,"")</f>
        <v/>
      </c>
      <c r="BX139" s="79" t="str">
        <f t="shared" si="38"/>
        <v/>
      </c>
    </row>
    <row r="140" spans="1:76" ht="15.75" customHeight="1">
      <c r="A140" s="22" t="str">
        <f>IF('Request Testing'!A140&gt;0,'Request Testing'!A140,"")</f>
        <v/>
      </c>
      <c r="B140" s="70" t="str">
        <f>IF('Request Testing'!B140="","",'Request Testing'!B140)</f>
        <v/>
      </c>
      <c r="C140" s="70" t="str">
        <f>IF('Request Testing'!C140="","",'Request Testing'!C140)</f>
        <v/>
      </c>
      <c r="D140" s="24" t="str">
        <f>IF('Request Testing'!D140="","",'Request Testing'!D140)</f>
        <v/>
      </c>
      <c r="E140" s="24" t="str">
        <f>IF('Request Testing'!E140="","",'Request Testing'!E140)</f>
        <v/>
      </c>
      <c r="F140" s="24" t="str">
        <f>IF('Request Testing'!F140="","",'Request Testing'!F140)</f>
        <v/>
      </c>
      <c r="G140" s="22" t="str">
        <f>IF('Request Testing'!G140="","",'Request Testing'!G140)</f>
        <v/>
      </c>
      <c r="H140" s="71" t="str">
        <f>IF('Request Testing'!H140="","",'Request Testing'!H140)</f>
        <v/>
      </c>
      <c r="I140" s="22" t="str">
        <f>IF('Request Testing'!I140="","",'Request Testing'!I140)</f>
        <v/>
      </c>
      <c r="J140" s="22" t="str">
        <f>IF('Request Testing'!J140="","",'Request Testing'!J140)</f>
        <v/>
      </c>
      <c r="K140" s="22" t="str">
        <f>IF('Request Testing'!K140="","",'Request Testing'!K140)</f>
        <v/>
      </c>
      <c r="L140" s="70" t="str">
        <f>IF('Request Testing'!L140="","",'Request Testing'!L140)</f>
        <v/>
      </c>
      <c r="M140" s="70" t="str">
        <f>IF('Request Testing'!M140="","",'Request Testing'!M140)</f>
        <v/>
      </c>
      <c r="N140" s="70" t="str">
        <f>IF('Request Testing'!N140="","",'Request Testing'!N140)</f>
        <v/>
      </c>
      <c r="O140" s="72" t="str">
        <f>IF('Request Testing'!O140&lt;1,"",IF(AND(OR('Request Testing'!L140&gt;0,'Request Testing'!M140&gt;0,'Request Testing'!N140&gt;0),COUNTA('Request Testing'!O140)&gt;0),"","PV"))</f>
        <v/>
      </c>
      <c r="P140" s="72" t="str">
        <f>IF('Request Testing'!P140&lt;1,"",IF(AND(OR('Request Testing'!L140&gt;0,'Request Testing'!M140&gt;0),COUNTA('Request Testing'!P140)&gt;0),"HPS ADD ON","HPS"))</f>
        <v/>
      </c>
      <c r="Q140" s="72" t="str">
        <f>IF('Request Testing'!Q140&lt;1,"",IF(AND(OR('Request Testing'!L140&gt;0,'Request Testing'!M140&gt;0),COUNTA('Request Testing'!Q140)&gt;0),"CC ADD ON","CC"))</f>
        <v/>
      </c>
      <c r="R140" s="72" t="str">
        <f>IF('Request Testing'!R140&lt;1,"",IF(AND(OR('Request Testing'!L140&gt;0,'Request Testing'!M140&gt;0),COUNTA('Request Testing'!R140)&gt;0),"RC ADD ON","RC"))</f>
        <v/>
      </c>
      <c r="S140" s="70" t="str">
        <f>IF('Request Testing'!S140&lt;1,"",IF(AND(OR('Request Testing'!L140&gt;0,'Request Testing'!M140&gt;0),COUNTA('Request Testing'!S140)&gt;0),"DL ADD ON","DL"))</f>
        <v/>
      </c>
      <c r="T140" s="70" t="str">
        <f>IF('Request Testing'!T140="","",'Request Testing'!T140)</f>
        <v/>
      </c>
      <c r="U140" s="70" t="str">
        <f>IF('Request Testing'!U140&lt;1,"",IF(AND(OR('Request Testing'!L140&gt;0,'Request Testing'!M140&gt;0),COUNTA('Request Testing'!U140)&gt;0),"OH ADD ON","OH"))</f>
        <v/>
      </c>
      <c r="V140" s="73" t="str">
        <f>IF('Request Testing'!V140&lt;1,"",IF(AND(OR('Request Testing'!L140&gt;0,'Request Testing'!M140&gt;0),COUNTA('Request Testing'!V140)&gt;0),"GCP","AM"))</f>
        <v/>
      </c>
      <c r="W140" s="73" t="str">
        <f>IF('Request Testing'!W140&lt;1,"",IF(AND(OR('Request Testing'!L140&gt;0,'Request Testing'!M140&gt;0),COUNTA('Request Testing'!W140)&gt;0),"GCP","NH"))</f>
        <v/>
      </c>
      <c r="X140" s="73" t="str">
        <f>IF('Request Testing'!X140&lt;1,"",IF(AND(OR('Request Testing'!L140&gt;0,'Request Testing'!M140&gt;0),COUNTA('Request Testing'!X140)&gt;0),"GCP","CA"))</f>
        <v/>
      </c>
      <c r="Y140" s="73" t="str">
        <f>IF('Request Testing'!Y140&lt;1,"",IF(AND(OR('Request Testing'!L140&gt;0,'Request Testing'!M140&gt;0),COUNTA('Request Testing'!Y140)&gt;0),"GCP","DD"))</f>
        <v/>
      </c>
      <c r="Z140" s="73" t="str">
        <f>IF('Request Testing'!Z140&lt;1,"",IF(AND(OR('Request Testing'!L140&gt;0,'Request Testing'!M140&gt;0),COUNTA('Request Testing'!Z140)&gt;0),"GCP","TH"))</f>
        <v/>
      </c>
      <c r="AA140" s="73" t="str">
        <f>IF('Request Testing'!AA140&lt;1,"",IF(AND(OR('Request Testing'!L140&gt;0,'Request Testing'!M140&gt;0),COUNTA('Request Testing'!AA140)&gt;0),"GCP","PHA"))</f>
        <v/>
      </c>
      <c r="AB140" s="73" t="str">
        <f>IF('Request Testing'!AB140&lt;1,"",IF(AND(OR('Request Testing'!L140&gt;0,'Request Testing'!M140&gt;0),COUNTA('Request Testing'!AB140)&gt;0),"GCP","OS"))</f>
        <v/>
      </c>
      <c r="AE140" s="74" t="str">
        <f>IF(OR('Request Testing'!L140&gt;0,'Request Testing'!M140&gt;0,'Request Testing'!N140&gt;0,'Request Testing'!O140&gt;0,'Request Testing'!P140&gt;0,'Request Testing'!Q140&gt;0,'Request Testing'!R140&gt;0,'Request Testing'!S140&gt;0,'Request Testing'!T140&gt;0,'Request Testing'!U140&gt;0,'Request Testing'!V140&gt;0,'Request Testing'!W140&gt;0,'Request Testing'!X140&gt;0,'Request Testing'!Y140&gt;0,'Request Testing'!Z140&gt;0,'Request Testing'!AA140&gt;0,'Request Testing'!AB140&gt;0),"X","")</f>
        <v/>
      </c>
      <c r="AF140" s="75" t="str">
        <f>IF(ISNUMBER(SEARCH({"S"},C140)),"S",IF(ISNUMBER(SEARCH({"M"},C140)),"B",IF(ISNUMBER(SEARCH({"B"},C140)),"B",IF(ISNUMBER(SEARCH({"C"},C140)),"C",IF(ISNUMBER(SEARCH({"H"},C140)),"C",IF(ISNUMBER(SEARCH({"F"},C140)),"C",""))))))</f>
        <v/>
      </c>
      <c r="AG140" s="74" t="str">
        <f t="shared" si="20"/>
        <v/>
      </c>
      <c r="AH140" s="74" t="str">
        <f t="shared" si="21"/>
        <v/>
      </c>
      <c r="AI140" s="74" t="str">
        <f t="shared" si="22"/>
        <v/>
      </c>
      <c r="AJ140" s="4" t="str">
        <f t="shared" si="23"/>
        <v/>
      </c>
      <c r="AK140" s="76" t="str">
        <f>IF('Request Testing'!M140&lt;1,"",IF(AND(OR('Request Testing'!$E$1&gt;0),COUNTA('Request Testing'!M140)&gt;0),"CHR","GGP-LD"))</f>
        <v/>
      </c>
      <c r="AL140" s="4" t="str">
        <f t="shared" si="24"/>
        <v/>
      </c>
      <c r="AM140" s="52" t="str">
        <f t="shared" si="25"/>
        <v/>
      </c>
      <c r="AN140" s="4" t="str">
        <f t="shared" si="26"/>
        <v/>
      </c>
      <c r="AO140" s="4" t="str">
        <f t="shared" si="27"/>
        <v/>
      </c>
      <c r="AP140" s="74" t="str">
        <f t="shared" si="28"/>
        <v/>
      </c>
      <c r="AQ140" s="4" t="str">
        <f t="shared" si="29"/>
        <v/>
      </c>
      <c r="AR140" s="4" t="str">
        <f t="shared" si="39"/>
        <v/>
      </c>
      <c r="AS140" s="74" t="str">
        <f t="shared" si="30"/>
        <v/>
      </c>
      <c r="AT140" s="4" t="str">
        <f t="shared" si="31"/>
        <v/>
      </c>
      <c r="AU140" s="4" t="str">
        <f t="shared" si="32"/>
        <v/>
      </c>
      <c r="AV140" s="4" t="str">
        <f t="shared" si="33"/>
        <v/>
      </c>
      <c r="AW140" s="4" t="str">
        <f t="shared" si="34"/>
        <v/>
      </c>
      <c r="AX140" s="4" t="str">
        <f t="shared" si="35"/>
        <v/>
      </c>
      <c r="AY140" s="4" t="str">
        <f t="shared" si="36"/>
        <v/>
      </c>
      <c r="AZ140" s="4" t="str">
        <f t="shared" si="37"/>
        <v/>
      </c>
      <c r="BA140" s="77" t="str">
        <f>IF(AND(OR('Request Testing'!L140&gt;0,'Request Testing'!M140&gt;0),COUNTA('Request Testing'!V140:AB140)&gt;0),"Run Panel","")</f>
        <v/>
      </c>
      <c r="BC140" s="78" t="str">
        <f>IF(AG140="Blood Card",'Order Details'!$S$34,"")</f>
        <v/>
      </c>
      <c r="BD140" s="78" t="str">
        <f>IF(AH140="Hair Card",'Order Details'!$S$35,"")</f>
        <v/>
      </c>
      <c r="BF140" s="4" t="str">
        <f>IF(AJ140="GGP-HD",'Order Details'!$N$10,"")</f>
        <v/>
      </c>
      <c r="BG140" s="79" t="str">
        <f>IF(AK140="GGP-LD",'Order Details'!$N$15,IF(AK140="CHR",'Order Details'!$P$15,""))</f>
        <v/>
      </c>
      <c r="BH140" s="52" t="str">
        <f>IF(AL140="GGP-uLD",'Order Details'!$N$18,"")</f>
        <v/>
      </c>
      <c r="BI140" s="80" t="str">
        <f>IF(AM140="PV",'Order Details'!$N$24,"")</f>
        <v/>
      </c>
      <c r="BJ140" s="78" t="str">
        <f>IF(AN140="HPS",'Order Details'!$N$34,IF(AN140="HPS ADD ON",'Order Details'!$M$34,""))</f>
        <v/>
      </c>
      <c r="BK140" s="78" t="str">
        <f>IF(AO140="CC",'Order Details'!$N$33,IF(AO140="CC ADD ON",'Order Details'!$M$33,""))</f>
        <v/>
      </c>
      <c r="BL140" s="79" t="str">
        <f>IF(AP140="DL",'Order Details'!$N$35,"")</f>
        <v/>
      </c>
      <c r="BM140" s="79" t="str">
        <f>IF(AQ140="RC",'Order Details'!$N$36,"")</f>
        <v/>
      </c>
      <c r="BN140" s="79" t="str">
        <f>IF(AR140="OH",'Order Details'!$N$37,"")</f>
        <v/>
      </c>
      <c r="BO140" s="79" t="str">
        <f>IF(AS140="BVD",'Order Details'!$N$38,"")</f>
        <v/>
      </c>
      <c r="BP140" s="79" t="str">
        <f>IF(AT140="AM",'Order Details'!$N$40,"")</f>
        <v/>
      </c>
      <c r="BQ140" s="79" t="str">
        <f>IF(AU140="NH",'Order Details'!$N$41,"")</f>
        <v/>
      </c>
      <c r="BR140" s="79" t="str">
        <f>IF(AV140="CA",'Order Details'!$N$42,"")</f>
        <v/>
      </c>
      <c r="BS140" s="79" t="str">
        <f>IF(AW140="DD",'Order Details'!$N$43,"")</f>
        <v/>
      </c>
      <c r="BT140" s="79" t="str">
        <f>IF(AX140="TH",'Order Details'!$N$45,"")</f>
        <v/>
      </c>
      <c r="BU140" s="79" t="str">
        <f>IF(AY140="PHA",'Order Details'!$N$44,"")</f>
        <v/>
      </c>
      <c r="BV140" s="79" t="str">
        <f>IF(AZ140="OS",'Order Details'!$N$46,"")</f>
        <v/>
      </c>
      <c r="BW140" s="79" t="str">
        <f>IF(BA140="RUN PANEL",'Order Details'!$N$39,"")</f>
        <v/>
      </c>
      <c r="BX140" s="79" t="str">
        <f t="shared" si="38"/>
        <v/>
      </c>
    </row>
    <row r="141" spans="1:76" ht="15.75" customHeight="1">
      <c r="A141" s="22" t="str">
        <f>IF('Request Testing'!A141&gt;0,'Request Testing'!A141,"")</f>
        <v/>
      </c>
      <c r="B141" s="70" t="str">
        <f>IF('Request Testing'!B141="","",'Request Testing'!B141)</f>
        <v/>
      </c>
      <c r="C141" s="70" t="str">
        <f>IF('Request Testing'!C141="","",'Request Testing'!C141)</f>
        <v/>
      </c>
      <c r="D141" s="24" t="str">
        <f>IF('Request Testing'!D141="","",'Request Testing'!D141)</f>
        <v/>
      </c>
      <c r="E141" s="24" t="str">
        <f>IF('Request Testing'!E141="","",'Request Testing'!E141)</f>
        <v/>
      </c>
      <c r="F141" s="24" t="str">
        <f>IF('Request Testing'!F141="","",'Request Testing'!F141)</f>
        <v/>
      </c>
      <c r="G141" s="22" t="str">
        <f>IF('Request Testing'!G141="","",'Request Testing'!G141)</f>
        <v/>
      </c>
      <c r="H141" s="71" t="str">
        <f>IF('Request Testing'!H141="","",'Request Testing'!H141)</f>
        <v/>
      </c>
      <c r="I141" s="22" t="str">
        <f>IF('Request Testing'!I141="","",'Request Testing'!I141)</f>
        <v/>
      </c>
      <c r="J141" s="22" t="str">
        <f>IF('Request Testing'!J141="","",'Request Testing'!J141)</f>
        <v/>
      </c>
      <c r="K141" s="22" t="str">
        <f>IF('Request Testing'!K141="","",'Request Testing'!K141)</f>
        <v/>
      </c>
      <c r="L141" s="70" t="str">
        <f>IF('Request Testing'!L141="","",'Request Testing'!L141)</f>
        <v/>
      </c>
      <c r="M141" s="70" t="str">
        <f>IF('Request Testing'!M141="","",'Request Testing'!M141)</f>
        <v/>
      </c>
      <c r="N141" s="70" t="str">
        <f>IF('Request Testing'!N141="","",'Request Testing'!N141)</f>
        <v/>
      </c>
      <c r="O141" s="72" t="str">
        <f>IF('Request Testing'!O141&lt;1,"",IF(AND(OR('Request Testing'!L141&gt;0,'Request Testing'!M141&gt;0,'Request Testing'!N141&gt;0),COUNTA('Request Testing'!O141)&gt;0),"","PV"))</f>
        <v/>
      </c>
      <c r="P141" s="72" t="str">
        <f>IF('Request Testing'!P141&lt;1,"",IF(AND(OR('Request Testing'!L141&gt;0,'Request Testing'!M141&gt;0),COUNTA('Request Testing'!P141)&gt;0),"HPS ADD ON","HPS"))</f>
        <v/>
      </c>
      <c r="Q141" s="72" t="str">
        <f>IF('Request Testing'!Q141&lt;1,"",IF(AND(OR('Request Testing'!L141&gt;0,'Request Testing'!M141&gt;0),COUNTA('Request Testing'!Q141)&gt;0),"CC ADD ON","CC"))</f>
        <v/>
      </c>
      <c r="R141" s="72" t="str">
        <f>IF('Request Testing'!R141&lt;1,"",IF(AND(OR('Request Testing'!L141&gt;0,'Request Testing'!M141&gt;0),COUNTA('Request Testing'!R141)&gt;0),"RC ADD ON","RC"))</f>
        <v/>
      </c>
      <c r="S141" s="70" t="str">
        <f>IF('Request Testing'!S141&lt;1,"",IF(AND(OR('Request Testing'!L141&gt;0,'Request Testing'!M141&gt;0),COUNTA('Request Testing'!S141)&gt;0),"DL ADD ON","DL"))</f>
        <v/>
      </c>
      <c r="T141" s="70" t="str">
        <f>IF('Request Testing'!T141="","",'Request Testing'!T141)</f>
        <v/>
      </c>
      <c r="U141" s="70" t="str">
        <f>IF('Request Testing'!U141&lt;1,"",IF(AND(OR('Request Testing'!L141&gt;0,'Request Testing'!M141&gt;0),COUNTA('Request Testing'!U141)&gt;0),"OH ADD ON","OH"))</f>
        <v/>
      </c>
      <c r="V141" s="73" t="str">
        <f>IF('Request Testing'!V141&lt;1,"",IF(AND(OR('Request Testing'!L141&gt;0,'Request Testing'!M141&gt;0),COUNTA('Request Testing'!V141)&gt;0),"GCP","AM"))</f>
        <v/>
      </c>
      <c r="W141" s="73" t="str">
        <f>IF('Request Testing'!W141&lt;1,"",IF(AND(OR('Request Testing'!L141&gt;0,'Request Testing'!M141&gt;0),COUNTA('Request Testing'!W141)&gt;0),"GCP","NH"))</f>
        <v/>
      </c>
      <c r="X141" s="73" t="str">
        <f>IF('Request Testing'!X141&lt;1,"",IF(AND(OR('Request Testing'!L141&gt;0,'Request Testing'!M141&gt;0),COUNTA('Request Testing'!X141)&gt;0),"GCP","CA"))</f>
        <v/>
      </c>
      <c r="Y141" s="73" t="str">
        <f>IF('Request Testing'!Y141&lt;1,"",IF(AND(OR('Request Testing'!L141&gt;0,'Request Testing'!M141&gt;0),COUNTA('Request Testing'!Y141)&gt;0),"GCP","DD"))</f>
        <v/>
      </c>
      <c r="Z141" s="73" t="str">
        <f>IF('Request Testing'!Z141&lt;1,"",IF(AND(OR('Request Testing'!L141&gt;0,'Request Testing'!M141&gt;0),COUNTA('Request Testing'!Z141)&gt;0),"GCP","TH"))</f>
        <v/>
      </c>
      <c r="AA141" s="73" t="str">
        <f>IF('Request Testing'!AA141&lt;1,"",IF(AND(OR('Request Testing'!L141&gt;0,'Request Testing'!M141&gt;0),COUNTA('Request Testing'!AA141)&gt;0),"GCP","PHA"))</f>
        <v/>
      </c>
      <c r="AB141" s="73" t="str">
        <f>IF('Request Testing'!AB141&lt;1,"",IF(AND(OR('Request Testing'!L141&gt;0,'Request Testing'!M141&gt;0),COUNTA('Request Testing'!AB141)&gt;0),"GCP","OS"))</f>
        <v/>
      </c>
      <c r="AE141" s="74" t="str">
        <f>IF(OR('Request Testing'!L141&gt;0,'Request Testing'!M141&gt;0,'Request Testing'!N141&gt;0,'Request Testing'!O141&gt;0,'Request Testing'!P141&gt;0,'Request Testing'!Q141&gt;0,'Request Testing'!R141&gt;0,'Request Testing'!S141&gt;0,'Request Testing'!T141&gt;0,'Request Testing'!U141&gt;0,'Request Testing'!V141&gt;0,'Request Testing'!W141&gt;0,'Request Testing'!X141&gt;0,'Request Testing'!Y141&gt;0,'Request Testing'!Z141&gt;0,'Request Testing'!AA141&gt;0,'Request Testing'!AB141&gt;0),"X","")</f>
        <v/>
      </c>
      <c r="AF141" s="75" t="str">
        <f>IF(ISNUMBER(SEARCH({"S"},C141)),"S",IF(ISNUMBER(SEARCH({"M"},C141)),"B",IF(ISNUMBER(SEARCH({"B"},C141)),"B",IF(ISNUMBER(SEARCH({"C"},C141)),"C",IF(ISNUMBER(SEARCH({"H"},C141)),"C",IF(ISNUMBER(SEARCH({"F"},C141)),"C",""))))))</f>
        <v/>
      </c>
      <c r="AG141" s="74" t="str">
        <f t="shared" si="20"/>
        <v/>
      </c>
      <c r="AH141" s="74" t="str">
        <f t="shared" si="21"/>
        <v/>
      </c>
      <c r="AI141" s="74" t="str">
        <f t="shared" si="22"/>
        <v/>
      </c>
      <c r="AJ141" s="4" t="str">
        <f t="shared" si="23"/>
        <v/>
      </c>
      <c r="AK141" s="76" t="str">
        <f>IF('Request Testing'!M141&lt;1,"",IF(AND(OR('Request Testing'!$E$1&gt;0),COUNTA('Request Testing'!M141)&gt;0),"CHR","GGP-LD"))</f>
        <v/>
      </c>
      <c r="AL141" s="4" t="str">
        <f t="shared" si="24"/>
        <v/>
      </c>
      <c r="AM141" s="52" t="str">
        <f t="shared" si="25"/>
        <v/>
      </c>
      <c r="AN141" s="4" t="str">
        <f t="shared" si="26"/>
        <v/>
      </c>
      <c r="AO141" s="4" t="str">
        <f t="shared" si="27"/>
        <v/>
      </c>
      <c r="AP141" s="74" t="str">
        <f t="shared" si="28"/>
        <v/>
      </c>
      <c r="AQ141" s="4" t="str">
        <f t="shared" si="29"/>
        <v/>
      </c>
      <c r="AR141" s="4" t="str">
        <f t="shared" si="39"/>
        <v/>
      </c>
      <c r="AS141" s="74" t="str">
        <f t="shared" si="30"/>
        <v/>
      </c>
      <c r="AT141" s="4" t="str">
        <f t="shared" si="31"/>
        <v/>
      </c>
      <c r="AU141" s="4" t="str">
        <f t="shared" si="32"/>
        <v/>
      </c>
      <c r="AV141" s="4" t="str">
        <f t="shared" si="33"/>
        <v/>
      </c>
      <c r="AW141" s="4" t="str">
        <f t="shared" si="34"/>
        <v/>
      </c>
      <c r="AX141" s="4" t="str">
        <f t="shared" si="35"/>
        <v/>
      </c>
      <c r="AY141" s="4" t="str">
        <f t="shared" si="36"/>
        <v/>
      </c>
      <c r="AZ141" s="4" t="str">
        <f t="shared" si="37"/>
        <v/>
      </c>
      <c r="BA141" s="77" t="str">
        <f>IF(AND(OR('Request Testing'!L141&gt;0,'Request Testing'!M141&gt;0),COUNTA('Request Testing'!V141:AB141)&gt;0),"Run Panel","")</f>
        <v/>
      </c>
      <c r="BC141" s="78" t="str">
        <f>IF(AG141="Blood Card",'Order Details'!$S$34,"")</f>
        <v/>
      </c>
      <c r="BD141" s="78" t="str">
        <f>IF(AH141="Hair Card",'Order Details'!$S$35,"")</f>
        <v/>
      </c>
      <c r="BF141" s="4" t="str">
        <f>IF(AJ141="GGP-HD",'Order Details'!$N$10,"")</f>
        <v/>
      </c>
      <c r="BG141" s="79" t="str">
        <f>IF(AK141="GGP-LD",'Order Details'!$N$15,IF(AK141="CHR",'Order Details'!$P$15,""))</f>
        <v/>
      </c>
      <c r="BH141" s="52" t="str">
        <f>IF(AL141="GGP-uLD",'Order Details'!$N$18,"")</f>
        <v/>
      </c>
      <c r="BI141" s="80" t="str">
        <f>IF(AM141="PV",'Order Details'!$N$24,"")</f>
        <v/>
      </c>
      <c r="BJ141" s="78" t="str">
        <f>IF(AN141="HPS",'Order Details'!$N$34,IF(AN141="HPS ADD ON",'Order Details'!$M$34,""))</f>
        <v/>
      </c>
      <c r="BK141" s="78" t="str">
        <f>IF(AO141="CC",'Order Details'!$N$33,IF(AO141="CC ADD ON",'Order Details'!$M$33,""))</f>
        <v/>
      </c>
      <c r="BL141" s="79" t="str">
        <f>IF(AP141="DL",'Order Details'!$N$35,"")</f>
        <v/>
      </c>
      <c r="BM141" s="79" t="str">
        <f>IF(AQ141="RC",'Order Details'!$N$36,"")</f>
        <v/>
      </c>
      <c r="BN141" s="79" t="str">
        <f>IF(AR141="OH",'Order Details'!$N$37,"")</f>
        <v/>
      </c>
      <c r="BO141" s="79" t="str">
        <f>IF(AS141="BVD",'Order Details'!$N$38,"")</f>
        <v/>
      </c>
      <c r="BP141" s="79" t="str">
        <f>IF(AT141="AM",'Order Details'!$N$40,"")</f>
        <v/>
      </c>
      <c r="BQ141" s="79" t="str">
        <f>IF(AU141="NH",'Order Details'!$N$41,"")</f>
        <v/>
      </c>
      <c r="BR141" s="79" t="str">
        <f>IF(AV141="CA",'Order Details'!$N$42,"")</f>
        <v/>
      </c>
      <c r="BS141" s="79" t="str">
        <f>IF(AW141="DD",'Order Details'!$N$43,"")</f>
        <v/>
      </c>
      <c r="BT141" s="79" t="str">
        <f>IF(AX141="TH",'Order Details'!$N$45,"")</f>
        <v/>
      </c>
      <c r="BU141" s="79" t="str">
        <f>IF(AY141="PHA",'Order Details'!$N$44,"")</f>
        <v/>
      </c>
      <c r="BV141" s="79" t="str">
        <f>IF(AZ141="OS",'Order Details'!$N$46,"")</f>
        <v/>
      </c>
      <c r="BW141" s="79" t="str">
        <f>IF(BA141="RUN PANEL",'Order Details'!$N$39,"")</f>
        <v/>
      </c>
      <c r="BX141" s="79" t="str">
        <f t="shared" si="38"/>
        <v/>
      </c>
    </row>
    <row r="142" spans="1:76" ht="15.75" customHeight="1">
      <c r="A142" s="22" t="str">
        <f>IF('Request Testing'!A142&gt;0,'Request Testing'!A142,"")</f>
        <v/>
      </c>
      <c r="B142" s="70" t="str">
        <f>IF('Request Testing'!B142="","",'Request Testing'!B142)</f>
        <v/>
      </c>
      <c r="C142" s="70" t="str">
        <f>IF('Request Testing'!C142="","",'Request Testing'!C142)</f>
        <v/>
      </c>
      <c r="D142" s="24" t="str">
        <f>IF('Request Testing'!D142="","",'Request Testing'!D142)</f>
        <v/>
      </c>
      <c r="E142" s="24" t="str">
        <f>IF('Request Testing'!E142="","",'Request Testing'!E142)</f>
        <v/>
      </c>
      <c r="F142" s="24" t="str">
        <f>IF('Request Testing'!F142="","",'Request Testing'!F142)</f>
        <v/>
      </c>
      <c r="G142" s="22" t="str">
        <f>IF('Request Testing'!G142="","",'Request Testing'!G142)</f>
        <v/>
      </c>
      <c r="H142" s="71" t="str">
        <f>IF('Request Testing'!H142="","",'Request Testing'!H142)</f>
        <v/>
      </c>
      <c r="I142" s="22" t="str">
        <f>IF('Request Testing'!I142="","",'Request Testing'!I142)</f>
        <v/>
      </c>
      <c r="J142" s="22" t="str">
        <f>IF('Request Testing'!J142="","",'Request Testing'!J142)</f>
        <v/>
      </c>
      <c r="K142" s="22" t="str">
        <f>IF('Request Testing'!K142="","",'Request Testing'!K142)</f>
        <v/>
      </c>
      <c r="L142" s="70" t="str">
        <f>IF('Request Testing'!L142="","",'Request Testing'!L142)</f>
        <v/>
      </c>
      <c r="M142" s="70" t="str">
        <f>IF('Request Testing'!M142="","",'Request Testing'!M142)</f>
        <v/>
      </c>
      <c r="N142" s="70" t="str">
        <f>IF('Request Testing'!N142="","",'Request Testing'!N142)</f>
        <v/>
      </c>
      <c r="O142" s="72" t="str">
        <f>IF('Request Testing'!O142&lt;1,"",IF(AND(OR('Request Testing'!L142&gt;0,'Request Testing'!M142&gt;0,'Request Testing'!N142&gt;0),COUNTA('Request Testing'!O142)&gt;0),"","PV"))</f>
        <v/>
      </c>
      <c r="P142" s="72" t="str">
        <f>IF('Request Testing'!P142&lt;1,"",IF(AND(OR('Request Testing'!L142&gt;0,'Request Testing'!M142&gt;0),COUNTA('Request Testing'!P142)&gt;0),"HPS ADD ON","HPS"))</f>
        <v/>
      </c>
      <c r="Q142" s="72" t="str">
        <f>IF('Request Testing'!Q142&lt;1,"",IF(AND(OR('Request Testing'!L142&gt;0,'Request Testing'!M142&gt;0),COUNTA('Request Testing'!Q142)&gt;0),"CC ADD ON","CC"))</f>
        <v/>
      </c>
      <c r="R142" s="72" t="str">
        <f>IF('Request Testing'!R142&lt;1,"",IF(AND(OR('Request Testing'!L142&gt;0,'Request Testing'!M142&gt;0),COUNTA('Request Testing'!R142)&gt;0),"RC ADD ON","RC"))</f>
        <v/>
      </c>
      <c r="S142" s="70" t="str">
        <f>IF('Request Testing'!S142&lt;1,"",IF(AND(OR('Request Testing'!L142&gt;0,'Request Testing'!M142&gt;0),COUNTA('Request Testing'!S142)&gt;0),"DL ADD ON","DL"))</f>
        <v/>
      </c>
      <c r="T142" s="70" t="str">
        <f>IF('Request Testing'!T142="","",'Request Testing'!T142)</f>
        <v/>
      </c>
      <c r="U142" s="70" t="str">
        <f>IF('Request Testing'!U142&lt;1,"",IF(AND(OR('Request Testing'!L142&gt;0,'Request Testing'!M142&gt;0),COUNTA('Request Testing'!U142)&gt;0),"OH ADD ON","OH"))</f>
        <v/>
      </c>
      <c r="V142" s="73" t="str">
        <f>IF('Request Testing'!V142&lt;1,"",IF(AND(OR('Request Testing'!L142&gt;0,'Request Testing'!M142&gt;0),COUNTA('Request Testing'!V142)&gt;0),"GCP","AM"))</f>
        <v/>
      </c>
      <c r="W142" s="73" t="str">
        <f>IF('Request Testing'!W142&lt;1,"",IF(AND(OR('Request Testing'!L142&gt;0,'Request Testing'!M142&gt;0),COUNTA('Request Testing'!W142)&gt;0),"GCP","NH"))</f>
        <v/>
      </c>
      <c r="X142" s="73" t="str">
        <f>IF('Request Testing'!X142&lt;1,"",IF(AND(OR('Request Testing'!L142&gt;0,'Request Testing'!M142&gt;0),COUNTA('Request Testing'!X142)&gt;0),"GCP","CA"))</f>
        <v/>
      </c>
      <c r="Y142" s="73" t="str">
        <f>IF('Request Testing'!Y142&lt;1,"",IF(AND(OR('Request Testing'!L142&gt;0,'Request Testing'!M142&gt;0),COUNTA('Request Testing'!Y142)&gt;0),"GCP","DD"))</f>
        <v/>
      </c>
      <c r="Z142" s="73" t="str">
        <f>IF('Request Testing'!Z142&lt;1,"",IF(AND(OR('Request Testing'!L142&gt;0,'Request Testing'!M142&gt;0),COUNTA('Request Testing'!Z142)&gt;0),"GCP","TH"))</f>
        <v/>
      </c>
      <c r="AA142" s="73" t="str">
        <f>IF('Request Testing'!AA142&lt;1,"",IF(AND(OR('Request Testing'!L142&gt;0,'Request Testing'!M142&gt;0),COUNTA('Request Testing'!AA142)&gt;0),"GCP","PHA"))</f>
        <v/>
      </c>
      <c r="AB142" s="73" t="str">
        <f>IF('Request Testing'!AB142&lt;1,"",IF(AND(OR('Request Testing'!L142&gt;0,'Request Testing'!M142&gt;0),COUNTA('Request Testing'!AB142)&gt;0),"GCP","OS"))</f>
        <v/>
      </c>
      <c r="AE142" s="74" t="str">
        <f>IF(OR('Request Testing'!L142&gt;0,'Request Testing'!M142&gt;0,'Request Testing'!N142&gt;0,'Request Testing'!O142&gt;0,'Request Testing'!P142&gt;0,'Request Testing'!Q142&gt;0,'Request Testing'!R142&gt;0,'Request Testing'!S142&gt;0,'Request Testing'!T142&gt;0,'Request Testing'!U142&gt;0,'Request Testing'!V142&gt;0,'Request Testing'!W142&gt;0,'Request Testing'!X142&gt;0,'Request Testing'!Y142&gt;0,'Request Testing'!Z142&gt;0,'Request Testing'!AA142&gt;0,'Request Testing'!AB142&gt;0),"X","")</f>
        <v/>
      </c>
      <c r="AF142" s="75" t="str">
        <f>IF(ISNUMBER(SEARCH({"S"},C142)),"S",IF(ISNUMBER(SEARCH({"M"},C142)),"B",IF(ISNUMBER(SEARCH({"B"},C142)),"B",IF(ISNUMBER(SEARCH({"C"},C142)),"C",IF(ISNUMBER(SEARCH({"H"},C142)),"C",IF(ISNUMBER(SEARCH({"F"},C142)),"C",""))))))</f>
        <v/>
      </c>
      <c r="AG142" s="74" t="str">
        <f t="shared" si="20"/>
        <v/>
      </c>
      <c r="AH142" s="74" t="str">
        <f t="shared" si="21"/>
        <v/>
      </c>
      <c r="AI142" s="74" t="str">
        <f t="shared" si="22"/>
        <v/>
      </c>
      <c r="AJ142" s="4" t="str">
        <f t="shared" si="23"/>
        <v/>
      </c>
      <c r="AK142" s="76" t="str">
        <f>IF('Request Testing'!M142&lt;1,"",IF(AND(OR('Request Testing'!$E$1&gt;0),COUNTA('Request Testing'!M142)&gt;0),"CHR","GGP-LD"))</f>
        <v/>
      </c>
      <c r="AL142" s="4" t="str">
        <f t="shared" si="24"/>
        <v/>
      </c>
      <c r="AM142" s="52" t="str">
        <f t="shared" si="25"/>
        <v/>
      </c>
      <c r="AN142" s="4" t="str">
        <f t="shared" si="26"/>
        <v/>
      </c>
      <c r="AO142" s="4" t="str">
        <f t="shared" si="27"/>
        <v/>
      </c>
      <c r="AP142" s="74" t="str">
        <f t="shared" si="28"/>
        <v/>
      </c>
      <c r="AQ142" s="4" t="str">
        <f t="shared" si="29"/>
        <v/>
      </c>
      <c r="AR142" s="4" t="str">
        <f t="shared" si="39"/>
        <v/>
      </c>
      <c r="AS142" s="74" t="str">
        <f t="shared" si="30"/>
        <v/>
      </c>
      <c r="AT142" s="4" t="str">
        <f t="shared" si="31"/>
        <v/>
      </c>
      <c r="AU142" s="4" t="str">
        <f t="shared" si="32"/>
        <v/>
      </c>
      <c r="AV142" s="4" t="str">
        <f t="shared" si="33"/>
        <v/>
      </c>
      <c r="AW142" s="4" t="str">
        <f t="shared" si="34"/>
        <v/>
      </c>
      <c r="AX142" s="4" t="str">
        <f t="shared" si="35"/>
        <v/>
      </c>
      <c r="AY142" s="4" t="str">
        <f t="shared" si="36"/>
        <v/>
      </c>
      <c r="AZ142" s="4" t="str">
        <f t="shared" si="37"/>
        <v/>
      </c>
      <c r="BA142" s="77" t="str">
        <f>IF(AND(OR('Request Testing'!L142&gt;0,'Request Testing'!M142&gt;0),COUNTA('Request Testing'!V142:AB142)&gt;0),"Run Panel","")</f>
        <v/>
      </c>
      <c r="BC142" s="78" t="str">
        <f>IF(AG142="Blood Card",'Order Details'!$S$34,"")</f>
        <v/>
      </c>
      <c r="BD142" s="78" t="str">
        <f>IF(AH142="Hair Card",'Order Details'!$S$35,"")</f>
        <v/>
      </c>
      <c r="BF142" s="4" t="str">
        <f>IF(AJ142="GGP-HD",'Order Details'!$N$10,"")</f>
        <v/>
      </c>
      <c r="BG142" s="79" t="str">
        <f>IF(AK142="GGP-LD",'Order Details'!$N$15,IF(AK142="CHR",'Order Details'!$P$15,""))</f>
        <v/>
      </c>
      <c r="BH142" s="52" t="str">
        <f>IF(AL142="GGP-uLD",'Order Details'!$N$18,"")</f>
        <v/>
      </c>
      <c r="BI142" s="80" t="str">
        <f>IF(AM142="PV",'Order Details'!$N$24,"")</f>
        <v/>
      </c>
      <c r="BJ142" s="78" t="str">
        <f>IF(AN142="HPS",'Order Details'!$N$34,IF(AN142="HPS ADD ON",'Order Details'!$M$34,""))</f>
        <v/>
      </c>
      <c r="BK142" s="78" t="str">
        <f>IF(AO142="CC",'Order Details'!$N$33,IF(AO142="CC ADD ON",'Order Details'!$M$33,""))</f>
        <v/>
      </c>
      <c r="BL142" s="79" t="str">
        <f>IF(AP142="DL",'Order Details'!$N$35,"")</f>
        <v/>
      </c>
      <c r="BM142" s="79" t="str">
        <f>IF(AQ142="RC",'Order Details'!$N$36,"")</f>
        <v/>
      </c>
      <c r="BN142" s="79" t="str">
        <f>IF(AR142="OH",'Order Details'!$N$37,"")</f>
        <v/>
      </c>
      <c r="BO142" s="79" t="str">
        <f>IF(AS142="BVD",'Order Details'!$N$38,"")</f>
        <v/>
      </c>
      <c r="BP142" s="79" t="str">
        <f>IF(AT142="AM",'Order Details'!$N$40,"")</f>
        <v/>
      </c>
      <c r="BQ142" s="79" t="str">
        <f>IF(AU142="NH",'Order Details'!$N$41,"")</f>
        <v/>
      </c>
      <c r="BR142" s="79" t="str">
        <f>IF(AV142="CA",'Order Details'!$N$42,"")</f>
        <v/>
      </c>
      <c r="BS142" s="79" t="str">
        <f>IF(AW142="DD",'Order Details'!$N$43,"")</f>
        <v/>
      </c>
      <c r="BT142" s="79" t="str">
        <f>IF(AX142="TH",'Order Details'!$N$45,"")</f>
        <v/>
      </c>
      <c r="BU142" s="79" t="str">
        <f>IF(AY142="PHA",'Order Details'!$N$44,"")</f>
        <v/>
      </c>
      <c r="BV142" s="79" t="str">
        <f>IF(AZ142="OS",'Order Details'!$N$46,"")</f>
        <v/>
      </c>
      <c r="BW142" s="79" t="str">
        <f>IF(BA142="RUN PANEL",'Order Details'!$N$39,"")</f>
        <v/>
      </c>
      <c r="BX142" s="79" t="str">
        <f t="shared" si="38"/>
        <v/>
      </c>
    </row>
    <row r="143" spans="1:76" ht="15.75" customHeight="1">
      <c r="A143" s="22" t="str">
        <f>IF('Request Testing'!A143&gt;0,'Request Testing'!A143,"")</f>
        <v/>
      </c>
      <c r="B143" s="70" t="str">
        <f>IF('Request Testing'!B143="","",'Request Testing'!B143)</f>
        <v/>
      </c>
      <c r="C143" s="70" t="str">
        <f>IF('Request Testing'!C143="","",'Request Testing'!C143)</f>
        <v/>
      </c>
      <c r="D143" s="24" t="str">
        <f>IF('Request Testing'!D143="","",'Request Testing'!D143)</f>
        <v/>
      </c>
      <c r="E143" s="24" t="str">
        <f>IF('Request Testing'!E143="","",'Request Testing'!E143)</f>
        <v/>
      </c>
      <c r="F143" s="24" t="str">
        <f>IF('Request Testing'!F143="","",'Request Testing'!F143)</f>
        <v/>
      </c>
      <c r="G143" s="22" t="str">
        <f>IF('Request Testing'!G143="","",'Request Testing'!G143)</f>
        <v/>
      </c>
      <c r="H143" s="71" t="str">
        <f>IF('Request Testing'!H143="","",'Request Testing'!H143)</f>
        <v/>
      </c>
      <c r="I143" s="22" t="str">
        <f>IF('Request Testing'!I143="","",'Request Testing'!I143)</f>
        <v/>
      </c>
      <c r="J143" s="22" t="str">
        <f>IF('Request Testing'!J143="","",'Request Testing'!J143)</f>
        <v/>
      </c>
      <c r="K143" s="22" t="str">
        <f>IF('Request Testing'!K143="","",'Request Testing'!K143)</f>
        <v/>
      </c>
      <c r="L143" s="70" t="str">
        <f>IF('Request Testing'!L143="","",'Request Testing'!L143)</f>
        <v/>
      </c>
      <c r="M143" s="70" t="str">
        <f>IF('Request Testing'!M143="","",'Request Testing'!M143)</f>
        <v/>
      </c>
      <c r="N143" s="70" t="str">
        <f>IF('Request Testing'!N143="","",'Request Testing'!N143)</f>
        <v/>
      </c>
      <c r="O143" s="72" t="str">
        <f>IF('Request Testing'!O143&lt;1,"",IF(AND(OR('Request Testing'!L143&gt;0,'Request Testing'!M143&gt;0,'Request Testing'!N143&gt;0),COUNTA('Request Testing'!O143)&gt;0),"","PV"))</f>
        <v/>
      </c>
      <c r="P143" s="72" t="str">
        <f>IF('Request Testing'!P143&lt;1,"",IF(AND(OR('Request Testing'!L143&gt;0,'Request Testing'!M143&gt;0),COUNTA('Request Testing'!P143)&gt;0),"HPS ADD ON","HPS"))</f>
        <v/>
      </c>
      <c r="Q143" s="72" t="str">
        <f>IF('Request Testing'!Q143&lt;1,"",IF(AND(OR('Request Testing'!L143&gt;0,'Request Testing'!M143&gt;0),COUNTA('Request Testing'!Q143)&gt;0),"CC ADD ON","CC"))</f>
        <v/>
      </c>
      <c r="R143" s="72" t="str">
        <f>IF('Request Testing'!R143&lt;1,"",IF(AND(OR('Request Testing'!L143&gt;0,'Request Testing'!M143&gt;0),COUNTA('Request Testing'!R143)&gt;0),"RC ADD ON","RC"))</f>
        <v/>
      </c>
      <c r="S143" s="70" t="str">
        <f>IF('Request Testing'!S143&lt;1,"",IF(AND(OR('Request Testing'!L143&gt;0,'Request Testing'!M143&gt;0),COUNTA('Request Testing'!S143)&gt;0),"DL ADD ON","DL"))</f>
        <v/>
      </c>
      <c r="T143" s="70" t="str">
        <f>IF('Request Testing'!T143="","",'Request Testing'!T143)</f>
        <v/>
      </c>
      <c r="U143" s="70" t="str">
        <f>IF('Request Testing'!U143&lt;1,"",IF(AND(OR('Request Testing'!L143&gt;0,'Request Testing'!M143&gt;0),COUNTA('Request Testing'!U143)&gt;0),"OH ADD ON","OH"))</f>
        <v/>
      </c>
      <c r="V143" s="73" t="str">
        <f>IF('Request Testing'!V143&lt;1,"",IF(AND(OR('Request Testing'!L143&gt;0,'Request Testing'!M143&gt;0),COUNTA('Request Testing'!V143)&gt;0),"GCP","AM"))</f>
        <v/>
      </c>
      <c r="W143" s="73" t="str">
        <f>IF('Request Testing'!W143&lt;1,"",IF(AND(OR('Request Testing'!L143&gt;0,'Request Testing'!M143&gt;0),COUNTA('Request Testing'!W143)&gt;0),"GCP","NH"))</f>
        <v/>
      </c>
      <c r="X143" s="73" t="str">
        <f>IF('Request Testing'!X143&lt;1,"",IF(AND(OR('Request Testing'!L143&gt;0,'Request Testing'!M143&gt;0),COUNTA('Request Testing'!X143)&gt;0),"GCP","CA"))</f>
        <v/>
      </c>
      <c r="Y143" s="73" t="str">
        <f>IF('Request Testing'!Y143&lt;1,"",IF(AND(OR('Request Testing'!L143&gt;0,'Request Testing'!M143&gt;0),COUNTA('Request Testing'!Y143)&gt;0),"GCP","DD"))</f>
        <v/>
      </c>
      <c r="Z143" s="73" t="str">
        <f>IF('Request Testing'!Z143&lt;1,"",IF(AND(OR('Request Testing'!L143&gt;0,'Request Testing'!M143&gt;0),COUNTA('Request Testing'!Z143)&gt;0),"GCP","TH"))</f>
        <v/>
      </c>
      <c r="AA143" s="73" t="str">
        <f>IF('Request Testing'!AA143&lt;1,"",IF(AND(OR('Request Testing'!L143&gt;0,'Request Testing'!M143&gt;0),COUNTA('Request Testing'!AA143)&gt;0),"GCP","PHA"))</f>
        <v/>
      </c>
      <c r="AB143" s="73" t="str">
        <f>IF('Request Testing'!AB143&lt;1,"",IF(AND(OR('Request Testing'!L143&gt;0,'Request Testing'!M143&gt;0),COUNTA('Request Testing'!AB143)&gt;0),"GCP","OS"))</f>
        <v/>
      </c>
      <c r="AE143" s="74" t="str">
        <f>IF(OR('Request Testing'!L143&gt;0,'Request Testing'!M143&gt;0,'Request Testing'!N143&gt;0,'Request Testing'!O143&gt;0,'Request Testing'!P143&gt;0,'Request Testing'!Q143&gt;0,'Request Testing'!R143&gt;0,'Request Testing'!S143&gt;0,'Request Testing'!T143&gt;0,'Request Testing'!U143&gt;0,'Request Testing'!V143&gt;0,'Request Testing'!W143&gt;0,'Request Testing'!X143&gt;0,'Request Testing'!Y143&gt;0,'Request Testing'!Z143&gt;0,'Request Testing'!AA143&gt;0,'Request Testing'!AB143&gt;0),"X","")</f>
        <v/>
      </c>
      <c r="AF143" s="75" t="str">
        <f>IF(ISNUMBER(SEARCH({"S"},C143)),"S",IF(ISNUMBER(SEARCH({"M"},C143)),"B",IF(ISNUMBER(SEARCH({"B"},C143)),"B",IF(ISNUMBER(SEARCH({"C"},C143)),"C",IF(ISNUMBER(SEARCH({"H"},C143)),"C",IF(ISNUMBER(SEARCH({"F"},C143)),"C",""))))))</f>
        <v/>
      </c>
      <c r="AG143" s="74" t="str">
        <f t="shared" si="20"/>
        <v/>
      </c>
      <c r="AH143" s="74" t="str">
        <f t="shared" si="21"/>
        <v/>
      </c>
      <c r="AI143" s="74" t="str">
        <f t="shared" si="22"/>
        <v/>
      </c>
      <c r="AJ143" s="4" t="str">
        <f t="shared" si="23"/>
        <v/>
      </c>
      <c r="AK143" s="76" t="str">
        <f>IF('Request Testing'!M143&lt;1,"",IF(AND(OR('Request Testing'!$E$1&gt;0),COUNTA('Request Testing'!M143)&gt;0),"CHR","GGP-LD"))</f>
        <v/>
      </c>
      <c r="AL143" s="4" t="str">
        <f t="shared" si="24"/>
        <v/>
      </c>
      <c r="AM143" s="52" t="str">
        <f t="shared" si="25"/>
        <v/>
      </c>
      <c r="AN143" s="4" t="str">
        <f t="shared" si="26"/>
        <v/>
      </c>
      <c r="AO143" s="4" t="str">
        <f t="shared" si="27"/>
        <v/>
      </c>
      <c r="AP143" s="74" t="str">
        <f t="shared" si="28"/>
        <v/>
      </c>
      <c r="AQ143" s="4" t="str">
        <f t="shared" si="29"/>
        <v/>
      </c>
      <c r="AR143" s="4" t="str">
        <f t="shared" si="39"/>
        <v/>
      </c>
      <c r="AS143" s="74" t="str">
        <f t="shared" si="30"/>
        <v/>
      </c>
      <c r="AT143" s="4" t="str">
        <f t="shared" si="31"/>
        <v/>
      </c>
      <c r="AU143" s="4" t="str">
        <f t="shared" si="32"/>
        <v/>
      </c>
      <c r="AV143" s="4" t="str">
        <f t="shared" si="33"/>
        <v/>
      </c>
      <c r="AW143" s="4" t="str">
        <f t="shared" si="34"/>
        <v/>
      </c>
      <c r="AX143" s="4" t="str">
        <f t="shared" si="35"/>
        <v/>
      </c>
      <c r="AY143" s="4" t="str">
        <f t="shared" si="36"/>
        <v/>
      </c>
      <c r="AZ143" s="4" t="str">
        <f t="shared" si="37"/>
        <v/>
      </c>
      <c r="BA143" s="77" t="str">
        <f>IF(AND(OR('Request Testing'!L143&gt;0,'Request Testing'!M143&gt;0),COUNTA('Request Testing'!V143:AB143)&gt;0),"Run Panel","")</f>
        <v/>
      </c>
      <c r="BC143" s="78" t="str">
        <f>IF(AG143="Blood Card",'Order Details'!$S$34,"")</f>
        <v/>
      </c>
      <c r="BD143" s="78" t="str">
        <f>IF(AH143="Hair Card",'Order Details'!$S$35,"")</f>
        <v/>
      </c>
      <c r="BF143" s="4" t="str">
        <f>IF(AJ143="GGP-HD",'Order Details'!$N$10,"")</f>
        <v/>
      </c>
      <c r="BG143" s="79" t="str">
        <f>IF(AK143="GGP-LD",'Order Details'!$N$15,IF(AK143="CHR",'Order Details'!$P$15,""))</f>
        <v/>
      </c>
      <c r="BH143" s="52" t="str">
        <f>IF(AL143="GGP-uLD",'Order Details'!$N$18,"")</f>
        <v/>
      </c>
      <c r="BI143" s="80" t="str">
        <f>IF(AM143="PV",'Order Details'!$N$24,"")</f>
        <v/>
      </c>
      <c r="BJ143" s="78" t="str">
        <f>IF(AN143="HPS",'Order Details'!$N$34,IF(AN143="HPS ADD ON",'Order Details'!$M$34,""))</f>
        <v/>
      </c>
      <c r="BK143" s="78" t="str">
        <f>IF(AO143="CC",'Order Details'!$N$33,IF(AO143="CC ADD ON",'Order Details'!$M$33,""))</f>
        <v/>
      </c>
      <c r="BL143" s="79" t="str">
        <f>IF(AP143="DL",'Order Details'!$N$35,"")</f>
        <v/>
      </c>
      <c r="BM143" s="79" t="str">
        <f>IF(AQ143="RC",'Order Details'!$N$36,"")</f>
        <v/>
      </c>
      <c r="BN143" s="79" t="str">
        <f>IF(AR143="OH",'Order Details'!$N$37,"")</f>
        <v/>
      </c>
      <c r="BO143" s="79" t="str">
        <f>IF(AS143="BVD",'Order Details'!$N$38,"")</f>
        <v/>
      </c>
      <c r="BP143" s="79" t="str">
        <f>IF(AT143="AM",'Order Details'!$N$40,"")</f>
        <v/>
      </c>
      <c r="BQ143" s="79" t="str">
        <f>IF(AU143="NH",'Order Details'!$N$41,"")</f>
        <v/>
      </c>
      <c r="BR143" s="79" t="str">
        <f>IF(AV143="CA",'Order Details'!$N$42,"")</f>
        <v/>
      </c>
      <c r="BS143" s="79" t="str">
        <f>IF(AW143="DD",'Order Details'!$N$43,"")</f>
        <v/>
      </c>
      <c r="BT143" s="79" t="str">
        <f>IF(AX143="TH",'Order Details'!$N$45,"")</f>
        <v/>
      </c>
      <c r="BU143" s="79" t="str">
        <f>IF(AY143="PHA",'Order Details'!$N$44,"")</f>
        <v/>
      </c>
      <c r="BV143" s="79" t="str">
        <f>IF(AZ143="OS",'Order Details'!$N$46,"")</f>
        <v/>
      </c>
      <c r="BW143" s="79" t="str">
        <f>IF(BA143="RUN PANEL",'Order Details'!$N$39,"")</f>
        <v/>
      </c>
      <c r="BX143" s="79" t="str">
        <f t="shared" si="38"/>
        <v/>
      </c>
    </row>
    <row r="144" spans="1:76" ht="15.75" customHeight="1">
      <c r="A144" s="22" t="str">
        <f>IF('Request Testing'!A144&gt;0,'Request Testing'!A144,"")</f>
        <v/>
      </c>
      <c r="B144" s="70" t="str">
        <f>IF('Request Testing'!B144="","",'Request Testing'!B144)</f>
        <v/>
      </c>
      <c r="C144" s="70" t="str">
        <f>IF('Request Testing'!C144="","",'Request Testing'!C144)</f>
        <v/>
      </c>
      <c r="D144" s="24" t="str">
        <f>IF('Request Testing'!D144="","",'Request Testing'!D144)</f>
        <v/>
      </c>
      <c r="E144" s="24" t="str">
        <f>IF('Request Testing'!E144="","",'Request Testing'!E144)</f>
        <v/>
      </c>
      <c r="F144" s="24" t="str">
        <f>IF('Request Testing'!F144="","",'Request Testing'!F144)</f>
        <v/>
      </c>
      <c r="G144" s="22" t="str">
        <f>IF('Request Testing'!G144="","",'Request Testing'!G144)</f>
        <v/>
      </c>
      <c r="H144" s="71" t="str">
        <f>IF('Request Testing'!H144="","",'Request Testing'!H144)</f>
        <v/>
      </c>
      <c r="I144" s="22" t="str">
        <f>IF('Request Testing'!I144="","",'Request Testing'!I144)</f>
        <v/>
      </c>
      <c r="J144" s="22" t="str">
        <f>IF('Request Testing'!J144="","",'Request Testing'!J144)</f>
        <v/>
      </c>
      <c r="K144" s="22" t="str">
        <f>IF('Request Testing'!K144="","",'Request Testing'!K144)</f>
        <v/>
      </c>
      <c r="L144" s="70" t="str">
        <f>IF('Request Testing'!L144="","",'Request Testing'!L144)</f>
        <v/>
      </c>
      <c r="M144" s="70" t="str">
        <f>IF('Request Testing'!M144="","",'Request Testing'!M144)</f>
        <v/>
      </c>
      <c r="N144" s="70" t="str">
        <f>IF('Request Testing'!N144="","",'Request Testing'!N144)</f>
        <v/>
      </c>
      <c r="O144" s="72" t="str">
        <f>IF('Request Testing'!O144&lt;1,"",IF(AND(OR('Request Testing'!L144&gt;0,'Request Testing'!M144&gt;0,'Request Testing'!N144&gt;0),COUNTA('Request Testing'!O144)&gt;0),"","PV"))</f>
        <v/>
      </c>
      <c r="P144" s="72" t="str">
        <f>IF('Request Testing'!P144&lt;1,"",IF(AND(OR('Request Testing'!L144&gt;0,'Request Testing'!M144&gt;0),COUNTA('Request Testing'!P144)&gt;0),"HPS ADD ON","HPS"))</f>
        <v/>
      </c>
      <c r="Q144" s="72" t="str">
        <f>IF('Request Testing'!Q144&lt;1,"",IF(AND(OR('Request Testing'!L144&gt;0,'Request Testing'!M144&gt;0),COUNTA('Request Testing'!Q144)&gt;0),"CC ADD ON","CC"))</f>
        <v/>
      </c>
      <c r="R144" s="72" t="str">
        <f>IF('Request Testing'!R144&lt;1,"",IF(AND(OR('Request Testing'!L144&gt;0,'Request Testing'!M144&gt;0),COUNTA('Request Testing'!R144)&gt;0),"RC ADD ON","RC"))</f>
        <v/>
      </c>
      <c r="S144" s="70" t="str">
        <f>IF('Request Testing'!S144&lt;1,"",IF(AND(OR('Request Testing'!L144&gt;0,'Request Testing'!M144&gt;0),COUNTA('Request Testing'!S144)&gt;0),"DL ADD ON","DL"))</f>
        <v/>
      </c>
      <c r="T144" s="70" t="str">
        <f>IF('Request Testing'!T144="","",'Request Testing'!T144)</f>
        <v/>
      </c>
      <c r="U144" s="70" t="str">
        <f>IF('Request Testing'!U144&lt;1,"",IF(AND(OR('Request Testing'!L144&gt;0,'Request Testing'!M144&gt;0),COUNTA('Request Testing'!U144)&gt;0),"OH ADD ON","OH"))</f>
        <v/>
      </c>
      <c r="V144" s="73" t="str">
        <f>IF('Request Testing'!V144&lt;1,"",IF(AND(OR('Request Testing'!L144&gt;0,'Request Testing'!M144&gt;0),COUNTA('Request Testing'!V144)&gt;0),"GCP","AM"))</f>
        <v/>
      </c>
      <c r="W144" s="73" t="str">
        <f>IF('Request Testing'!W144&lt;1,"",IF(AND(OR('Request Testing'!L144&gt;0,'Request Testing'!M144&gt;0),COUNTA('Request Testing'!W144)&gt;0),"GCP","NH"))</f>
        <v/>
      </c>
      <c r="X144" s="73" t="str">
        <f>IF('Request Testing'!X144&lt;1,"",IF(AND(OR('Request Testing'!L144&gt;0,'Request Testing'!M144&gt;0),COUNTA('Request Testing'!X144)&gt;0),"GCP","CA"))</f>
        <v/>
      </c>
      <c r="Y144" s="73" t="str">
        <f>IF('Request Testing'!Y144&lt;1,"",IF(AND(OR('Request Testing'!L144&gt;0,'Request Testing'!M144&gt;0),COUNTA('Request Testing'!Y144)&gt;0),"GCP","DD"))</f>
        <v/>
      </c>
      <c r="Z144" s="73" t="str">
        <f>IF('Request Testing'!Z144&lt;1,"",IF(AND(OR('Request Testing'!L144&gt;0,'Request Testing'!M144&gt;0),COUNTA('Request Testing'!Z144)&gt;0),"GCP","TH"))</f>
        <v/>
      </c>
      <c r="AA144" s="73" t="str">
        <f>IF('Request Testing'!AA144&lt;1,"",IF(AND(OR('Request Testing'!L144&gt;0,'Request Testing'!M144&gt;0),COUNTA('Request Testing'!AA144)&gt;0),"GCP","PHA"))</f>
        <v/>
      </c>
      <c r="AB144" s="73" t="str">
        <f>IF('Request Testing'!AB144&lt;1,"",IF(AND(OR('Request Testing'!L144&gt;0,'Request Testing'!M144&gt;0),COUNTA('Request Testing'!AB144)&gt;0),"GCP","OS"))</f>
        <v/>
      </c>
      <c r="AE144" s="74" t="str">
        <f>IF(OR('Request Testing'!L144&gt;0,'Request Testing'!M144&gt;0,'Request Testing'!N144&gt;0,'Request Testing'!O144&gt;0,'Request Testing'!P144&gt;0,'Request Testing'!Q144&gt;0,'Request Testing'!R144&gt;0,'Request Testing'!S144&gt;0,'Request Testing'!T144&gt;0,'Request Testing'!U144&gt;0,'Request Testing'!V144&gt;0,'Request Testing'!W144&gt;0,'Request Testing'!X144&gt;0,'Request Testing'!Y144&gt;0,'Request Testing'!Z144&gt;0,'Request Testing'!AA144&gt;0,'Request Testing'!AB144&gt;0),"X","")</f>
        <v/>
      </c>
      <c r="AF144" s="75" t="str">
        <f>IF(ISNUMBER(SEARCH({"S"},C144)),"S",IF(ISNUMBER(SEARCH({"M"},C144)),"B",IF(ISNUMBER(SEARCH({"B"},C144)),"B",IF(ISNUMBER(SEARCH({"C"},C144)),"C",IF(ISNUMBER(SEARCH({"H"},C144)),"C",IF(ISNUMBER(SEARCH({"F"},C144)),"C",""))))))</f>
        <v/>
      </c>
      <c r="AG144" s="74" t="str">
        <f t="shared" si="20"/>
        <v/>
      </c>
      <c r="AH144" s="74" t="str">
        <f t="shared" si="21"/>
        <v/>
      </c>
      <c r="AI144" s="74" t="str">
        <f t="shared" si="22"/>
        <v/>
      </c>
      <c r="AJ144" s="4" t="str">
        <f t="shared" si="23"/>
        <v/>
      </c>
      <c r="AK144" s="76" t="str">
        <f>IF('Request Testing'!M144&lt;1,"",IF(AND(OR('Request Testing'!$E$1&gt;0),COUNTA('Request Testing'!M144)&gt;0),"CHR","GGP-LD"))</f>
        <v/>
      </c>
      <c r="AL144" s="4" t="str">
        <f t="shared" si="24"/>
        <v/>
      </c>
      <c r="AM144" s="52" t="str">
        <f t="shared" si="25"/>
        <v/>
      </c>
      <c r="AN144" s="4" t="str">
        <f t="shared" si="26"/>
        <v/>
      </c>
      <c r="AO144" s="4" t="str">
        <f t="shared" si="27"/>
        <v/>
      </c>
      <c r="AP144" s="74" t="str">
        <f t="shared" si="28"/>
        <v/>
      </c>
      <c r="AQ144" s="4" t="str">
        <f t="shared" si="29"/>
        <v/>
      </c>
      <c r="AR144" s="4" t="str">
        <f t="shared" si="39"/>
        <v/>
      </c>
      <c r="AS144" s="74" t="str">
        <f t="shared" si="30"/>
        <v/>
      </c>
      <c r="AT144" s="4" t="str">
        <f t="shared" si="31"/>
        <v/>
      </c>
      <c r="AU144" s="4" t="str">
        <f t="shared" si="32"/>
        <v/>
      </c>
      <c r="AV144" s="4" t="str">
        <f t="shared" si="33"/>
        <v/>
      </c>
      <c r="AW144" s="4" t="str">
        <f t="shared" si="34"/>
        <v/>
      </c>
      <c r="AX144" s="4" t="str">
        <f t="shared" si="35"/>
        <v/>
      </c>
      <c r="AY144" s="4" t="str">
        <f t="shared" si="36"/>
        <v/>
      </c>
      <c r="AZ144" s="4" t="str">
        <f t="shared" si="37"/>
        <v/>
      </c>
      <c r="BA144" s="77" t="str">
        <f>IF(AND(OR('Request Testing'!L144&gt;0,'Request Testing'!M144&gt;0),COUNTA('Request Testing'!V144:AB144)&gt;0),"Run Panel","")</f>
        <v/>
      </c>
      <c r="BC144" s="78" t="str">
        <f>IF(AG144="Blood Card",'Order Details'!$S$34,"")</f>
        <v/>
      </c>
      <c r="BD144" s="78" t="str">
        <f>IF(AH144="Hair Card",'Order Details'!$S$35,"")</f>
        <v/>
      </c>
      <c r="BF144" s="4" t="str">
        <f>IF(AJ144="GGP-HD",'Order Details'!$N$10,"")</f>
        <v/>
      </c>
      <c r="BG144" s="79" t="str">
        <f>IF(AK144="GGP-LD",'Order Details'!$N$15,IF(AK144="CHR",'Order Details'!$P$15,""))</f>
        <v/>
      </c>
      <c r="BH144" s="52" t="str">
        <f>IF(AL144="GGP-uLD",'Order Details'!$N$18,"")</f>
        <v/>
      </c>
      <c r="BI144" s="80" t="str">
        <f>IF(AM144="PV",'Order Details'!$N$24,"")</f>
        <v/>
      </c>
      <c r="BJ144" s="78" t="str">
        <f>IF(AN144="HPS",'Order Details'!$N$34,IF(AN144="HPS ADD ON",'Order Details'!$M$34,""))</f>
        <v/>
      </c>
      <c r="BK144" s="78" t="str">
        <f>IF(AO144="CC",'Order Details'!$N$33,IF(AO144="CC ADD ON",'Order Details'!$M$33,""))</f>
        <v/>
      </c>
      <c r="BL144" s="79" t="str">
        <f>IF(AP144="DL",'Order Details'!$N$35,"")</f>
        <v/>
      </c>
      <c r="BM144" s="79" t="str">
        <f>IF(AQ144="RC",'Order Details'!$N$36,"")</f>
        <v/>
      </c>
      <c r="BN144" s="79" t="str">
        <f>IF(AR144="OH",'Order Details'!$N$37,"")</f>
        <v/>
      </c>
      <c r="BO144" s="79" t="str">
        <f>IF(AS144="BVD",'Order Details'!$N$38,"")</f>
        <v/>
      </c>
      <c r="BP144" s="79" t="str">
        <f>IF(AT144="AM",'Order Details'!$N$40,"")</f>
        <v/>
      </c>
      <c r="BQ144" s="79" t="str">
        <f>IF(AU144="NH",'Order Details'!$N$41,"")</f>
        <v/>
      </c>
      <c r="BR144" s="79" t="str">
        <f>IF(AV144="CA",'Order Details'!$N$42,"")</f>
        <v/>
      </c>
      <c r="BS144" s="79" t="str">
        <f>IF(AW144="DD",'Order Details'!$N$43,"")</f>
        <v/>
      </c>
      <c r="BT144" s="79" t="str">
        <f>IF(AX144="TH",'Order Details'!$N$45,"")</f>
        <v/>
      </c>
      <c r="BU144" s="79" t="str">
        <f>IF(AY144="PHA",'Order Details'!$N$44,"")</f>
        <v/>
      </c>
      <c r="BV144" s="79" t="str">
        <f>IF(AZ144="OS",'Order Details'!$N$46,"")</f>
        <v/>
      </c>
      <c r="BW144" s="79" t="str">
        <f>IF(BA144="RUN PANEL",'Order Details'!$N$39,"")</f>
        <v/>
      </c>
      <c r="BX144" s="79" t="str">
        <f t="shared" si="38"/>
        <v/>
      </c>
    </row>
    <row r="145" spans="1:76" ht="15.75" customHeight="1">
      <c r="A145" s="22" t="str">
        <f>IF('Request Testing'!A145&gt;0,'Request Testing'!A145,"")</f>
        <v/>
      </c>
      <c r="B145" s="70" t="str">
        <f>IF('Request Testing'!B145="","",'Request Testing'!B145)</f>
        <v/>
      </c>
      <c r="C145" s="70" t="str">
        <f>IF('Request Testing'!C145="","",'Request Testing'!C145)</f>
        <v/>
      </c>
      <c r="D145" s="24" t="str">
        <f>IF('Request Testing'!D145="","",'Request Testing'!D145)</f>
        <v/>
      </c>
      <c r="E145" s="24" t="str">
        <f>IF('Request Testing'!E145="","",'Request Testing'!E145)</f>
        <v/>
      </c>
      <c r="F145" s="24" t="str">
        <f>IF('Request Testing'!F145="","",'Request Testing'!F145)</f>
        <v/>
      </c>
      <c r="G145" s="22" t="str">
        <f>IF('Request Testing'!G145="","",'Request Testing'!G145)</f>
        <v/>
      </c>
      <c r="H145" s="71" t="str">
        <f>IF('Request Testing'!H145="","",'Request Testing'!H145)</f>
        <v/>
      </c>
      <c r="I145" s="22" t="str">
        <f>IF('Request Testing'!I145="","",'Request Testing'!I145)</f>
        <v/>
      </c>
      <c r="J145" s="22" t="str">
        <f>IF('Request Testing'!J145="","",'Request Testing'!J145)</f>
        <v/>
      </c>
      <c r="K145" s="22" t="str">
        <f>IF('Request Testing'!K145="","",'Request Testing'!K145)</f>
        <v/>
      </c>
      <c r="L145" s="70" t="str">
        <f>IF('Request Testing'!L145="","",'Request Testing'!L145)</f>
        <v/>
      </c>
      <c r="M145" s="70" t="str">
        <f>IF('Request Testing'!M145="","",'Request Testing'!M145)</f>
        <v/>
      </c>
      <c r="N145" s="70" t="str">
        <f>IF('Request Testing'!N145="","",'Request Testing'!N145)</f>
        <v/>
      </c>
      <c r="O145" s="72" t="str">
        <f>IF('Request Testing'!O145&lt;1,"",IF(AND(OR('Request Testing'!L145&gt;0,'Request Testing'!M145&gt;0,'Request Testing'!N145&gt;0),COUNTA('Request Testing'!O145)&gt;0),"","PV"))</f>
        <v/>
      </c>
      <c r="P145" s="72" t="str">
        <f>IF('Request Testing'!P145&lt;1,"",IF(AND(OR('Request Testing'!L145&gt;0,'Request Testing'!M145&gt;0),COUNTA('Request Testing'!P145)&gt;0),"HPS ADD ON","HPS"))</f>
        <v/>
      </c>
      <c r="Q145" s="72" t="str">
        <f>IF('Request Testing'!Q145&lt;1,"",IF(AND(OR('Request Testing'!L145&gt;0,'Request Testing'!M145&gt;0),COUNTA('Request Testing'!Q145)&gt;0),"CC ADD ON","CC"))</f>
        <v/>
      </c>
      <c r="R145" s="72" t="str">
        <f>IF('Request Testing'!R145&lt;1,"",IF(AND(OR('Request Testing'!L145&gt;0,'Request Testing'!M145&gt;0),COUNTA('Request Testing'!R145)&gt;0),"RC ADD ON","RC"))</f>
        <v/>
      </c>
      <c r="S145" s="70" t="str">
        <f>IF('Request Testing'!S145&lt;1,"",IF(AND(OR('Request Testing'!L145&gt;0,'Request Testing'!M145&gt;0),COUNTA('Request Testing'!S145)&gt;0),"DL ADD ON","DL"))</f>
        <v/>
      </c>
      <c r="T145" s="70" t="str">
        <f>IF('Request Testing'!T145="","",'Request Testing'!T145)</f>
        <v/>
      </c>
      <c r="U145" s="70" t="str">
        <f>IF('Request Testing'!U145&lt;1,"",IF(AND(OR('Request Testing'!L145&gt;0,'Request Testing'!M145&gt;0),COUNTA('Request Testing'!U145)&gt;0),"OH ADD ON","OH"))</f>
        <v/>
      </c>
      <c r="V145" s="73" t="str">
        <f>IF('Request Testing'!V145&lt;1,"",IF(AND(OR('Request Testing'!L145&gt;0,'Request Testing'!M145&gt;0),COUNTA('Request Testing'!V145)&gt;0),"GCP","AM"))</f>
        <v/>
      </c>
      <c r="W145" s="73" t="str">
        <f>IF('Request Testing'!W145&lt;1,"",IF(AND(OR('Request Testing'!L145&gt;0,'Request Testing'!M145&gt;0),COUNTA('Request Testing'!W145)&gt;0),"GCP","NH"))</f>
        <v/>
      </c>
      <c r="X145" s="73" t="str">
        <f>IF('Request Testing'!X145&lt;1,"",IF(AND(OR('Request Testing'!L145&gt;0,'Request Testing'!M145&gt;0),COUNTA('Request Testing'!X145)&gt;0),"GCP","CA"))</f>
        <v/>
      </c>
      <c r="Y145" s="73" t="str">
        <f>IF('Request Testing'!Y145&lt;1,"",IF(AND(OR('Request Testing'!L145&gt;0,'Request Testing'!M145&gt;0),COUNTA('Request Testing'!Y145)&gt;0),"GCP","DD"))</f>
        <v/>
      </c>
      <c r="Z145" s="73" t="str">
        <f>IF('Request Testing'!Z145&lt;1,"",IF(AND(OR('Request Testing'!L145&gt;0,'Request Testing'!M145&gt;0),COUNTA('Request Testing'!Z145)&gt;0),"GCP","TH"))</f>
        <v/>
      </c>
      <c r="AA145" s="73" t="str">
        <f>IF('Request Testing'!AA145&lt;1,"",IF(AND(OR('Request Testing'!L145&gt;0,'Request Testing'!M145&gt;0),COUNTA('Request Testing'!AA145)&gt;0),"GCP","PHA"))</f>
        <v/>
      </c>
      <c r="AB145" s="73" t="str">
        <f>IF('Request Testing'!AB145&lt;1,"",IF(AND(OR('Request Testing'!L145&gt;0,'Request Testing'!M145&gt;0),COUNTA('Request Testing'!AB145)&gt;0),"GCP","OS"))</f>
        <v/>
      </c>
      <c r="AE145" s="74" t="str">
        <f>IF(OR('Request Testing'!L145&gt;0,'Request Testing'!M145&gt;0,'Request Testing'!N145&gt;0,'Request Testing'!O145&gt;0,'Request Testing'!P145&gt;0,'Request Testing'!Q145&gt;0,'Request Testing'!R145&gt;0,'Request Testing'!S145&gt;0,'Request Testing'!T145&gt;0,'Request Testing'!U145&gt;0,'Request Testing'!V145&gt;0,'Request Testing'!W145&gt;0,'Request Testing'!X145&gt;0,'Request Testing'!Y145&gt;0,'Request Testing'!Z145&gt;0,'Request Testing'!AA145&gt;0,'Request Testing'!AB145&gt;0),"X","")</f>
        <v/>
      </c>
      <c r="AF145" s="75" t="str">
        <f>IF(ISNUMBER(SEARCH({"S"},C145)),"S",IF(ISNUMBER(SEARCH({"M"},C145)),"B",IF(ISNUMBER(SEARCH({"B"},C145)),"B",IF(ISNUMBER(SEARCH({"C"},C145)),"C",IF(ISNUMBER(SEARCH({"H"},C145)),"C",IF(ISNUMBER(SEARCH({"F"},C145)),"C",""))))))</f>
        <v/>
      </c>
      <c r="AG145" s="74" t="str">
        <f t="shared" si="20"/>
        <v/>
      </c>
      <c r="AH145" s="74" t="str">
        <f t="shared" si="21"/>
        <v/>
      </c>
      <c r="AI145" s="74" t="str">
        <f t="shared" si="22"/>
        <v/>
      </c>
      <c r="AJ145" s="4" t="str">
        <f t="shared" si="23"/>
        <v/>
      </c>
      <c r="AK145" s="76" t="str">
        <f>IF('Request Testing'!M145&lt;1,"",IF(AND(OR('Request Testing'!$E$1&gt;0),COUNTA('Request Testing'!M145)&gt;0),"CHR","GGP-LD"))</f>
        <v/>
      </c>
      <c r="AL145" s="4" t="str">
        <f t="shared" si="24"/>
        <v/>
      </c>
      <c r="AM145" s="52" t="str">
        <f t="shared" si="25"/>
        <v/>
      </c>
      <c r="AN145" s="4" t="str">
        <f t="shared" si="26"/>
        <v/>
      </c>
      <c r="AO145" s="4" t="str">
        <f t="shared" si="27"/>
        <v/>
      </c>
      <c r="AP145" s="74" t="str">
        <f t="shared" si="28"/>
        <v/>
      </c>
      <c r="AQ145" s="4" t="str">
        <f t="shared" si="29"/>
        <v/>
      </c>
      <c r="AR145" s="4" t="str">
        <f t="shared" si="39"/>
        <v/>
      </c>
      <c r="AS145" s="74" t="str">
        <f t="shared" si="30"/>
        <v/>
      </c>
      <c r="AT145" s="4" t="str">
        <f t="shared" si="31"/>
        <v/>
      </c>
      <c r="AU145" s="4" t="str">
        <f t="shared" si="32"/>
        <v/>
      </c>
      <c r="AV145" s="4" t="str">
        <f t="shared" si="33"/>
        <v/>
      </c>
      <c r="AW145" s="4" t="str">
        <f t="shared" si="34"/>
        <v/>
      </c>
      <c r="AX145" s="4" t="str">
        <f t="shared" si="35"/>
        <v/>
      </c>
      <c r="AY145" s="4" t="str">
        <f t="shared" si="36"/>
        <v/>
      </c>
      <c r="AZ145" s="4" t="str">
        <f t="shared" si="37"/>
        <v/>
      </c>
      <c r="BA145" s="77" t="str">
        <f>IF(AND(OR('Request Testing'!L145&gt;0,'Request Testing'!M145&gt;0),COUNTA('Request Testing'!V145:AB145)&gt;0),"Run Panel","")</f>
        <v/>
      </c>
      <c r="BC145" s="78" t="str">
        <f>IF(AG145="Blood Card",'Order Details'!$S$34,"")</f>
        <v/>
      </c>
      <c r="BD145" s="78" t="str">
        <f>IF(AH145="Hair Card",'Order Details'!$S$35,"")</f>
        <v/>
      </c>
      <c r="BF145" s="4" t="str">
        <f>IF(AJ145="GGP-HD",'Order Details'!$N$10,"")</f>
        <v/>
      </c>
      <c r="BG145" s="79" t="str">
        <f>IF(AK145="GGP-LD",'Order Details'!$N$15,IF(AK145="CHR",'Order Details'!$P$15,""))</f>
        <v/>
      </c>
      <c r="BH145" s="52" t="str">
        <f>IF(AL145="GGP-uLD",'Order Details'!$N$18,"")</f>
        <v/>
      </c>
      <c r="BI145" s="80" t="str">
        <f>IF(AM145="PV",'Order Details'!$N$24,"")</f>
        <v/>
      </c>
      <c r="BJ145" s="78" t="str">
        <f>IF(AN145="HPS",'Order Details'!$N$34,IF(AN145="HPS ADD ON",'Order Details'!$M$34,""))</f>
        <v/>
      </c>
      <c r="BK145" s="78" t="str">
        <f>IF(AO145="CC",'Order Details'!$N$33,IF(AO145="CC ADD ON",'Order Details'!$M$33,""))</f>
        <v/>
      </c>
      <c r="BL145" s="79" t="str">
        <f>IF(AP145="DL",'Order Details'!$N$35,"")</f>
        <v/>
      </c>
      <c r="BM145" s="79" t="str">
        <f>IF(AQ145="RC",'Order Details'!$N$36,"")</f>
        <v/>
      </c>
      <c r="BN145" s="79" t="str">
        <f>IF(AR145="OH",'Order Details'!$N$37,"")</f>
        <v/>
      </c>
      <c r="BO145" s="79" t="str">
        <f>IF(AS145="BVD",'Order Details'!$N$38,"")</f>
        <v/>
      </c>
      <c r="BP145" s="79" t="str">
        <f>IF(AT145="AM",'Order Details'!$N$40,"")</f>
        <v/>
      </c>
      <c r="BQ145" s="79" t="str">
        <f>IF(AU145="NH",'Order Details'!$N$41,"")</f>
        <v/>
      </c>
      <c r="BR145" s="79" t="str">
        <f>IF(AV145="CA",'Order Details'!$N$42,"")</f>
        <v/>
      </c>
      <c r="BS145" s="79" t="str">
        <f>IF(AW145="DD",'Order Details'!$N$43,"")</f>
        <v/>
      </c>
      <c r="BT145" s="79" t="str">
        <f>IF(AX145="TH",'Order Details'!$N$45,"")</f>
        <v/>
      </c>
      <c r="BU145" s="79" t="str">
        <f>IF(AY145="PHA",'Order Details'!$N$44,"")</f>
        <v/>
      </c>
      <c r="BV145" s="79" t="str">
        <f>IF(AZ145="OS",'Order Details'!$N$46,"")</f>
        <v/>
      </c>
      <c r="BW145" s="79" t="str">
        <f>IF(BA145="RUN PANEL",'Order Details'!$N$39,"")</f>
        <v/>
      </c>
      <c r="BX145" s="79" t="str">
        <f t="shared" si="38"/>
        <v/>
      </c>
    </row>
    <row r="146" spans="1:76" ht="15.75" customHeight="1">
      <c r="A146" s="22" t="str">
        <f>IF('Request Testing'!A146&gt;0,'Request Testing'!A146,"")</f>
        <v/>
      </c>
      <c r="B146" s="70" t="str">
        <f>IF('Request Testing'!B146="","",'Request Testing'!B146)</f>
        <v/>
      </c>
      <c r="C146" s="70" t="str">
        <f>IF('Request Testing'!C146="","",'Request Testing'!C146)</f>
        <v/>
      </c>
      <c r="D146" s="24" t="str">
        <f>IF('Request Testing'!D146="","",'Request Testing'!D146)</f>
        <v/>
      </c>
      <c r="E146" s="24" t="str">
        <f>IF('Request Testing'!E146="","",'Request Testing'!E146)</f>
        <v/>
      </c>
      <c r="F146" s="24" t="str">
        <f>IF('Request Testing'!F146="","",'Request Testing'!F146)</f>
        <v/>
      </c>
      <c r="G146" s="22" t="str">
        <f>IF('Request Testing'!G146="","",'Request Testing'!G146)</f>
        <v/>
      </c>
      <c r="H146" s="71" t="str">
        <f>IF('Request Testing'!H146="","",'Request Testing'!H146)</f>
        <v/>
      </c>
      <c r="I146" s="22" t="str">
        <f>IF('Request Testing'!I146="","",'Request Testing'!I146)</f>
        <v/>
      </c>
      <c r="J146" s="22" t="str">
        <f>IF('Request Testing'!J146="","",'Request Testing'!J146)</f>
        <v/>
      </c>
      <c r="K146" s="22" t="str">
        <f>IF('Request Testing'!K146="","",'Request Testing'!K146)</f>
        <v/>
      </c>
      <c r="L146" s="70" t="str">
        <f>IF('Request Testing'!L146="","",'Request Testing'!L146)</f>
        <v/>
      </c>
      <c r="M146" s="70" t="str">
        <f>IF('Request Testing'!M146="","",'Request Testing'!M146)</f>
        <v/>
      </c>
      <c r="N146" s="70" t="str">
        <f>IF('Request Testing'!N146="","",'Request Testing'!N146)</f>
        <v/>
      </c>
      <c r="O146" s="72" t="str">
        <f>IF('Request Testing'!O146&lt;1,"",IF(AND(OR('Request Testing'!L146&gt;0,'Request Testing'!M146&gt;0,'Request Testing'!N146&gt;0),COUNTA('Request Testing'!O146)&gt;0),"","PV"))</f>
        <v/>
      </c>
      <c r="P146" s="72" t="str">
        <f>IF('Request Testing'!P146&lt;1,"",IF(AND(OR('Request Testing'!L146&gt;0,'Request Testing'!M146&gt;0),COUNTA('Request Testing'!P146)&gt;0),"HPS ADD ON","HPS"))</f>
        <v/>
      </c>
      <c r="Q146" s="72" t="str">
        <f>IF('Request Testing'!Q146&lt;1,"",IF(AND(OR('Request Testing'!L146&gt;0,'Request Testing'!M146&gt;0),COUNTA('Request Testing'!Q146)&gt;0),"CC ADD ON","CC"))</f>
        <v/>
      </c>
      <c r="R146" s="72" t="str">
        <f>IF('Request Testing'!R146&lt;1,"",IF(AND(OR('Request Testing'!L146&gt;0,'Request Testing'!M146&gt;0),COUNTA('Request Testing'!R146)&gt;0),"RC ADD ON","RC"))</f>
        <v/>
      </c>
      <c r="S146" s="70" t="str">
        <f>IF('Request Testing'!S146&lt;1,"",IF(AND(OR('Request Testing'!L146&gt;0,'Request Testing'!M146&gt;0),COUNTA('Request Testing'!S146)&gt;0),"DL ADD ON","DL"))</f>
        <v/>
      </c>
      <c r="T146" s="70" t="str">
        <f>IF('Request Testing'!T146="","",'Request Testing'!T146)</f>
        <v/>
      </c>
      <c r="U146" s="70" t="str">
        <f>IF('Request Testing'!U146&lt;1,"",IF(AND(OR('Request Testing'!L146&gt;0,'Request Testing'!M146&gt;0),COUNTA('Request Testing'!U146)&gt;0),"OH ADD ON","OH"))</f>
        <v/>
      </c>
      <c r="V146" s="73" t="str">
        <f>IF('Request Testing'!V146&lt;1,"",IF(AND(OR('Request Testing'!L146&gt;0,'Request Testing'!M146&gt;0),COUNTA('Request Testing'!V146)&gt;0),"GCP","AM"))</f>
        <v/>
      </c>
      <c r="W146" s="73" t="str">
        <f>IF('Request Testing'!W146&lt;1,"",IF(AND(OR('Request Testing'!L146&gt;0,'Request Testing'!M146&gt;0),COUNTA('Request Testing'!W146)&gt;0),"GCP","NH"))</f>
        <v/>
      </c>
      <c r="X146" s="73" t="str">
        <f>IF('Request Testing'!X146&lt;1,"",IF(AND(OR('Request Testing'!L146&gt;0,'Request Testing'!M146&gt;0),COUNTA('Request Testing'!X146)&gt;0),"GCP","CA"))</f>
        <v/>
      </c>
      <c r="Y146" s="73" t="str">
        <f>IF('Request Testing'!Y146&lt;1,"",IF(AND(OR('Request Testing'!L146&gt;0,'Request Testing'!M146&gt;0),COUNTA('Request Testing'!Y146)&gt;0),"GCP","DD"))</f>
        <v/>
      </c>
      <c r="Z146" s="73" t="str">
        <f>IF('Request Testing'!Z146&lt;1,"",IF(AND(OR('Request Testing'!L146&gt;0,'Request Testing'!M146&gt;0),COUNTA('Request Testing'!Z146)&gt;0),"GCP","TH"))</f>
        <v/>
      </c>
      <c r="AA146" s="73" t="str">
        <f>IF('Request Testing'!AA146&lt;1,"",IF(AND(OR('Request Testing'!L146&gt;0,'Request Testing'!M146&gt;0),COUNTA('Request Testing'!AA146)&gt;0),"GCP","PHA"))</f>
        <v/>
      </c>
      <c r="AB146" s="73" t="str">
        <f>IF('Request Testing'!AB146&lt;1,"",IF(AND(OR('Request Testing'!L146&gt;0,'Request Testing'!M146&gt;0),COUNTA('Request Testing'!AB146)&gt;0),"GCP","OS"))</f>
        <v/>
      </c>
      <c r="AE146" s="74" t="str">
        <f>IF(OR('Request Testing'!L146&gt;0,'Request Testing'!M146&gt;0,'Request Testing'!N146&gt;0,'Request Testing'!O146&gt;0,'Request Testing'!P146&gt;0,'Request Testing'!Q146&gt;0,'Request Testing'!R146&gt;0,'Request Testing'!S146&gt;0,'Request Testing'!T146&gt;0,'Request Testing'!U146&gt;0,'Request Testing'!V146&gt;0,'Request Testing'!W146&gt;0,'Request Testing'!X146&gt;0,'Request Testing'!Y146&gt;0,'Request Testing'!Z146&gt;0,'Request Testing'!AA146&gt;0,'Request Testing'!AB146&gt;0),"X","")</f>
        <v/>
      </c>
      <c r="AF146" s="75" t="str">
        <f>IF(ISNUMBER(SEARCH({"S"},C146)),"S",IF(ISNUMBER(SEARCH({"M"},C146)),"B",IF(ISNUMBER(SEARCH({"B"},C146)),"B",IF(ISNUMBER(SEARCH({"C"},C146)),"C",IF(ISNUMBER(SEARCH({"H"},C146)),"C",IF(ISNUMBER(SEARCH({"F"},C146)),"C",""))))))</f>
        <v/>
      </c>
      <c r="AG146" s="74" t="str">
        <f t="shared" si="20"/>
        <v/>
      </c>
      <c r="AH146" s="74" t="str">
        <f t="shared" si="21"/>
        <v/>
      </c>
      <c r="AI146" s="74" t="str">
        <f t="shared" si="22"/>
        <v/>
      </c>
      <c r="AJ146" s="4" t="str">
        <f t="shared" si="23"/>
        <v/>
      </c>
      <c r="AK146" s="76" t="str">
        <f>IF('Request Testing'!M146&lt;1,"",IF(AND(OR('Request Testing'!$E$1&gt;0),COUNTA('Request Testing'!M146)&gt;0),"CHR","GGP-LD"))</f>
        <v/>
      </c>
      <c r="AL146" s="4" t="str">
        <f t="shared" si="24"/>
        <v/>
      </c>
      <c r="AM146" s="52" t="str">
        <f t="shared" si="25"/>
        <v/>
      </c>
      <c r="AN146" s="4" t="str">
        <f t="shared" si="26"/>
        <v/>
      </c>
      <c r="AO146" s="4" t="str">
        <f t="shared" si="27"/>
        <v/>
      </c>
      <c r="AP146" s="74" t="str">
        <f t="shared" si="28"/>
        <v/>
      </c>
      <c r="AQ146" s="4" t="str">
        <f t="shared" si="29"/>
        <v/>
      </c>
      <c r="AR146" s="4" t="str">
        <f t="shared" si="39"/>
        <v/>
      </c>
      <c r="AS146" s="74" t="str">
        <f t="shared" si="30"/>
        <v/>
      </c>
      <c r="AT146" s="4" t="str">
        <f t="shared" si="31"/>
        <v/>
      </c>
      <c r="AU146" s="4" t="str">
        <f t="shared" si="32"/>
        <v/>
      </c>
      <c r="AV146" s="4" t="str">
        <f t="shared" si="33"/>
        <v/>
      </c>
      <c r="AW146" s="4" t="str">
        <f t="shared" si="34"/>
        <v/>
      </c>
      <c r="AX146" s="4" t="str">
        <f t="shared" si="35"/>
        <v/>
      </c>
      <c r="AY146" s="4" t="str">
        <f t="shared" si="36"/>
        <v/>
      </c>
      <c r="AZ146" s="4" t="str">
        <f t="shared" si="37"/>
        <v/>
      </c>
      <c r="BA146" s="77" t="str">
        <f>IF(AND(OR('Request Testing'!L146&gt;0,'Request Testing'!M146&gt;0),COUNTA('Request Testing'!V146:AB146)&gt;0),"Run Panel","")</f>
        <v/>
      </c>
      <c r="BC146" s="78" t="str">
        <f>IF(AG146="Blood Card",'Order Details'!$S$34,"")</f>
        <v/>
      </c>
      <c r="BD146" s="78" t="str">
        <f>IF(AH146="Hair Card",'Order Details'!$S$35,"")</f>
        <v/>
      </c>
      <c r="BF146" s="4" t="str">
        <f>IF(AJ146="GGP-HD",'Order Details'!$N$10,"")</f>
        <v/>
      </c>
      <c r="BG146" s="79" t="str">
        <f>IF(AK146="GGP-LD",'Order Details'!$N$15,IF(AK146="CHR",'Order Details'!$P$15,""))</f>
        <v/>
      </c>
      <c r="BH146" s="52" t="str">
        <f>IF(AL146="GGP-uLD",'Order Details'!$N$18,"")</f>
        <v/>
      </c>
      <c r="BI146" s="80" t="str">
        <f>IF(AM146="PV",'Order Details'!$N$24,"")</f>
        <v/>
      </c>
      <c r="BJ146" s="78" t="str">
        <f>IF(AN146="HPS",'Order Details'!$N$34,IF(AN146="HPS ADD ON",'Order Details'!$M$34,""))</f>
        <v/>
      </c>
      <c r="BK146" s="78" t="str">
        <f>IF(AO146="CC",'Order Details'!$N$33,IF(AO146="CC ADD ON",'Order Details'!$M$33,""))</f>
        <v/>
      </c>
      <c r="BL146" s="79" t="str">
        <f>IF(AP146="DL",'Order Details'!$N$35,"")</f>
        <v/>
      </c>
      <c r="BM146" s="79" t="str">
        <f>IF(AQ146="RC",'Order Details'!$N$36,"")</f>
        <v/>
      </c>
      <c r="BN146" s="79" t="str">
        <f>IF(AR146="OH",'Order Details'!$N$37,"")</f>
        <v/>
      </c>
      <c r="BO146" s="79" t="str">
        <f>IF(AS146="BVD",'Order Details'!$N$38,"")</f>
        <v/>
      </c>
      <c r="BP146" s="79" t="str">
        <f>IF(AT146="AM",'Order Details'!$N$40,"")</f>
        <v/>
      </c>
      <c r="BQ146" s="79" t="str">
        <f>IF(AU146="NH",'Order Details'!$N$41,"")</f>
        <v/>
      </c>
      <c r="BR146" s="79" t="str">
        <f>IF(AV146="CA",'Order Details'!$N$42,"")</f>
        <v/>
      </c>
      <c r="BS146" s="79" t="str">
        <f>IF(AW146="DD",'Order Details'!$N$43,"")</f>
        <v/>
      </c>
      <c r="BT146" s="79" t="str">
        <f>IF(AX146="TH",'Order Details'!$N$45,"")</f>
        <v/>
      </c>
      <c r="BU146" s="79" t="str">
        <f>IF(AY146="PHA",'Order Details'!$N$44,"")</f>
        <v/>
      </c>
      <c r="BV146" s="79" t="str">
        <f>IF(AZ146="OS",'Order Details'!$N$46,"")</f>
        <v/>
      </c>
      <c r="BW146" s="79" t="str">
        <f>IF(BA146="RUN PANEL",'Order Details'!$N$39,"")</f>
        <v/>
      </c>
      <c r="BX146" s="79" t="str">
        <f t="shared" si="38"/>
        <v/>
      </c>
    </row>
    <row r="147" spans="1:76" ht="15.75" customHeight="1">
      <c r="A147" s="22" t="str">
        <f>IF('Request Testing'!A147&gt;0,'Request Testing'!A147,"")</f>
        <v/>
      </c>
      <c r="B147" s="70" t="str">
        <f>IF('Request Testing'!B147="","",'Request Testing'!B147)</f>
        <v/>
      </c>
      <c r="C147" s="70" t="str">
        <f>IF('Request Testing'!C147="","",'Request Testing'!C147)</f>
        <v/>
      </c>
      <c r="D147" s="24" t="str">
        <f>IF('Request Testing'!D147="","",'Request Testing'!D147)</f>
        <v/>
      </c>
      <c r="E147" s="24" t="str">
        <f>IF('Request Testing'!E147="","",'Request Testing'!E147)</f>
        <v/>
      </c>
      <c r="F147" s="24" t="str">
        <f>IF('Request Testing'!F147="","",'Request Testing'!F147)</f>
        <v/>
      </c>
      <c r="G147" s="22" t="str">
        <f>IF('Request Testing'!G147="","",'Request Testing'!G147)</f>
        <v/>
      </c>
      <c r="H147" s="71" t="str">
        <f>IF('Request Testing'!H147="","",'Request Testing'!H147)</f>
        <v/>
      </c>
      <c r="I147" s="22" t="str">
        <f>IF('Request Testing'!I147="","",'Request Testing'!I147)</f>
        <v/>
      </c>
      <c r="J147" s="22" t="str">
        <f>IF('Request Testing'!J147="","",'Request Testing'!J147)</f>
        <v/>
      </c>
      <c r="K147" s="22" t="str">
        <f>IF('Request Testing'!K147="","",'Request Testing'!K147)</f>
        <v/>
      </c>
      <c r="L147" s="70" t="str">
        <f>IF('Request Testing'!L147="","",'Request Testing'!L147)</f>
        <v/>
      </c>
      <c r="M147" s="70" t="str">
        <f>IF('Request Testing'!M147="","",'Request Testing'!M147)</f>
        <v/>
      </c>
      <c r="N147" s="70" t="str">
        <f>IF('Request Testing'!N147="","",'Request Testing'!N147)</f>
        <v/>
      </c>
      <c r="O147" s="72" t="str">
        <f>IF('Request Testing'!O147&lt;1,"",IF(AND(OR('Request Testing'!L147&gt;0,'Request Testing'!M147&gt;0,'Request Testing'!N147&gt;0),COUNTA('Request Testing'!O147)&gt;0),"","PV"))</f>
        <v/>
      </c>
      <c r="P147" s="72" t="str">
        <f>IF('Request Testing'!P147&lt;1,"",IF(AND(OR('Request Testing'!L147&gt;0,'Request Testing'!M147&gt;0),COUNTA('Request Testing'!P147)&gt;0),"HPS ADD ON","HPS"))</f>
        <v/>
      </c>
      <c r="Q147" s="72" t="str">
        <f>IF('Request Testing'!Q147&lt;1,"",IF(AND(OR('Request Testing'!L147&gt;0,'Request Testing'!M147&gt;0),COUNTA('Request Testing'!Q147)&gt;0),"CC ADD ON","CC"))</f>
        <v/>
      </c>
      <c r="R147" s="72" t="str">
        <f>IF('Request Testing'!R147&lt;1,"",IF(AND(OR('Request Testing'!L147&gt;0,'Request Testing'!M147&gt;0),COUNTA('Request Testing'!R147)&gt;0),"RC ADD ON","RC"))</f>
        <v/>
      </c>
      <c r="S147" s="70" t="str">
        <f>IF('Request Testing'!S147&lt;1,"",IF(AND(OR('Request Testing'!L147&gt;0,'Request Testing'!M147&gt;0),COUNTA('Request Testing'!S147)&gt;0),"DL ADD ON","DL"))</f>
        <v/>
      </c>
      <c r="T147" s="70" t="str">
        <f>IF('Request Testing'!T147="","",'Request Testing'!T147)</f>
        <v/>
      </c>
      <c r="U147" s="70" t="str">
        <f>IF('Request Testing'!U147&lt;1,"",IF(AND(OR('Request Testing'!L147&gt;0,'Request Testing'!M147&gt;0),COUNTA('Request Testing'!U147)&gt;0),"OH ADD ON","OH"))</f>
        <v/>
      </c>
      <c r="V147" s="73" t="str">
        <f>IF('Request Testing'!V147&lt;1,"",IF(AND(OR('Request Testing'!L147&gt;0,'Request Testing'!M147&gt;0),COUNTA('Request Testing'!V147)&gt;0),"GCP","AM"))</f>
        <v/>
      </c>
      <c r="W147" s="73" t="str">
        <f>IF('Request Testing'!W147&lt;1,"",IF(AND(OR('Request Testing'!L147&gt;0,'Request Testing'!M147&gt;0),COUNTA('Request Testing'!W147)&gt;0),"GCP","NH"))</f>
        <v/>
      </c>
      <c r="X147" s="73" t="str">
        <f>IF('Request Testing'!X147&lt;1,"",IF(AND(OR('Request Testing'!L147&gt;0,'Request Testing'!M147&gt;0),COUNTA('Request Testing'!X147)&gt;0),"GCP","CA"))</f>
        <v/>
      </c>
      <c r="Y147" s="73" t="str">
        <f>IF('Request Testing'!Y147&lt;1,"",IF(AND(OR('Request Testing'!L147&gt;0,'Request Testing'!M147&gt;0),COUNTA('Request Testing'!Y147)&gt;0),"GCP","DD"))</f>
        <v/>
      </c>
      <c r="Z147" s="73" t="str">
        <f>IF('Request Testing'!Z147&lt;1,"",IF(AND(OR('Request Testing'!L147&gt;0,'Request Testing'!M147&gt;0),COUNTA('Request Testing'!Z147)&gt;0),"GCP","TH"))</f>
        <v/>
      </c>
      <c r="AA147" s="73" t="str">
        <f>IF('Request Testing'!AA147&lt;1,"",IF(AND(OR('Request Testing'!L147&gt;0,'Request Testing'!M147&gt;0),COUNTA('Request Testing'!AA147)&gt;0),"GCP","PHA"))</f>
        <v/>
      </c>
      <c r="AB147" s="73" t="str">
        <f>IF('Request Testing'!AB147&lt;1,"",IF(AND(OR('Request Testing'!L147&gt;0,'Request Testing'!M147&gt;0),COUNTA('Request Testing'!AB147)&gt;0),"GCP","OS"))</f>
        <v/>
      </c>
      <c r="AE147" s="74" t="str">
        <f>IF(OR('Request Testing'!L147&gt;0,'Request Testing'!M147&gt;0,'Request Testing'!N147&gt;0,'Request Testing'!O147&gt;0,'Request Testing'!P147&gt;0,'Request Testing'!Q147&gt;0,'Request Testing'!R147&gt;0,'Request Testing'!S147&gt;0,'Request Testing'!T147&gt;0,'Request Testing'!U147&gt;0,'Request Testing'!V147&gt;0,'Request Testing'!W147&gt;0,'Request Testing'!X147&gt;0,'Request Testing'!Y147&gt;0,'Request Testing'!Z147&gt;0,'Request Testing'!AA147&gt;0,'Request Testing'!AB147&gt;0),"X","")</f>
        <v/>
      </c>
      <c r="AF147" s="75" t="str">
        <f>IF(ISNUMBER(SEARCH({"S"},C147)),"S",IF(ISNUMBER(SEARCH({"M"},C147)),"B",IF(ISNUMBER(SEARCH({"B"},C147)),"B",IF(ISNUMBER(SEARCH({"C"},C147)),"C",IF(ISNUMBER(SEARCH({"H"},C147)),"C",IF(ISNUMBER(SEARCH({"F"},C147)),"C",""))))))</f>
        <v/>
      </c>
      <c r="AG147" s="74" t="str">
        <f t="shared" ref="AG147:AG210" si="40">IF(D147="","","Blood Card")</f>
        <v/>
      </c>
      <c r="AH147" s="74" t="str">
        <f t="shared" ref="AH147:AH210" si="41">IF(E147="","","Hair Card")</f>
        <v/>
      </c>
      <c r="AI147" s="74" t="str">
        <f t="shared" ref="AI147:AI210" si="42">IF(F147="","","Allflex Tags")</f>
        <v/>
      </c>
      <c r="AJ147" s="4" t="str">
        <f t="shared" ref="AJ147:AJ210" si="43">IF(L147="","","GGP-HD")</f>
        <v/>
      </c>
      <c r="AK147" s="76" t="str">
        <f>IF('Request Testing'!M147&lt;1,"",IF(AND(OR('Request Testing'!$E$1&gt;0),COUNTA('Request Testing'!M147)&gt;0),"CHR","GGP-LD"))</f>
        <v/>
      </c>
      <c r="AL147" s="4" t="str">
        <f t="shared" ref="AL147:AL210" si="44">IF(N147="","","GGP-uLD")</f>
        <v/>
      </c>
      <c r="AM147" s="52" t="str">
        <f t="shared" ref="AM147:AM210" si="45">IF(O147="","","PV")</f>
        <v/>
      </c>
      <c r="AN147" s="4" t="str">
        <f t="shared" ref="AN147:AN210" si="46">IF(P147="","",P147)</f>
        <v/>
      </c>
      <c r="AO147" s="4" t="str">
        <f t="shared" ref="AO147:AO210" si="47">IF(Q147="","",Q147)</f>
        <v/>
      </c>
      <c r="AP147" s="74" t="str">
        <f t="shared" ref="AP147:AP210" si="48">IF(S147="","",S147)</f>
        <v/>
      </c>
      <c r="AQ147" s="4" t="str">
        <f t="shared" ref="AQ147:AQ210" si="49">IF(R147="","","RC")</f>
        <v/>
      </c>
      <c r="AR147" s="4" t="str">
        <f t="shared" si="39"/>
        <v/>
      </c>
      <c r="AS147" s="74" t="str">
        <f t="shared" ref="AS147:AS210" si="50">IF(T147="","","BVD")</f>
        <v/>
      </c>
      <c r="AT147" s="4" t="str">
        <f t="shared" ref="AT147:AT210" si="51">IF(V147="","",V147)</f>
        <v/>
      </c>
      <c r="AU147" s="4" t="str">
        <f t="shared" ref="AU147:AU210" si="52">IF(W147="","",W147)</f>
        <v/>
      </c>
      <c r="AV147" s="4" t="str">
        <f t="shared" ref="AV147:AV210" si="53">IF(X147="","",X147)</f>
        <v/>
      </c>
      <c r="AW147" s="4" t="str">
        <f t="shared" ref="AW147:AW210" si="54">IF(Y147="","",Y147)</f>
        <v/>
      </c>
      <c r="AX147" s="4" t="str">
        <f t="shared" ref="AX147:AX210" si="55">IF(Z147="","",Z147)</f>
        <v/>
      </c>
      <c r="AY147" s="4" t="str">
        <f t="shared" ref="AY147:AY210" si="56">IF(AA147="","",AA147)</f>
        <v/>
      </c>
      <c r="AZ147" s="4" t="str">
        <f t="shared" ref="AZ147:AZ210" si="57">IF(AB147="","",AB147)</f>
        <v/>
      </c>
      <c r="BA147" s="77" t="str">
        <f>IF(AND(OR('Request Testing'!L147&gt;0,'Request Testing'!M147&gt;0),COUNTA('Request Testing'!V147:AB147)&gt;0),"Run Panel","")</f>
        <v/>
      </c>
      <c r="BC147" s="78" t="str">
        <f>IF(AG147="Blood Card",'Order Details'!$S$34,"")</f>
        <v/>
      </c>
      <c r="BD147" s="78" t="str">
        <f>IF(AH147="Hair Card",'Order Details'!$S$35,"")</f>
        <v/>
      </c>
      <c r="BF147" s="4" t="str">
        <f>IF(AJ147="GGP-HD",'Order Details'!$N$10,"")</f>
        <v/>
      </c>
      <c r="BG147" s="79" t="str">
        <f>IF(AK147="GGP-LD",'Order Details'!$N$15,IF(AK147="CHR",'Order Details'!$P$15,""))</f>
        <v/>
      </c>
      <c r="BH147" s="52" t="str">
        <f>IF(AL147="GGP-uLD",'Order Details'!$N$18,"")</f>
        <v/>
      </c>
      <c r="BI147" s="80" t="str">
        <f>IF(AM147="PV",'Order Details'!$N$24,"")</f>
        <v/>
      </c>
      <c r="BJ147" s="78" t="str">
        <f>IF(AN147="HPS",'Order Details'!$N$34,IF(AN147="HPS ADD ON",'Order Details'!$M$34,""))</f>
        <v/>
      </c>
      <c r="BK147" s="78" t="str">
        <f>IF(AO147="CC",'Order Details'!$N$33,IF(AO147="CC ADD ON",'Order Details'!$M$33,""))</f>
        <v/>
      </c>
      <c r="BL147" s="79" t="str">
        <f>IF(AP147="DL",'Order Details'!$N$35,"")</f>
        <v/>
      </c>
      <c r="BM147" s="79" t="str">
        <f>IF(AQ147="RC",'Order Details'!$N$36,"")</f>
        <v/>
      </c>
      <c r="BN147" s="79" t="str">
        <f>IF(AR147="OH",'Order Details'!$N$37,"")</f>
        <v/>
      </c>
      <c r="BO147" s="79" t="str">
        <f>IF(AS147="BVD",'Order Details'!$N$38,"")</f>
        <v/>
      </c>
      <c r="BP147" s="79" t="str">
        <f>IF(AT147="AM",'Order Details'!$N$40,"")</f>
        <v/>
      </c>
      <c r="BQ147" s="79" t="str">
        <f>IF(AU147="NH",'Order Details'!$N$41,"")</f>
        <v/>
      </c>
      <c r="BR147" s="79" t="str">
        <f>IF(AV147="CA",'Order Details'!$N$42,"")</f>
        <v/>
      </c>
      <c r="BS147" s="79" t="str">
        <f>IF(AW147="DD",'Order Details'!$N$43,"")</f>
        <v/>
      </c>
      <c r="BT147" s="79" t="str">
        <f>IF(AX147="TH",'Order Details'!$N$45,"")</f>
        <v/>
      </c>
      <c r="BU147" s="79" t="str">
        <f>IF(AY147="PHA",'Order Details'!$N$44,"")</f>
        <v/>
      </c>
      <c r="BV147" s="79" t="str">
        <f>IF(AZ147="OS",'Order Details'!$N$46,"")</f>
        <v/>
      </c>
      <c r="BW147" s="79" t="str">
        <f>IF(BA147="RUN PANEL",'Order Details'!$N$39,"")</f>
        <v/>
      </c>
      <c r="BX147" s="79" t="str">
        <f t="shared" ref="BX147:BX210" si="58">IF(AE147="X",SUM(BC147:BW147),"")</f>
        <v/>
      </c>
    </row>
    <row r="148" spans="1:76" ht="15.75" customHeight="1">
      <c r="A148" s="22" t="str">
        <f>IF('Request Testing'!A148&gt;0,'Request Testing'!A148,"")</f>
        <v/>
      </c>
      <c r="B148" s="70" t="str">
        <f>IF('Request Testing'!B148="","",'Request Testing'!B148)</f>
        <v/>
      </c>
      <c r="C148" s="70" t="str">
        <f>IF('Request Testing'!C148="","",'Request Testing'!C148)</f>
        <v/>
      </c>
      <c r="D148" s="24" t="str">
        <f>IF('Request Testing'!D148="","",'Request Testing'!D148)</f>
        <v/>
      </c>
      <c r="E148" s="24" t="str">
        <f>IF('Request Testing'!E148="","",'Request Testing'!E148)</f>
        <v/>
      </c>
      <c r="F148" s="24" t="str">
        <f>IF('Request Testing'!F148="","",'Request Testing'!F148)</f>
        <v/>
      </c>
      <c r="G148" s="22" t="str">
        <f>IF('Request Testing'!G148="","",'Request Testing'!G148)</f>
        <v/>
      </c>
      <c r="H148" s="71" t="str">
        <f>IF('Request Testing'!H148="","",'Request Testing'!H148)</f>
        <v/>
      </c>
      <c r="I148" s="22" t="str">
        <f>IF('Request Testing'!I148="","",'Request Testing'!I148)</f>
        <v/>
      </c>
      <c r="J148" s="22" t="str">
        <f>IF('Request Testing'!J148="","",'Request Testing'!J148)</f>
        <v/>
      </c>
      <c r="K148" s="22" t="str">
        <f>IF('Request Testing'!K148="","",'Request Testing'!K148)</f>
        <v/>
      </c>
      <c r="L148" s="70" t="str">
        <f>IF('Request Testing'!L148="","",'Request Testing'!L148)</f>
        <v/>
      </c>
      <c r="M148" s="70" t="str">
        <f>IF('Request Testing'!M148="","",'Request Testing'!M148)</f>
        <v/>
      </c>
      <c r="N148" s="70" t="str">
        <f>IF('Request Testing'!N148="","",'Request Testing'!N148)</f>
        <v/>
      </c>
      <c r="O148" s="72" t="str">
        <f>IF('Request Testing'!O148&lt;1,"",IF(AND(OR('Request Testing'!L148&gt;0,'Request Testing'!M148&gt;0,'Request Testing'!N148&gt;0),COUNTA('Request Testing'!O148)&gt;0),"","PV"))</f>
        <v/>
      </c>
      <c r="P148" s="72" t="str">
        <f>IF('Request Testing'!P148&lt;1,"",IF(AND(OR('Request Testing'!L148&gt;0,'Request Testing'!M148&gt;0),COUNTA('Request Testing'!P148)&gt;0),"HPS ADD ON","HPS"))</f>
        <v/>
      </c>
      <c r="Q148" s="72" t="str">
        <f>IF('Request Testing'!Q148&lt;1,"",IF(AND(OR('Request Testing'!L148&gt;0,'Request Testing'!M148&gt;0),COUNTA('Request Testing'!Q148)&gt;0),"CC ADD ON","CC"))</f>
        <v/>
      </c>
      <c r="R148" s="72" t="str">
        <f>IF('Request Testing'!R148&lt;1,"",IF(AND(OR('Request Testing'!L148&gt;0,'Request Testing'!M148&gt;0),COUNTA('Request Testing'!R148)&gt;0),"RC ADD ON","RC"))</f>
        <v/>
      </c>
      <c r="S148" s="70" t="str">
        <f>IF('Request Testing'!S148&lt;1,"",IF(AND(OR('Request Testing'!L148&gt;0,'Request Testing'!M148&gt;0),COUNTA('Request Testing'!S148)&gt;0),"DL ADD ON","DL"))</f>
        <v/>
      </c>
      <c r="T148" s="70" t="str">
        <f>IF('Request Testing'!T148="","",'Request Testing'!T148)</f>
        <v/>
      </c>
      <c r="U148" s="70" t="str">
        <f>IF('Request Testing'!U148&lt;1,"",IF(AND(OR('Request Testing'!L148&gt;0,'Request Testing'!M148&gt;0),COUNTA('Request Testing'!U148)&gt;0),"OH ADD ON","OH"))</f>
        <v/>
      </c>
      <c r="V148" s="73" t="str">
        <f>IF('Request Testing'!V148&lt;1,"",IF(AND(OR('Request Testing'!L148&gt;0,'Request Testing'!M148&gt;0),COUNTA('Request Testing'!V148)&gt;0),"GCP","AM"))</f>
        <v/>
      </c>
      <c r="W148" s="73" t="str">
        <f>IF('Request Testing'!W148&lt;1,"",IF(AND(OR('Request Testing'!L148&gt;0,'Request Testing'!M148&gt;0),COUNTA('Request Testing'!W148)&gt;0),"GCP","NH"))</f>
        <v/>
      </c>
      <c r="X148" s="73" t="str">
        <f>IF('Request Testing'!X148&lt;1,"",IF(AND(OR('Request Testing'!L148&gt;0,'Request Testing'!M148&gt;0),COUNTA('Request Testing'!X148)&gt;0),"GCP","CA"))</f>
        <v/>
      </c>
      <c r="Y148" s="73" t="str">
        <f>IF('Request Testing'!Y148&lt;1,"",IF(AND(OR('Request Testing'!L148&gt;0,'Request Testing'!M148&gt;0),COUNTA('Request Testing'!Y148)&gt;0),"GCP","DD"))</f>
        <v/>
      </c>
      <c r="Z148" s="73" t="str">
        <f>IF('Request Testing'!Z148&lt;1,"",IF(AND(OR('Request Testing'!L148&gt;0,'Request Testing'!M148&gt;0),COUNTA('Request Testing'!Z148)&gt;0),"GCP","TH"))</f>
        <v/>
      </c>
      <c r="AA148" s="73" t="str">
        <f>IF('Request Testing'!AA148&lt;1,"",IF(AND(OR('Request Testing'!L148&gt;0,'Request Testing'!M148&gt;0),COUNTA('Request Testing'!AA148)&gt;0),"GCP","PHA"))</f>
        <v/>
      </c>
      <c r="AB148" s="73" t="str">
        <f>IF('Request Testing'!AB148&lt;1,"",IF(AND(OR('Request Testing'!L148&gt;0,'Request Testing'!M148&gt;0),COUNTA('Request Testing'!AB148)&gt;0),"GCP","OS"))</f>
        <v/>
      </c>
      <c r="AE148" s="74" t="str">
        <f>IF(OR('Request Testing'!L148&gt;0,'Request Testing'!M148&gt;0,'Request Testing'!N148&gt;0,'Request Testing'!O148&gt;0,'Request Testing'!P148&gt;0,'Request Testing'!Q148&gt;0,'Request Testing'!R148&gt;0,'Request Testing'!S148&gt;0,'Request Testing'!T148&gt;0,'Request Testing'!U148&gt;0,'Request Testing'!V148&gt;0,'Request Testing'!W148&gt;0,'Request Testing'!X148&gt;0,'Request Testing'!Y148&gt;0,'Request Testing'!Z148&gt;0,'Request Testing'!AA148&gt;0,'Request Testing'!AB148&gt;0),"X","")</f>
        <v/>
      </c>
      <c r="AF148" s="75" t="str">
        <f>IF(ISNUMBER(SEARCH({"S"},C148)),"S",IF(ISNUMBER(SEARCH({"M"},C148)),"B",IF(ISNUMBER(SEARCH({"B"},C148)),"B",IF(ISNUMBER(SEARCH({"C"},C148)),"C",IF(ISNUMBER(SEARCH({"H"},C148)),"C",IF(ISNUMBER(SEARCH({"F"},C148)),"C",""))))))</f>
        <v/>
      </c>
      <c r="AG148" s="74" t="str">
        <f t="shared" si="40"/>
        <v/>
      </c>
      <c r="AH148" s="74" t="str">
        <f t="shared" si="41"/>
        <v/>
      </c>
      <c r="AI148" s="74" t="str">
        <f t="shared" si="42"/>
        <v/>
      </c>
      <c r="AJ148" s="4" t="str">
        <f t="shared" si="43"/>
        <v/>
      </c>
      <c r="AK148" s="76" t="str">
        <f>IF('Request Testing'!M148&lt;1,"",IF(AND(OR('Request Testing'!$E$1&gt;0),COUNTA('Request Testing'!M148)&gt;0),"CHR","GGP-LD"))</f>
        <v/>
      </c>
      <c r="AL148" s="4" t="str">
        <f t="shared" si="44"/>
        <v/>
      </c>
      <c r="AM148" s="52" t="str">
        <f t="shared" si="45"/>
        <v/>
      </c>
      <c r="AN148" s="4" t="str">
        <f t="shared" si="46"/>
        <v/>
      </c>
      <c r="AO148" s="4" t="str">
        <f t="shared" si="47"/>
        <v/>
      </c>
      <c r="AP148" s="74" t="str">
        <f t="shared" si="48"/>
        <v/>
      </c>
      <c r="AQ148" s="4" t="str">
        <f t="shared" si="49"/>
        <v/>
      </c>
      <c r="AR148" s="4" t="str">
        <f t="shared" ref="AR148:AR211" si="59">IF(U148="","",U148)</f>
        <v/>
      </c>
      <c r="AS148" s="74" t="str">
        <f t="shared" si="50"/>
        <v/>
      </c>
      <c r="AT148" s="4" t="str">
        <f t="shared" si="51"/>
        <v/>
      </c>
      <c r="AU148" s="4" t="str">
        <f t="shared" si="52"/>
        <v/>
      </c>
      <c r="AV148" s="4" t="str">
        <f t="shared" si="53"/>
        <v/>
      </c>
      <c r="AW148" s="4" t="str">
        <f t="shared" si="54"/>
        <v/>
      </c>
      <c r="AX148" s="4" t="str">
        <f t="shared" si="55"/>
        <v/>
      </c>
      <c r="AY148" s="4" t="str">
        <f t="shared" si="56"/>
        <v/>
      </c>
      <c r="AZ148" s="4" t="str">
        <f t="shared" si="57"/>
        <v/>
      </c>
      <c r="BA148" s="77" t="str">
        <f>IF(AND(OR('Request Testing'!L148&gt;0,'Request Testing'!M148&gt;0),COUNTA('Request Testing'!V148:AB148)&gt;0),"Run Panel","")</f>
        <v/>
      </c>
      <c r="BC148" s="78" t="str">
        <f>IF(AG148="Blood Card",'Order Details'!$S$34,"")</f>
        <v/>
      </c>
      <c r="BD148" s="78" t="str">
        <f>IF(AH148="Hair Card",'Order Details'!$S$35,"")</f>
        <v/>
      </c>
      <c r="BF148" s="4" t="str">
        <f>IF(AJ148="GGP-HD",'Order Details'!$N$10,"")</f>
        <v/>
      </c>
      <c r="BG148" s="79" t="str">
        <f>IF(AK148="GGP-LD",'Order Details'!$N$15,IF(AK148="CHR",'Order Details'!$P$15,""))</f>
        <v/>
      </c>
      <c r="BH148" s="52" t="str">
        <f>IF(AL148="GGP-uLD",'Order Details'!$N$18,"")</f>
        <v/>
      </c>
      <c r="BI148" s="80" t="str">
        <f>IF(AM148="PV",'Order Details'!$N$24,"")</f>
        <v/>
      </c>
      <c r="BJ148" s="78" t="str">
        <f>IF(AN148="HPS",'Order Details'!$N$34,IF(AN148="HPS ADD ON",'Order Details'!$M$34,""))</f>
        <v/>
      </c>
      <c r="BK148" s="78" t="str">
        <f>IF(AO148="CC",'Order Details'!$N$33,IF(AO148="CC ADD ON",'Order Details'!$M$33,""))</f>
        <v/>
      </c>
      <c r="BL148" s="79" t="str">
        <f>IF(AP148="DL",'Order Details'!$N$35,"")</f>
        <v/>
      </c>
      <c r="BM148" s="79" t="str">
        <f>IF(AQ148="RC",'Order Details'!$N$36,"")</f>
        <v/>
      </c>
      <c r="BN148" s="79" t="str">
        <f>IF(AR148="OH",'Order Details'!$N$37,"")</f>
        <v/>
      </c>
      <c r="BO148" s="79" t="str">
        <f>IF(AS148="BVD",'Order Details'!$N$38,"")</f>
        <v/>
      </c>
      <c r="BP148" s="79" t="str">
        <f>IF(AT148="AM",'Order Details'!$N$40,"")</f>
        <v/>
      </c>
      <c r="BQ148" s="79" t="str">
        <f>IF(AU148="NH",'Order Details'!$N$41,"")</f>
        <v/>
      </c>
      <c r="BR148" s="79" t="str">
        <f>IF(AV148="CA",'Order Details'!$N$42,"")</f>
        <v/>
      </c>
      <c r="BS148" s="79" t="str">
        <f>IF(AW148="DD",'Order Details'!$N$43,"")</f>
        <v/>
      </c>
      <c r="BT148" s="79" t="str">
        <f>IF(AX148="TH",'Order Details'!$N$45,"")</f>
        <v/>
      </c>
      <c r="BU148" s="79" t="str">
        <f>IF(AY148="PHA",'Order Details'!$N$44,"")</f>
        <v/>
      </c>
      <c r="BV148" s="79" t="str">
        <f>IF(AZ148="OS",'Order Details'!$N$46,"")</f>
        <v/>
      </c>
      <c r="BW148" s="79" t="str">
        <f>IF(BA148="RUN PANEL",'Order Details'!$N$39,"")</f>
        <v/>
      </c>
      <c r="BX148" s="79" t="str">
        <f t="shared" si="58"/>
        <v/>
      </c>
    </row>
    <row r="149" spans="1:76" ht="15.75" customHeight="1">
      <c r="A149" s="22" t="str">
        <f>IF('Request Testing'!A149&gt;0,'Request Testing'!A149,"")</f>
        <v/>
      </c>
      <c r="B149" s="70" t="str">
        <f>IF('Request Testing'!B149="","",'Request Testing'!B149)</f>
        <v/>
      </c>
      <c r="C149" s="70" t="str">
        <f>IF('Request Testing'!C149="","",'Request Testing'!C149)</f>
        <v/>
      </c>
      <c r="D149" s="24" t="str">
        <f>IF('Request Testing'!D149="","",'Request Testing'!D149)</f>
        <v/>
      </c>
      <c r="E149" s="24" t="str">
        <f>IF('Request Testing'!E149="","",'Request Testing'!E149)</f>
        <v/>
      </c>
      <c r="F149" s="24" t="str">
        <f>IF('Request Testing'!F149="","",'Request Testing'!F149)</f>
        <v/>
      </c>
      <c r="G149" s="22" t="str">
        <f>IF('Request Testing'!G149="","",'Request Testing'!G149)</f>
        <v/>
      </c>
      <c r="H149" s="71" t="str">
        <f>IF('Request Testing'!H149="","",'Request Testing'!H149)</f>
        <v/>
      </c>
      <c r="I149" s="22" t="str">
        <f>IF('Request Testing'!I149="","",'Request Testing'!I149)</f>
        <v/>
      </c>
      <c r="J149" s="22" t="str">
        <f>IF('Request Testing'!J149="","",'Request Testing'!J149)</f>
        <v/>
      </c>
      <c r="K149" s="22" t="str">
        <f>IF('Request Testing'!K149="","",'Request Testing'!K149)</f>
        <v/>
      </c>
      <c r="L149" s="70" t="str">
        <f>IF('Request Testing'!L149="","",'Request Testing'!L149)</f>
        <v/>
      </c>
      <c r="M149" s="70" t="str">
        <f>IF('Request Testing'!M149="","",'Request Testing'!M149)</f>
        <v/>
      </c>
      <c r="N149" s="70" t="str">
        <f>IF('Request Testing'!N149="","",'Request Testing'!N149)</f>
        <v/>
      </c>
      <c r="O149" s="72" t="str">
        <f>IF('Request Testing'!O149&lt;1,"",IF(AND(OR('Request Testing'!L149&gt;0,'Request Testing'!M149&gt;0,'Request Testing'!N149&gt;0),COUNTA('Request Testing'!O149)&gt;0),"","PV"))</f>
        <v/>
      </c>
      <c r="P149" s="72" t="str">
        <f>IF('Request Testing'!P149&lt;1,"",IF(AND(OR('Request Testing'!L149&gt;0,'Request Testing'!M149&gt;0),COUNTA('Request Testing'!P149)&gt;0),"HPS ADD ON","HPS"))</f>
        <v/>
      </c>
      <c r="Q149" s="72" t="str">
        <f>IF('Request Testing'!Q149&lt;1,"",IF(AND(OR('Request Testing'!L149&gt;0,'Request Testing'!M149&gt;0),COUNTA('Request Testing'!Q149)&gt;0),"CC ADD ON","CC"))</f>
        <v/>
      </c>
      <c r="R149" s="72" t="str">
        <f>IF('Request Testing'!R149&lt;1,"",IF(AND(OR('Request Testing'!L149&gt;0,'Request Testing'!M149&gt;0),COUNTA('Request Testing'!R149)&gt;0),"RC ADD ON","RC"))</f>
        <v/>
      </c>
      <c r="S149" s="70" t="str">
        <f>IF('Request Testing'!S149&lt;1,"",IF(AND(OR('Request Testing'!L149&gt;0,'Request Testing'!M149&gt;0),COUNTA('Request Testing'!S149)&gt;0),"DL ADD ON","DL"))</f>
        <v/>
      </c>
      <c r="T149" s="70" t="str">
        <f>IF('Request Testing'!T149="","",'Request Testing'!T149)</f>
        <v/>
      </c>
      <c r="U149" s="70" t="str">
        <f>IF('Request Testing'!U149&lt;1,"",IF(AND(OR('Request Testing'!L149&gt;0,'Request Testing'!M149&gt;0),COUNTA('Request Testing'!U149)&gt;0),"OH ADD ON","OH"))</f>
        <v/>
      </c>
      <c r="V149" s="73" t="str">
        <f>IF('Request Testing'!V149&lt;1,"",IF(AND(OR('Request Testing'!L149&gt;0,'Request Testing'!M149&gt;0),COUNTA('Request Testing'!V149)&gt;0),"GCP","AM"))</f>
        <v/>
      </c>
      <c r="W149" s="73" t="str">
        <f>IF('Request Testing'!W149&lt;1,"",IF(AND(OR('Request Testing'!L149&gt;0,'Request Testing'!M149&gt;0),COUNTA('Request Testing'!W149)&gt;0),"GCP","NH"))</f>
        <v/>
      </c>
      <c r="X149" s="73" t="str">
        <f>IF('Request Testing'!X149&lt;1,"",IF(AND(OR('Request Testing'!L149&gt;0,'Request Testing'!M149&gt;0),COUNTA('Request Testing'!X149)&gt;0),"GCP","CA"))</f>
        <v/>
      </c>
      <c r="Y149" s="73" t="str">
        <f>IF('Request Testing'!Y149&lt;1,"",IF(AND(OR('Request Testing'!L149&gt;0,'Request Testing'!M149&gt;0),COUNTA('Request Testing'!Y149)&gt;0),"GCP","DD"))</f>
        <v/>
      </c>
      <c r="Z149" s="73" t="str">
        <f>IF('Request Testing'!Z149&lt;1,"",IF(AND(OR('Request Testing'!L149&gt;0,'Request Testing'!M149&gt;0),COUNTA('Request Testing'!Z149)&gt;0),"GCP","TH"))</f>
        <v/>
      </c>
      <c r="AA149" s="73" t="str">
        <f>IF('Request Testing'!AA149&lt;1,"",IF(AND(OR('Request Testing'!L149&gt;0,'Request Testing'!M149&gt;0),COUNTA('Request Testing'!AA149)&gt;0),"GCP","PHA"))</f>
        <v/>
      </c>
      <c r="AB149" s="73" t="str">
        <f>IF('Request Testing'!AB149&lt;1,"",IF(AND(OR('Request Testing'!L149&gt;0,'Request Testing'!M149&gt;0),COUNTA('Request Testing'!AB149)&gt;0),"GCP","OS"))</f>
        <v/>
      </c>
      <c r="AE149" s="74" t="str">
        <f>IF(OR('Request Testing'!L149&gt;0,'Request Testing'!M149&gt;0,'Request Testing'!N149&gt;0,'Request Testing'!O149&gt;0,'Request Testing'!P149&gt;0,'Request Testing'!Q149&gt;0,'Request Testing'!R149&gt;0,'Request Testing'!S149&gt;0,'Request Testing'!T149&gt;0,'Request Testing'!U149&gt;0,'Request Testing'!V149&gt;0,'Request Testing'!W149&gt;0,'Request Testing'!X149&gt;0,'Request Testing'!Y149&gt;0,'Request Testing'!Z149&gt;0,'Request Testing'!AA149&gt;0,'Request Testing'!AB149&gt;0),"X","")</f>
        <v/>
      </c>
      <c r="AF149" s="75" t="str">
        <f>IF(ISNUMBER(SEARCH({"S"},C149)),"S",IF(ISNUMBER(SEARCH({"M"},C149)),"B",IF(ISNUMBER(SEARCH({"B"},C149)),"B",IF(ISNUMBER(SEARCH({"C"},C149)),"C",IF(ISNUMBER(SEARCH({"H"},C149)),"C",IF(ISNUMBER(SEARCH({"F"},C149)),"C",""))))))</f>
        <v/>
      </c>
      <c r="AG149" s="74" t="str">
        <f t="shared" si="40"/>
        <v/>
      </c>
      <c r="AH149" s="74" t="str">
        <f t="shared" si="41"/>
        <v/>
      </c>
      <c r="AI149" s="74" t="str">
        <f t="shared" si="42"/>
        <v/>
      </c>
      <c r="AJ149" s="4" t="str">
        <f t="shared" si="43"/>
        <v/>
      </c>
      <c r="AK149" s="76" t="str">
        <f>IF('Request Testing'!M149&lt;1,"",IF(AND(OR('Request Testing'!$E$1&gt;0),COUNTA('Request Testing'!M149)&gt;0),"CHR","GGP-LD"))</f>
        <v/>
      </c>
      <c r="AL149" s="4" t="str">
        <f t="shared" si="44"/>
        <v/>
      </c>
      <c r="AM149" s="52" t="str">
        <f t="shared" si="45"/>
        <v/>
      </c>
      <c r="AN149" s="4" t="str">
        <f t="shared" si="46"/>
        <v/>
      </c>
      <c r="AO149" s="4" t="str">
        <f t="shared" si="47"/>
        <v/>
      </c>
      <c r="AP149" s="74" t="str">
        <f t="shared" si="48"/>
        <v/>
      </c>
      <c r="AQ149" s="4" t="str">
        <f t="shared" si="49"/>
        <v/>
      </c>
      <c r="AR149" s="4" t="str">
        <f t="shared" si="59"/>
        <v/>
      </c>
      <c r="AS149" s="74" t="str">
        <f t="shared" si="50"/>
        <v/>
      </c>
      <c r="AT149" s="4" t="str">
        <f t="shared" si="51"/>
        <v/>
      </c>
      <c r="AU149" s="4" t="str">
        <f t="shared" si="52"/>
        <v/>
      </c>
      <c r="AV149" s="4" t="str">
        <f t="shared" si="53"/>
        <v/>
      </c>
      <c r="AW149" s="4" t="str">
        <f t="shared" si="54"/>
        <v/>
      </c>
      <c r="AX149" s="4" t="str">
        <f t="shared" si="55"/>
        <v/>
      </c>
      <c r="AY149" s="4" t="str">
        <f t="shared" si="56"/>
        <v/>
      </c>
      <c r="AZ149" s="4" t="str">
        <f t="shared" si="57"/>
        <v/>
      </c>
      <c r="BA149" s="77" t="str">
        <f>IF(AND(OR('Request Testing'!L149&gt;0,'Request Testing'!M149&gt;0),COUNTA('Request Testing'!V149:AB149)&gt;0),"Run Panel","")</f>
        <v/>
      </c>
      <c r="BC149" s="78" t="str">
        <f>IF(AG149="Blood Card",'Order Details'!$S$34,"")</f>
        <v/>
      </c>
      <c r="BD149" s="78" t="str">
        <f>IF(AH149="Hair Card",'Order Details'!$S$35,"")</f>
        <v/>
      </c>
      <c r="BF149" s="4" t="str">
        <f>IF(AJ149="GGP-HD",'Order Details'!$N$10,"")</f>
        <v/>
      </c>
      <c r="BG149" s="79" t="str">
        <f>IF(AK149="GGP-LD",'Order Details'!$N$15,IF(AK149="CHR",'Order Details'!$P$15,""))</f>
        <v/>
      </c>
      <c r="BH149" s="52" t="str">
        <f>IF(AL149="GGP-uLD",'Order Details'!$N$18,"")</f>
        <v/>
      </c>
      <c r="BI149" s="80" t="str">
        <f>IF(AM149="PV",'Order Details'!$N$24,"")</f>
        <v/>
      </c>
      <c r="BJ149" s="78" t="str">
        <f>IF(AN149="HPS",'Order Details'!$N$34,IF(AN149="HPS ADD ON",'Order Details'!$M$34,""))</f>
        <v/>
      </c>
      <c r="BK149" s="78" t="str">
        <f>IF(AO149="CC",'Order Details'!$N$33,IF(AO149="CC ADD ON",'Order Details'!$M$33,""))</f>
        <v/>
      </c>
      <c r="BL149" s="79" t="str">
        <f>IF(AP149="DL",'Order Details'!$N$35,"")</f>
        <v/>
      </c>
      <c r="BM149" s="79" t="str">
        <f>IF(AQ149="RC",'Order Details'!$N$36,"")</f>
        <v/>
      </c>
      <c r="BN149" s="79" t="str">
        <f>IF(AR149="OH",'Order Details'!$N$37,"")</f>
        <v/>
      </c>
      <c r="BO149" s="79" t="str">
        <f>IF(AS149="BVD",'Order Details'!$N$38,"")</f>
        <v/>
      </c>
      <c r="BP149" s="79" t="str">
        <f>IF(AT149="AM",'Order Details'!$N$40,"")</f>
        <v/>
      </c>
      <c r="BQ149" s="79" t="str">
        <f>IF(AU149="NH",'Order Details'!$N$41,"")</f>
        <v/>
      </c>
      <c r="BR149" s="79" t="str">
        <f>IF(AV149="CA",'Order Details'!$N$42,"")</f>
        <v/>
      </c>
      <c r="BS149" s="79" t="str">
        <f>IF(AW149="DD",'Order Details'!$N$43,"")</f>
        <v/>
      </c>
      <c r="BT149" s="79" t="str">
        <f>IF(AX149="TH",'Order Details'!$N$45,"")</f>
        <v/>
      </c>
      <c r="BU149" s="79" t="str">
        <f>IF(AY149="PHA",'Order Details'!$N$44,"")</f>
        <v/>
      </c>
      <c r="BV149" s="79" t="str">
        <f>IF(AZ149="OS",'Order Details'!$N$46,"")</f>
        <v/>
      </c>
      <c r="BW149" s="79" t="str">
        <f>IF(BA149="RUN PANEL",'Order Details'!$N$39,"")</f>
        <v/>
      </c>
      <c r="BX149" s="79" t="str">
        <f t="shared" si="58"/>
        <v/>
      </c>
    </row>
    <row r="150" spans="1:76" ht="15.75" customHeight="1">
      <c r="A150" s="22" t="str">
        <f>IF('Request Testing'!A150&gt;0,'Request Testing'!A150,"")</f>
        <v/>
      </c>
      <c r="B150" s="70" t="str">
        <f>IF('Request Testing'!B150="","",'Request Testing'!B150)</f>
        <v/>
      </c>
      <c r="C150" s="70" t="str">
        <f>IF('Request Testing'!C150="","",'Request Testing'!C150)</f>
        <v/>
      </c>
      <c r="D150" s="24" t="str">
        <f>IF('Request Testing'!D150="","",'Request Testing'!D150)</f>
        <v/>
      </c>
      <c r="E150" s="24" t="str">
        <f>IF('Request Testing'!E150="","",'Request Testing'!E150)</f>
        <v/>
      </c>
      <c r="F150" s="24" t="str">
        <f>IF('Request Testing'!F150="","",'Request Testing'!F150)</f>
        <v/>
      </c>
      <c r="G150" s="22" t="str">
        <f>IF('Request Testing'!G150="","",'Request Testing'!G150)</f>
        <v/>
      </c>
      <c r="H150" s="71" t="str">
        <f>IF('Request Testing'!H150="","",'Request Testing'!H150)</f>
        <v/>
      </c>
      <c r="I150" s="22" t="str">
        <f>IF('Request Testing'!I150="","",'Request Testing'!I150)</f>
        <v/>
      </c>
      <c r="J150" s="22" t="str">
        <f>IF('Request Testing'!J150="","",'Request Testing'!J150)</f>
        <v/>
      </c>
      <c r="K150" s="22" t="str">
        <f>IF('Request Testing'!K150="","",'Request Testing'!K150)</f>
        <v/>
      </c>
      <c r="L150" s="70" t="str">
        <f>IF('Request Testing'!L150="","",'Request Testing'!L150)</f>
        <v/>
      </c>
      <c r="M150" s="70" t="str">
        <f>IF('Request Testing'!M150="","",'Request Testing'!M150)</f>
        <v/>
      </c>
      <c r="N150" s="70" t="str">
        <f>IF('Request Testing'!N150="","",'Request Testing'!N150)</f>
        <v/>
      </c>
      <c r="O150" s="72" t="str">
        <f>IF('Request Testing'!O150&lt;1,"",IF(AND(OR('Request Testing'!L150&gt;0,'Request Testing'!M150&gt;0,'Request Testing'!N150&gt;0),COUNTA('Request Testing'!O150)&gt;0),"","PV"))</f>
        <v/>
      </c>
      <c r="P150" s="72" t="str">
        <f>IF('Request Testing'!P150&lt;1,"",IF(AND(OR('Request Testing'!L150&gt;0,'Request Testing'!M150&gt;0),COUNTA('Request Testing'!P150)&gt;0),"HPS ADD ON","HPS"))</f>
        <v/>
      </c>
      <c r="Q150" s="72" t="str">
        <f>IF('Request Testing'!Q150&lt;1,"",IF(AND(OR('Request Testing'!L150&gt;0,'Request Testing'!M150&gt;0),COUNTA('Request Testing'!Q150)&gt;0),"CC ADD ON","CC"))</f>
        <v/>
      </c>
      <c r="R150" s="72" t="str">
        <f>IF('Request Testing'!R150&lt;1,"",IF(AND(OR('Request Testing'!L150&gt;0,'Request Testing'!M150&gt;0),COUNTA('Request Testing'!R150)&gt;0),"RC ADD ON","RC"))</f>
        <v/>
      </c>
      <c r="S150" s="70" t="str">
        <f>IF('Request Testing'!S150&lt;1,"",IF(AND(OR('Request Testing'!L150&gt;0,'Request Testing'!M150&gt;0),COUNTA('Request Testing'!S150)&gt;0),"DL ADD ON","DL"))</f>
        <v/>
      </c>
      <c r="T150" s="70" t="str">
        <f>IF('Request Testing'!T150="","",'Request Testing'!T150)</f>
        <v/>
      </c>
      <c r="U150" s="70" t="str">
        <f>IF('Request Testing'!U150&lt;1,"",IF(AND(OR('Request Testing'!L150&gt;0,'Request Testing'!M150&gt;0),COUNTA('Request Testing'!U150)&gt;0),"OH ADD ON","OH"))</f>
        <v/>
      </c>
      <c r="V150" s="73" t="str">
        <f>IF('Request Testing'!V150&lt;1,"",IF(AND(OR('Request Testing'!L150&gt;0,'Request Testing'!M150&gt;0),COUNTA('Request Testing'!V150)&gt;0),"GCP","AM"))</f>
        <v/>
      </c>
      <c r="W150" s="73" t="str">
        <f>IF('Request Testing'!W150&lt;1,"",IF(AND(OR('Request Testing'!L150&gt;0,'Request Testing'!M150&gt;0),COUNTA('Request Testing'!W150)&gt;0),"GCP","NH"))</f>
        <v/>
      </c>
      <c r="X150" s="73" t="str">
        <f>IF('Request Testing'!X150&lt;1,"",IF(AND(OR('Request Testing'!L150&gt;0,'Request Testing'!M150&gt;0),COUNTA('Request Testing'!X150)&gt;0),"GCP","CA"))</f>
        <v/>
      </c>
      <c r="Y150" s="73" t="str">
        <f>IF('Request Testing'!Y150&lt;1,"",IF(AND(OR('Request Testing'!L150&gt;0,'Request Testing'!M150&gt;0),COUNTA('Request Testing'!Y150)&gt;0),"GCP","DD"))</f>
        <v/>
      </c>
      <c r="Z150" s="73" t="str">
        <f>IF('Request Testing'!Z150&lt;1,"",IF(AND(OR('Request Testing'!L150&gt;0,'Request Testing'!M150&gt;0),COUNTA('Request Testing'!Z150)&gt;0),"GCP","TH"))</f>
        <v/>
      </c>
      <c r="AA150" s="73" t="str">
        <f>IF('Request Testing'!AA150&lt;1,"",IF(AND(OR('Request Testing'!L150&gt;0,'Request Testing'!M150&gt;0),COUNTA('Request Testing'!AA150)&gt;0),"GCP","PHA"))</f>
        <v/>
      </c>
      <c r="AB150" s="73" t="str">
        <f>IF('Request Testing'!AB150&lt;1,"",IF(AND(OR('Request Testing'!L150&gt;0,'Request Testing'!M150&gt;0),COUNTA('Request Testing'!AB150)&gt;0),"GCP","OS"))</f>
        <v/>
      </c>
      <c r="AE150" s="74" t="str">
        <f>IF(OR('Request Testing'!L150&gt;0,'Request Testing'!M150&gt;0,'Request Testing'!N150&gt;0,'Request Testing'!O150&gt;0,'Request Testing'!P150&gt;0,'Request Testing'!Q150&gt;0,'Request Testing'!R150&gt;0,'Request Testing'!S150&gt;0,'Request Testing'!T150&gt;0,'Request Testing'!U150&gt;0,'Request Testing'!V150&gt;0,'Request Testing'!W150&gt;0,'Request Testing'!X150&gt;0,'Request Testing'!Y150&gt;0,'Request Testing'!Z150&gt;0,'Request Testing'!AA150&gt;0,'Request Testing'!AB150&gt;0),"X","")</f>
        <v/>
      </c>
      <c r="AF150" s="75" t="str">
        <f>IF(ISNUMBER(SEARCH({"S"},C150)),"S",IF(ISNUMBER(SEARCH({"M"},C150)),"B",IF(ISNUMBER(SEARCH({"B"},C150)),"B",IF(ISNUMBER(SEARCH({"C"},C150)),"C",IF(ISNUMBER(SEARCH({"H"},C150)),"C",IF(ISNUMBER(SEARCH({"F"},C150)),"C",""))))))</f>
        <v/>
      </c>
      <c r="AG150" s="74" t="str">
        <f t="shared" si="40"/>
        <v/>
      </c>
      <c r="AH150" s="74" t="str">
        <f t="shared" si="41"/>
        <v/>
      </c>
      <c r="AI150" s="74" t="str">
        <f t="shared" si="42"/>
        <v/>
      </c>
      <c r="AJ150" s="4" t="str">
        <f t="shared" si="43"/>
        <v/>
      </c>
      <c r="AK150" s="76" t="str">
        <f>IF('Request Testing'!M150&lt;1,"",IF(AND(OR('Request Testing'!$E$1&gt;0),COUNTA('Request Testing'!M150)&gt;0),"CHR","GGP-LD"))</f>
        <v/>
      </c>
      <c r="AL150" s="4" t="str">
        <f t="shared" si="44"/>
        <v/>
      </c>
      <c r="AM150" s="52" t="str">
        <f t="shared" si="45"/>
        <v/>
      </c>
      <c r="AN150" s="4" t="str">
        <f t="shared" si="46"/>
        <v/>
      </c>
      <c r="AO150" s="4" t="str">
        <f t="shared" si="47"/>
        <v/>
      </c>
      <c r="AP150" s="74" t="str">
        <f t="shared" si="48"/>
        <v/>
      </c>
      <c r="AQ150" s="4" t="str">
        <f t="shared" si="49"/>
        <v/>
      </c>
      <c r="AR150" s="4" t="str">
        <f t="shared" si="59"/>
        <v/>
      </c>
      <c r="AS150" s="74" t="str">
        <f t="shared" si="50"/>
        <v/>
      </c>
      <c r="AT150" s="4" t="str">
        <f t="shared" si="51"/>
        <v/>
      </c>
      <c r="AU150" s="4" t="str">
        <f t="shared" si="52"/>
        <v/>
      </c>
      <c r="AV150" s="4" t="str">
        <f t="shared" si="53"/>
        <v/>
      </c>
      <c r="AW150" s="4" t="str">
        <f t="shared" si="54"/>
        <v/>
      </c>
      <c r="AX150" s="4" t="str">
        <f t="shared" si="55"/>
        <v/>
      </c>
      <c r="AY150" s="4" t="str">
        <f t="shared" si="56"/>
        <v/>
      </c>
      <c r="AZ150" s="4" t="str">
        <f t="shared" si="57"/>
        <v/>
      </c>
      <c r="BA150" s="77" t="str">
        <f>IF(AND(OR('Request Testing'!L150&gt;0,'Request Testing'!M150&gt;0),COUNTA('Request Testing'!V150:AB150)&gt;0),"Run Panel","")</f>
        <v/>
      </c>
      <c r="BC150" s="78" t="str">
        <f>IF(AG150="Blood Card",'Order Details'!$S$34,"")</f>
        <v/>
      </c>
      <c r="BD150" s="78" t="str">
        <f>IF(AH150="Hair Card",'Order Details'!$S$35,"")</f>
        <v/>
      </c>
      <c r="BF150" s="4" t="str">
        <f>IF(AJ150="GGP-HD",'Order Details'!$N$10,"")</f>
        <v/>
      </c>
      <c r="BG150" s="79" t="str">
        <f>IF(AK150="GGP-LD",'Order Details'!$N$15,IF(AK150="CHR",'Order Details'!$P$15,""))</f>
        <v/>
      </c>
      <c r="BH150" s="52" t="str">
        <f>IF(AL150="GGP-uLD",'Order Details'!$N$18,"")</f>
        <v/>
      </c>
      <c r="BI150" s="80" t="str">
        <f>IF(AM150="PV",'Order Details'!$N$24,"")</f>
        <v/>
      </c>
      <c r="BJ150" s="78" t="str">
        <f>IF(AN150="HPS",'Order Details'!$N$34,IF(AN150="HPS ADD ON",'Order Details'!$M$34,""))</f>
        <v/>
      </c>
      <c r="BK150" s="78" t="str">
        <f>IF(AO150="CC",'Order Details'!$N$33,IF(AO150="CC ADD ON",'Order Details'!$M$33,""))</f>
        <v/>
      </c>
      <c r="BL150" s="79" t="str">
        <f>IF(AP150="DL",'Order Details'!$N$35,"")</f>
        <v/>
      </c>
      <c r="BM150" s="79" t="str">
        <f>IF(AQ150="RC",'Order Details'!$N$36,"")</f>
        <v/>
      </c>
      <c r="BN150" s="79" t="str">
        <f>IF(AR150="OH",'Order Details'!$N$37,"")</f>
        <v/>
      </c>
      <c r="BO150" s="79" t="str">
        <f>IF(AS150="BVD",'Order Details'!$N$38,"")</f>
        <v/>
      </c>
      <c r="BP150" s="79" t="str">
        <f>IF(AT150="AM",'Order Details'!$N$40,"")</f>
        <v/>
      </c>
      <c r="BQ150" s="79" t="str">
        <f>IF(AU150="NH",'Order Details'!$N$41,"")</f>
        <v/>
      </c>
      <c r="BR150" s="79" t="str">
        <f>IF(AV150="CA",'Order Details'!$N$42,"")</f>
        <v/>
      </c>
      <c r="BS150" s="79" t="str">
        <f>IF(AW150="DD",'Order Details'!$N$43,"")</f>
        <v/>
      </c>
      <c r="BT150" s="79" t="str">
        <f>IF(AX150="TH",'Order Details'!$N$45,"")</f>
        <v/>
      </c>
      <c r="BU150" s="79" t="str">
        <f>IF(AY150="PHA",'Order Details'!$N$44,"")</f>
        <v/>
      </c>
      <c r="BV150" s="79" t="str">
        <f>IF(AZ150="OS",'Order Details'!$N$46,"")</f>
        <v/>
      </c>
      <c r="BW150" s="79" t="str">
        <f>IF(BA150="RUN PANEL",'Order Details'!$N$39,"")</f>
        <v/>
      </c>
      <c r="BX150" s="79" t="str">
        <f t="shared" si="58"/>
        <v/>
      </c>
    </row>
    <row r="151" spans="1:76" ht="15.75" customHeight="1">
      <c r="A151" s="22" t="str">
        <f>IF('Request Testing'!A151&gt;0,'Request Testing'!A151,"")</f>
        <v/>
      </c>
      <c r="B151" s="70" t="str">
        <f>IF('Request Testing'!B151="","",'Request Testing'!B151)</f>
        <v/>
      </c>
      <c r="C151" s="70" t="str">
        <f>IF('Request Testing'!C151="","",'Request Testing'!C151)</f>
        <v/>
      </c>
      <c r="D151" s="24" t="str">
        <f>IF('Request Testing'!D151="","",'Request Testing'!D151)</f>
        <v/>
      </c>
      <c r="E151" s="24" t="str">
        <f>IF('Request Testing'!E151="","",'Request Testing'!E151)</f>
        <v/>
      </c>
      <c r="F151" s="24" t="str">
        <f>IF('Request Testing'!F151="","",'Request Testing'!F151)</f>
        <v/>
      </c>
      <c r="G151" s="22" t="str">
        <f>IF('Request Testing'!G151="","",'Request Testing'!G151)</f>
        <v/>
      </c>
      <c r="H151" s="71" t="str">
        <f>IF('Request Testing'!H151="","",'Request Testing'!H151)</f>
        <v/>
      </c>
      <c r="I151" s="22" t="str">
        <f>IF('Request Testing'!I151="","",'Request Testing'!I151)</f>
        <v/>
      </c>
      <c r="J151" s="22" t="str">
        <f>IF('Request Testing'!J151="","",'Request Testing'!J151)</f>
        <v/>
      </c>
      <c r="K151" s="22" t="str">
        <f>IF('Request Testing'!K151="","",'Request Testing'!K151)</f>
        <v/>
      </c>
      <c r="L151" s="70" t="str">
        <f>IF('Request Testing'!L151="","",'Request Testing'!L151)</f>
        <v/>
      </c>
      <c r="M151" s="70" t="str">
        <f>IF('Request Testing'!M151="","",'Request Testing'!M151)</f>
        <v/>
      </c>
      <c r="N151" s="70" t="str">
        <f>IF('Request Testing'!N151="","",'Request Testing'!N151)</f>
        <v/>
      </c>
      <c r="O151" s="72" t="str">
        <f>IF('Request Testing'!O151&lt;1,"",IF(AND(OR('Request Testing'!L151&gt;0,'Request Testing'!M151&gt;0,'Request Testing'!N151&gt;0),COUNTA('Request Testing'!O151)&gt;0),"","PV"))</f>
        <v/>
      </c>
      <c r="P151" s="72" t="str">
        <f>IF('Request Testing'!P151&lt;1,"",IF(AND(OR('Request Testing'!L151&gt;0,'Request Testing'!M151&gt;0),COUNTA('Request Testing'!P151)&gt;0),"HPS ADD ON","HPS"))</f>
        <v/>
      </c>
      <c r="Q151" s="72" t="str">
        <f>IF('Request Testing'!Q151&lt;1,"",IF(AND(OR('Request Testing'!L151&gt;0,'Request Testing'!M151&gt;0),COUNTA('Request Testing'!Q151)&gt;0),"CC ADD ON","CC"))</f>
        <v/>
      </c>
      <c r="R151" s="72" t="str">
        <f>IF('Request Testing'!R151&lt;1,"",IF(AND(OR('Request Testing'!L151&gt;0,'Request Testing'!M151&gt;0),COUNTA('Request Testing'!R151)&gt;0),"RC ADD ON","RC"))</f>
        <v/>
      </c>
      <c r="S151" s="70" t="str">
        <f>IF('Request Testing'!S151&lt;1,"",IF(AND(OR('Request Testing'!L151&gt;0,'Request Testing'!M151&gt;0),COUNTA('Request Testing'!S151)&gt;0),"DL ADD ON","DL"))</f>
        <v/>
      </c>
      <c r="T151" s="70" t="str">
        <f>IF('Request Testing'!T151="","",'Request Testing'!T151)</f>
        <v/>
      </c>
      <c r="U151" s="70" t="str">
        <f>IF('Request Testing'!U151&lt;1,"",IF(AND(OR('Request Testing'!L151&gt;0,'Request Testing'!M151&gt;0),COUNTA('Request Testing'!U151)&gt;0),"OH ADD ON","OH"))</f>
        <v/>
      </c>
      <c r="V151" s="73" t="str">
        <f>IF('Request Testing'!V151&lt;1,"",IF(AND(OR('Request Testing'!L151&gt;0,'Request Testing'!M151&gt;0),COUNTA('Request Testing'!V151)&gt;0),"GCP","AM"))</f>
        <v/>
      </c>
      <c r="W151" s="73" t="str">
        <f>IF('Request Testing'!W151&lt;1,"",IF(AND(OR('Request Testing'!L151&gt;0,'Request Testing'!M151&gt;0),COUNTA('Request Testing'!W151)&gt;0),"GCP","NH"))</f>
        <v/>
      </c>
      <c r="X151" s="73" t="str">
        <f>IF('Request Testing'!X151&lt;1,"",IF(AND(OR('Request Testing'!L151&gt;0,'Request Testing'!M151&gt;0),COUNTA('Request Testing'!X151)&gt;0),"GCP","CA"))</f>
        <v/>
      </c>
      <c r="Y151" s="73" t="str">
        <f>IF('Request Testing'!Y151&lt;1,"",IF(AND(OR('Request Testing'!L151&gt;0,'Request Testing'!M151&gt;0),COUNTA('Request Testing'!Y151)&gt;0),"GCP","DD"))</f>
        <v/>
      </c>
      <c r="Z151" s="73" t="str">
        <f>IF('Request Testing'!Z151&lt;1,"",IF(AND(OR('Request Testing'!L151&gt;0,'Request Testing'!M151&gt;0),COUNTA('Request Testing'!Z151)&gt;0),"GCP","TH"))</f>
        <v/>
      </c>
      <c r="AA151" s="73" t="str">
        <f>IF('Request Testing'!AA151&lt;1,"",IF(AND(OR('Request Testing'!L151&gt;0,'Request Testing'!M151&gt;0),COUNTA('Request Testing'!AA151)&gt;0),"GCP","PHA"))</f>
        <v/>
      </c>
      <c r="AB151" s="73" t="str">
        <f>IF('Request Testing'!AB151&lt;1,"",IF(AND(OR('Request Testing'!L151&gt;0,'Request Testing'!M151&gt;0),COUNTA('Request Testing'!AB151)&gt;0),"GCP","OS"))</f>
        <v/>
      </c>
      <c r="AE151" s="74" t="str">
        <f>IF(OR('Request Testing'!L151&gt;0,'Request Testing'!M151&gt;0,'Request Testing'!N151&gt;0,'Request Testing'!O151&gt;0,'Request Testing'!P151&gt;0,'Request Testing'!Q151&gt;0,'Request Testing'!R151&gt;0,'Request Testing'!S151&gt;0,'Request Testing'!T151&gt;0,'Request Testing'!U151&gt;0,'Request Testing'!V151&gt;0,'Request Testing'!W151&gt;0,'Request Testing'!X151&gt;0,'Request Testing'!Y151&gt;0,'Request Testing'!Z151&gt;0,'Request Testing'!AA151&gt;0,'Request Testing'!AB151&gt;0),"X","")</f>
        <v/>
      </c>
      <c r="AF151" s="75" t="str">
        <f>IF(ISNUMBER(SEARCH({"S"},C151)),"S",IF(ISNUMBER(SEARCH({"M"},C151)),"B",IF(ISNUMBER(SEARCH({"B"},C151)),"B",IF(ISNUMBER(SEARCH({"C"},C151)),"C",IF(ISNUMBER(SEARCH({"H"},C151)),"C",IF(ISNUMBER(SEARCH({"F"},C151)),"C",""))))))</f>
        <v/>
      </c>
      <c r="AG151" s="74" t="str">
        <f t="shared" si="40"/>
        <v/>
      </c>
      <c r="AH151" s="74" t="str">
        <f t="shared" si="41"/>
        <v/>
      </c>
      <c r="AI151" s="74" t="str">
        <f t="shared" si="42"/>
        <v/>
      </c>
      <c r="AJ151" s="4" t="str">
        <f t="shared" si="43"/>
        <v/>
      </c>
      <c r="AK151" s="76" t="str">
        <f>IF('Request Testing'!M151&lt;1,"",IF(AND(OR('Request Testing'!$E$1&gt;0),COUNTA('Request Testing'!M151)&gt;0),"CHR","GGP-LD"))</f>
        <v/>
      </c>
      <c r="AL151" s="4" t="str">
        <f t="shared" si="44"/>
        <v/>
      </c>
      <c r="AM151" s="52" t="str">
        <f t="shared" si="45"/>
        <v/>
      </c>
      <c r="AN151" s="4" t="str">
        <f t="shared" si="46"/>
        <v/>
      </c>
      <c r="AO151" s="4" t="str">
        <f t="shared" si="47"/>
        <v/>
      </c>
      <c r="AP151" s="74" t="str">
        <f t="shared" si="48"/>
        <v/>
      </c>
      <c r="AQ151" s="4" t="str">
        <f t="shared" si="49"/>
        <v/>
      </c>
      <c r="AR151" s="4" t="str">
        <f t="shared" si="59"/>
        <v/>
      </c>
      <c r="AS151" s="74" t="str">
        <f t="shared" si="50"/>
        <v/>
      </c>
      <c r="AT151" s="4" t="str">
        <f t="shared" si="51"/>
        <v/>
      </c>
      <c r="AU151" s="4" t="str">
        <f t="shared" si="52"/>
        <v/>
      </c>
      <c r="AV151" s="4" t="str">
        <f t="shared" si="53"/>
        <v/>
      </c>
      <c r="AW151" s="4" t="str">
        <f t="shared" si="54"/>
        <v/>
      </c>
      <c r="AX151" s="4" t="str">
        <f t="shared" si="55"/>
        <v/>
      </c>
      <c r="AY151" s="4" t="str">
        <f t="shared" si="56"/>
        <v/>
      </c>
      <c r="AZ151" s="4" t="str">
        <f t="shared" si="57"/>
        <v/>
      </c>
      <c r="BA151" s="77" t="str">
        <f>IF(AND(OR('Request Testing'!L151&gt;0,'Request Testing'!M151&gt;0),COUNTA('Request Testing'!V151:AB151)&gt;0),"Run Panel","")</f>
        <v/>
      </c>
      <c r="BC151" s="78" t="str">
        <f>IF(AG151="Blood Card",'Order Details'!$S$34,"")</f>
        <v/>
      </c>
      <c r="BD151" s="78" t="str">
        <f>IF(AH151="Hair Card",'Order Details'!$S$35,"")</f>
        <v/>
      </c>
      <c r="BF151" s="4" t="str">
        <f>IF(AJ151="GGP-HD",'Order Details'!$N$10,"")</f>
        <v/>
      </c>
      <c r="BG151" s="79" t="str">
        <f>IF(AK151="GGP-LD",'Order Details'!$N$15,IF(AK151="CHR",'Order Details'!$P$15,""))</f>
        <v/>
      </c>
      <c r="BH151" s="52" t="str">
        <f>IF(AL151="GGP-uLD",'Order Details'!$N$18,"")</f>
        <v/>
      </c>
      <c r="BI151" s="80" t="str">
        <f>IF(AM151="PV",'Order Details'!$N$24,"")</f>
        <v/>
      </c>
      <c r="BJ151" s="78" t="str">
        <f>IF(AN151="HPS",'Order Details'!$N$34,IF(AN151="HPS ADD ON",'Order Details'!$M$34,""))</f>
        <v/>
      </c>
      <c r="BK151" s="78" t="str">
        <f>IF(AO151="CC",'Order Details'!$N$33,IF(AO151="CC ADD ON",'Order Details'!$M$33,""))</f>
        <v/>
      </c>
      <c r="BL151" s="79" t="str">
        <f>IF(AP151="DL",'Order Details'!$N$35,"")</f>
        <v/>
      </c>
      <c r="BM151" s="79" t="str">
        <f>IF(AQ151="RC",'Order Details'!$N$36,"")</f>
        <v/>
      </c>
      <c r="BN151" s="79" t="str">
        <f>IF(AR151="OH",'Order Details'!$N$37,"")</f>
        <v/>
      </c>
      <c r="BO151" s="79" t="str">
        <f>IF(AS151="BVD",'Order Details'!$N$38,"")</f>
        <v/>
      </c>
      <c r="BP151" s="79" t="str">
        <f>IF(AT151="AM",'Order Details'!$N$40,"")</f>
        <v/>
      </c>
      <c r="BQ151" s="79" t="str">
        <f>IF(AU151="NH",'Order Details'!$N$41,"")</f>
        <v/>
      </c>
      <c r="BR151" s="79" t="str">
        <f>IF(AV151="CA",'Order Details'!$N$42,"")</f>
        <v/>
      </c>
      <c r="BS151" s="79" t="str">
        <f>IF(AW151="DD",'Order Details'!$N$43,"")</f>
        <v/>
      </c>
      <c r="BT151" s="79" t="str">
        <f>IF(AX151="TH",'Order Details'!$N$45,"")</f>
        <v/>
      </c>
      <c r="BU151" s="79" t="str">
        <f>IF(AY151="PHA",'Order Details'!$N$44,"")</f>
        <v/>
      </c>
      <c r="BV151" s="79" t="str">
        <f>IF(AZ151="OS",'Order Details'!$N$46,"")</f>
        <v/>
      </c>
      <c r="BW151" s="79" t="str">
        <f>IF(BA151="RUN PANEL",'Order Details'!$N$39,"")</f>
        <v/>
      </c>
      <c r="BX151" s="79" t="str">
        <f t="shared" si="58"/>
        <v/>
      </c>
    </row>
    <row r="152" spans="1:76" ht="15.75" customHeight="1">
      <c r="A152" s="22" t="str">
        <f>IF('Request Testing'!A152&gt;0,'Request Testing'!A152,"")</f>
        <v/>
      </c>
      <c r="B152" s="70" t="str">
        <f>IF('Request Testing'!B152="","",'Request Testing'!B152)</f>
        <v/>
      </c>
      <c r="C152" s="70" t="str">
        <f>IF('Request Testing'!C152="","",'Request Testing'!C152)</f>
        <v/>
      </c>
      <c r="D152" s="24" t="str">
        <f>IF('Request Testing'!D152="","",'Request Testing'!D152)</f>
        <v/>
      </c>
      <c r="E152" s="24" t="str">
        <f>IF('Request Testing'!E152="","",'Request Testing'!E152)</f>
        <v/>
      </c>
      <c r="F152" s="24" t="str">
        <f>IF('Request Testing'!F152="","",'Request Testing'!F152)</f>
        <v/>
      </c>
      <c r="G152" s="22" t="str">
        <f>IF('Request Testing'!G152="","",'Request Testing'!G152)</f>
        <v/>
      </c>
      <c r="H152" s="71" t="str">
        <f>IF('Request Testing'!H152="","",'Request Testing'!H152)</f>
        <v/>
      </c>
      <c r="I152" s="22" t="str">
        <f>IF('Request Testing'!I152="","",'Request Testing'!I152)</f>
        <v/>
      </c>
      <c r="J152" s="22" t="str">
        <f>IF('Request Testing'!J152="","",'Request Testing'!J152)</f>
        <v/>
      </c>
      <c r="K152" s="22" t="str">
        <f>IF('Request Testing'!K152="","",'Request Testing'!K152)</f>
        <v/>
      </c>
      <c r="L152" s="70" t="str">
        <f>IF('Request Testing'!L152="","",'Request Testing'!L152)</f>
        <v/>
      </c>
      <c r="M152" s="70" t="str">
        <f>IF('Request Testing'!M152="","",'Request Testing'!M152)</f>
        <v/>
      </c>
      <c r="N152" s="70" t="str">
        <f>IF('Request Testing'!N152="","",'Request Testing'!N152)</f>
        <v/>
      </c>
      <c r="O152" s="72" t="str">
        <f>IF('Request Testing'!O152&lt;1,"",IF(AND(OR('Request Testing'!L152&gt;0,'Request Testing'!M152&gt;0,'Request Testing'!N152&gt;0),COUNTA('Request Testing'!O152)&gt;0),"","PV"))</f>
        <v/>
      </c>
      <c r="P152" s="72" t="str">
        <f>IF('Request Testing'!P152&lt;1,"",IF(AND(OR('Request Testing'!L152&gt;0,'Request Testing'!M152&gt;0),COUNTA('Request Testing'!P152)&gt;0),"HPS ADD ON","HPS"))</f>
        <v/>
      </c>
      <c r="Q152" s="72" t="str">
        <f>IF('Request Testing'!Q152&lt;1,"",IF(AND(OR('Request Testing'!L152&gt;0,'Request Testing'!M152&gt;0),COUNTA('Request Testing'!Q152)&gt;0),"CC ADD ON","CC"))</f>
        <v/>
      </c>
      <c r="R152" s="72" t="str">
        <f>IF('Request Testing'!R152&lt;1,"",IF(AND(OR('Request Testing'!L152&gt;0,'Request Testing'!M152&gt;0),COUNTA('Request Testing'!R152)&gt;0),"RC ADD ON","RC"))</f>
        <v/>
      </c>
      <c r="S152" s="70" t="str">
        <f>IF('Request Testing'!S152&lt;1,"",IF(AND(OR('Request Testing'!L152&gt;0,'Request Testing'!M152&gt;0),COUNTA('Request Testing'!S152)&gt;0),"DL ADD ON","DL"))</f>
        <v/>
      </c>
      <c r="T152" s="70" t="str">
        <f>IF('Request Testing'!T152="","",'Request Testing'!T152)</f>
        <v/>
      </c>
      <c r="U152" s="70" t="str">
        <f>IF('Request Testing'!U152&lt;1,"",IF(AND(OR('Request Testing'!L152&gt;0,'Request Testing'!M152&gt;0),COUNTA('Request Testing'!U152)&gt;0),"OH ADD ON","OH"))</f>
        <v/>
      </c>
      <c r="V152" s="73" t="str">
        <f>IF('Request Testing'!V152&lt;1,"",IF(AND(OR('Request Testing'!L152&gt;0,'Request Testing'!M152&gt;0),COUNTA('Request Testing'!V152)&gt;0),"GCP","AM"))</f>
        <v/>
      </c>
      <c r="W152" s="73" t="str">
        <f>IF('Request Testing'!W152&lt;1,"",IF(AND(OR('Request Testing'!L152&gt;0,'Request Testing'!M152&gt;0),COUNTA('Request Testing'!W152)&gt;0),"GCP","NH"))</f>
        <v/>
      </c>
      <c r="X152" s="73" t="str">
        <f>IF('Request Testing'!X152&lt;1,"",IF(AND(OR('Request Testing'!L152&gt;0,'Request Testing'!M152&gt;0),COUNTA('Request Testing'!X152)&gt;0),"GCP","CA"))</f>
        <v/>
      </c>
      <c r="Y152" s="73" t="str">
        <f>IF('Request Testing'!Y152&lt;1,"",IF(AND(OR('Request Testing'!L152&gt;0,'Request Testing'!M152&gt;0),COUNTA('Request Testing'!Y152)&gt;0),"GCP","DD"))</f>
        <v/>
      </c>
      <c r="Z152" s="73" t="str">
        <f>IF('Request Testing'!Z152&lt;1,"",IF(AND(OR('Request Testing'!L152&gt;0,'Request Testing'!M152&gt;0),COUNTA('Request Testing'!Z152)&gt;0),"GCP","TH"))</f>
        <v/>
      </c>
      <c r="AA152" s="73" t="str">
        <f>IF('Request Testing'!AA152&lt;1,"",IF(AND(OR('Request Testing'!L152&gt;0,'Request Testing'!M152&gt;0),COUNTA('Request Testing'!AA152)&gt;0),"GCP","PHA"))</f>
        <v/>
      </c>
      <c r="AB152" s="73" t="str">
        <f>IF('Request Testing'!AB152&lt;1,"",IF(AND(OR('Request Testing'!L152&gt;0,'Request Testing'!M152&gt;0),COUNTA('Request Testing'!AB152)&gt;0),"GCP","OS"))</f>
        <v/>
      </c>
      <c r="AE152" s="74" t="str">
        <f>IF(OR('Request Testing'!L152&gt;0,'Request Testing'!M152&gt;0,'Request Testing'!N152&gt;0,'Request Testing'!O152&gt;0,'Request Testing'!P152&gt;0,'Request Testing'!Q152&gt;0,'Request Testing'!R152&gt;0,'Request Testing'!S152&gt;0,'Request Testing'!T152&gt;0,'Request Testing'!U152&gt;0,'Request Testing'!V152&gt;0,'Request Testing'!W152&gt;0,'Request Testing'!X152&gt;0,'Request Testing'!Y152&gt;0,'Request Testing'!Z152&gt;0,'Request Testing'!AA152&gt;0,'Request Testing'!AB152&gt;0),"X","")</f>
        <v/>
      </c>
      <c r="AF152" s="75" t="str">
        <f>IF(ISNUMBER(SEARCH({"S"},C152)),"S",IF(ISNUMBER(SEARCH({"M"},C152)),"B",IF(ISNUMBER(SEARCH({"B"},C152)),"B",IF(ISNUMBER(SEARCH({"C"},C152)),"C",IF(ISNUMBER(SEARCH({"H"},C152)),"C",IF(ISNUMBER(SEARCH({"F"},C152)),"C",""))))))</f>
        <v/>
      </c>
      <c r="AG152" s="74" t="str">
        <f t="shared" si="40"/>
        <v/>
      </c>
      <c r="AH152" s="74" t="str">
        <f t="shared" si="41"/>
        <v/>
      </c>
      <c r="AI152" s="74" t="str">
        <f t="shared" si="42"/>
        <v/>
      </c>
      <c r="AJ152" s="4" t="str">
        <f t="shared" si="43"/>
        <v/>
      </c>
      <c r="AK152" s="76" t="str">
        <f>IF('Request Testing'!M152&lt;1,"",IF(AND(OR('Request Testing'!$E$1&gt;0),COUNTA('Request Testing'!M152)&gt;0),"CHR","GGP-LD"))</f>
        <v/>
      </c>
      <c r="AL152" s="4" t="str">
        <f t="shared" si="44"/>
        <v/>
      </c>
      <c r="AM152" s="52" t="str">
        <f t="shared" si="45"/>
        <v/>
      </c>
      <c r="AN152" s="4" t="str">
        <f t="shared" si="46"/>
        <v/>
      </c>
      <c r="AO152" s="4" t="str">
        <f t="shared" si="47"/>
        <v/>
      </c>
      <c r="AP152" s="74" t="str">
        <f t="shared" si="48"/>
        <v/>
      </c>
      <c r="AQ152" s="4" t="str">
        <f t="shared" si="49"/>
        <v/>
      </c>
      <c r="AR152" s="4" t="str">
        <f t="shared" si="59"/>
        <v/>
      </c>
      <c r="AS152" s="74" t="str">
        <f t="shared" si="50"/>
        <v/>
      </c>
      <c r="AT152" s="4" t="str">
        <f t="shared" si="51"/>
        <v/>
      </c>
      <c r="AU152" s="4" t="str">
        <f t="shared" si="52"/>
        <v/>
      </c>
      <c r="AV152" s="4" t="str">
        <f t="shared" si="53"/>
        <v/>
      </c>
      <c r="AW152" s="4" t="str">
        <f t="shared" si="54"/>
        <v/>
      </c>
      <c r="AX152" s="4" t="str">
        <f t="shared" si="55"/>
        <v/>
      </c>
      <c r="AY152" s="4" t="str">
        <f t="shared" si="56"/>
        <v/>
      </c>
      <c r="AZ152" s="4" t="str">
        <f t="shared" si="57"/>
        <v/>
      </c>
      <c r="BA152" s="77" t="str">
        <f>IF(AND(OR('Request Testing'!L152&gt;0,'Request Testing'!M152&gt;0),COUNTA('Request Testing'!V152:AB152)&gt;0),"Run Panel","")</f>
        <v/>
      </c>
      <c r="BC152" s="78" t="str">
        <f>IF(AG152="Blood Card",'Order Details'!$S$34,"")</f>
        <v/>
      </c>
      <c r="BD152" s="78" t="str">
        <f>IF(AH152="Hair Card",'Order Details'!$S$35,"")</f>
        <v/>
      </c>
      <c r="BF152" s="4" t="str">
        <f>IF(AJ152="GGP-HD",'Order Details'!$N$10,"")</f>
        <v/>
      </c>
      <c r="BG152" s="79" t="str">
        <f>IF(AK152="GGP-LD",'Order Details'!$N$15,IF(AK152="CHR",'Order Details'!$P$15,""))</f>
        <v/>
      </c>
      <c r="BH152" s="52" t="str">
        <f>IF(AL152="GGP-uLD",'Order Details'!$N$18,"")</f>
        <v/>
      </c>
      <c r="BI152" s="80" t="str">
        <f>IF(AM152="PV",'Order Details'!$N$24,"")</f>
        <v/>
      </c>
      <c r="BJ152" s="78" t="str">
        <f>IF(AN152="HPS",'Order Details'!$N$34,IF(AN152="HPS ADD ON",'Order Details'!$M$34,""))</f>
        <v/>
      </c>
      <c r="BK152" s="78" t="str">
        <f>IF(AO152="CC",'Order Details'!$N$33,IF(AO152="CC ADD ON",'Order Details'!$M$33,""))</f>
        <v/>
      </c>
      <c r="BL152" s="79" t="str">
        <f>IF(AP152="DL",'Order Details'!$N$35,"")</f>
        <v/>
      </c>
      <c r="BM152" s="79" t="str">
        <f>IF(AQ152="RC",'Order Details'!$N$36,"")</f>
        <v/>
      </c>
      <c r="BN152" s="79" t="str">
        <f>IF(AR152="OH",'Order Details'!$N$37,"")</f>
        <v/>
      </c>
      <c r="BO152" s="79" t="str">
        <f>IF(AS152="BVD",'Order Details'!$N$38,"")</f>
        <v/>
      </c>
      <c r="BP152" s="79" t="str">
        <f>IF(AT152="AM",'Order Details'!$N$40,"")</f>
        <v/>
      </c>
      <c r="BQ152" s="79" t="str">
        <f>IF(AU152="NH",'Order Details'!$N$41,"")</f>
        <v/>
      </c>
      <c r="BR152" s="79" t="str">
        <f>IF(AV152="CA",'Order Details'!$N$42,"")</f>
        <v/>
      </c>
      <c r="BS152" s="79" t="str">
        <f>IF(AW152="DD",'Order Details'!$N$43,"")</f>
        <v/>
      </c>
      <c r="BT152" s="79" t="str">
        <f>IF(AX152="TH",'Order Details'!$N$45,"")</f>
        <v/>
      </c>
      <c r="BU152" s="79" t="str">
        <f>IF(AY152="PHA",'Order Details'!$N$44,"")</f>
        <v/>
      </c>
      <c r="BV152" s="79" t="str">
        <f>IF(AZ152="OS",'Order Details'!$N$46,"")</f>
        <v/>
      </c>
      <c r="BW152" s="79" t="str">
        <f>IF(BA152="RUN PANEL",'Order Details'!$N$39,"")</f>
        <v/>
      </c>
      <c r="BX152" s="79" t="str">
        <f t="shared" si="58"/>
        <v/>
      </c>
    </row>
    <row r="153" spans="1:76" ht="15.75" customHeight="1">
      <c r="A153" s="22" t="str">
        <f>IF('Request Testing'!A153&gt;0,'Request Testing'!A153,"")</f>
        <v/>
      </c>
      <c r="B153" s="70" t="str">
        <f>IF('Request Testing'!B153="","",'Request Testing'!B153)</f>
        <v/>
      </c>
      <c r="C153" s="70" t="str">
        <f>IF('Request Testing'!C153="","",'Request Testing'!C153)</f>
        <v/>
      </c>
      <c r="D153" s="24" t="str">
        <f>IF('Request Testing'!D153="","",'Request Testing'!D153)</f>
        <v/>
      </c>
      <c r="E153" s="24" t="str">
        <f>IF('Request Testing'!E153="","",'Request Testing'!E153)</f>
        <v/>
      </c>
      <c r="F153" s="24" t="str">
        <f>IF('Request Testing'!F153="","",'Request Testing'!F153)</f>
        <v/>
      </c>
      <c r="G153" s="22" t="str">
        <f>IF('Request Testing'!G153="","",'Request Testing'!G153)</f>
        <v/>
      </c>
      <c r="H153" s="71" t="str">
        <f>IF('Request Testing'!H153="","",'Request Testing'!H153)</f>
        <v/>
      </c>
      <c r="I153" s="22" t="str">
        <f>IF('Request Testing'!I153="","",'Request Testing'!I153)</f>
        <v/>
      </c>
      <c r="J153" s="22" t="str">
        <f>IF('Request Testing'!J153="","",'Request Testing'!J153)</f>
        <v/>
      </c>
      <c r="K153" s="22" t="str">
        <f>IF('Request Testing'!K153="","",'Request Testing'!K153)</f>
        <v/>
      </c>
      <c r="L153" s="70" t="str">
        <f>IF('Request Testing'!L153="","",'Request Testing'!L153)</f>
        <v/>
      </c>
      <c r="M153" s="70" t="str">
        <f>IF('Request Testing'!M153="","",'Request Testing'!M153)</f>
        <v/>
      </c>
      <c r="N153" s="70" t="str">
        <f>IF('Request Testing'!N153="","",'Request Testing'!N153)</f>
        <v/>
      </c>
      <c r="O153" s="72" t="str">
        <f>IF('Request Testing'!O153&lt;1,"",IF(AND(OR('Request Testing'!L153&gt;0,'Request Testing'!M153&gt;0,'Request Testing'!N153&gt;0),COUNTA('Request Testing'!O153)&gt;0),"","PV"))</f>
        <v/>
      </c>
      <c r="P153" s="72" t="str">
        <f>IF('Request Testing'!P153&lt;1,"",IF(AND(OR('Request Testing'!L153&gt;0,'Request Testing'!M153&gt;0),COUNTA('Request Testing'!P153)&gt;0),"HPS ADD ON","HPS"))</f>
        <v/>
      </c>
      <c r="Q153" s="72" t="str">
        <f>IF('Request Testing'!Q153&lt;1,"",IF(AND(OR('Request Testing'!L153&gt;0,'Request Testing'!M153&gt;0),COUNTA('Request Testing'!Q153)&gt;0),"CC ADD ON","CC"))</f>
        <v/>
      </c>
      <c r="R153" s="72" t="str">
        <f>IF('Request Testing'!R153&lt;1,"",IF(AND(OR('Request Testing'!L153&gt;0,'Request Testing'!M153&gt;0),COUNTA('Request Testing'!R153)&gt;0),"RC ADD ON","RC"))</f>
        <v/>
      </c>
      <c r="S153" s="70" t="str">
        <f>IF('Request Testing'!S153&lt;1,"",IF(AND(OR('Request Testing'!L153&gt;0,'Request Testing'!M153&gt;0),COUNTA('Request Testing'!S153)&gt;0),"DL ADD ON","DL"))</f>
        <v/>
      </c>
      <c r="T153" s="70" t="str">
        <f>IF('Request Testing'!T153="","",'Request Testing'!T153)</f>
        <v/>
      </c>
      <c r="U153" s="70" t="str">
        <f>IF('Request Testing'!U153&lt;1,"",IF(AND(OR('Request Testing'!L153&gt;0,'Request Testing'!M153&gt;0),COUNTA('Request Testing'!U153)&gt;0),"OH ADD ON","OH"))</f>
        <v/>
      </c>
      <c r="V153" s="73" t="str">
        <f>IF('Request Testing'!V153&lt;1,"",IF(AND(OR('Request Testing'!L153&gt;0,'Request Testing'!M153&gt;0),COUNTA('Request Testing'!V153)&gt;0),"GCP","AM"))</f>
        <v/>
      </c>
      <c r="W153" s="73" t="str">
        <f>IF('Request Testing'!W153&lt;1,"",IF(AND(OR('Request Testing'!L153&gt;0,'Request Testing'!M153&gt;0),COUNTA('Request Testing'!W153)&gt;0),"GCP","NH"))</f>
        <v/>
      </c>
      <c r="X153" s="73" t="str">
        <f>IF('Request Testing'!X153&lt;1,"",IF(AND(OR('Request Testing'!L153&gt;0,'Request Testing'!M153&gt;0),COUNTA('Request Testing'!X153)&gt;0),"GCP","CA"))</f>
        <v/>
      </c>
      <c r="Y153" s="73" t="str">
        <f>IF('Request Testing'!Y153&lt;1,"",IF(AND(OR('Request Testing'!L153&gt;0,'Request Testing'!M153&gt;0),COUNTA('Request Testing'!Y153)&gt;0),"GCP","DD"))</f>
        <v/>
      </c>
      <c r="Z153" s="73" t="str">
        <f>IF('Request Testing'!Z153&lt;1,"",IF(AND(OR('Request Testing'!L153&gt;0,'Request Testing'!M153&gt;0),COUNTA('Request Testing'!Z153)&gt;0),"GCP","TH"))</f>
        <v/>
      </c>
      <c r="AA153" s="73" t="str">
        <f>IF('Request Testing'!AA153&lt;1,"",IF(AND(OR('Request Testing'!L153&gt;0,'Request Testing'!M153&gt;0),COUNTA('Request Testing'!AA153)&gt;0),"GCP","PHA"))</f>
        <v/>
      </c>
      <c r="AB153" s="73" t="str">
        <f>IF('Request Testing'!AB153&lt;1,"",IF(AND(OR('Request Testing'!L153&gt;0,'Request Testing'!M153&gt;0),COUNTA('Request Testing'!AB153)&gt;0),"GCP","OS"))</f>
        <v/>
      </c>
      <c r="AE153" s="74" t="str">
        <f>IF(OR('Request Testing'!L153&gt;0,'Request Testing'!M153&gt;0,'Request Testing'!N153&gt;0,'Request Testing'!O153&gt;0,'Request Testing'!P153&gt;0,'Request Testing'!Q153&gt;0,'Request Testing'!R153&gt;0,'Request Testing'!S153&gt;0,'Request Testing'!T153&gt;0,'Request Testing'!U153&gt;0,'Request Testing'!V153&gt;0,'Request Testing'!W153&gt;0,'Request Testing'!X153&gt;0,'Request Testing'!Y153&gt;0,'Request Testing'!Z153&gt;0,'Request Testing'!AA153&gt;0,'Request Testing'!AB153&gt;0),"X","")</f>
        <v/>
      </c>
      <c r="AF153" s="75" t="str">
        <f>IF(ISNUMBER(SEARCH({"S"},C153)),"S",IF(ISNUMBER(SEARCH({"M"},C153)),"B",IF(ISNUMBER(SEARCH({"B"},C153)),"B",IF(ISNUMBER(SEARCH({"C"},C153)),"C",IF(ISNUMBER(SEARCH({"H"},C153)),"C",IF(ISNUMBER(SEARCH({"F"},C153)),"C",""))))))</f>
        <v/>
      </c>
      <c r="AG153" s="74" t="str">
        <f t="shared" si="40"/>
        <v/>
      </c>
      <c r="AH153" s="74" t="str">
        <f t="shared" si="41"/>
        <v/>
      </c>
      <c r="AI153" s="74" t="str">
        <f t="shared" si="42"/>
        <v/>
      </c>
      <c r="AJ153" s="4" t="str">
        <f t="shared" si="43"/>
        <v/>
      </c>
      <c r="AK153" s="76" t="str">
        <f>IF('Request Testing'!M153&lt;1,"",IF(AND(OR('Request Testing'!$E$1&gt;0),COUNTA('Request Testing'!M153)&gt;0),"CHR","GGP-LD"))</f>
        <v/>
      </c>
      <c r="AL153" s="4" t="str">
        <f t="shared" si="44"/>
        <v/>
      </c>
      <c r="AM153" s="52" t="str">
        <f t="shared" si="45"/>
        <v/>
      </c>
      <c r="AN153" s="4" t="str">
        <f t="shared" si="46"/>
        <v/>
      </c>
      <c r="AO153" s="4" t="str">
        <f t="shared" si="47"/>
        <v/>
      </c>
      <c r="AP153" s="74" t="str">
        <f t="shared" si="48"/>
        <v/>
      </c>
      <c r="AQ153" s="4" t="str">
        <f t="shared" si="49"/>
        <v/>
      </c>
      <c r="AR153" s="4" t="str">
        <f t="shared" si="59"/>
        <v/>
      </c>
      <c r="AS153" s="74" t="str">
        <f t="shared" si="50"/>
        <v/>
      </c>
      <c r="AT153" s="4" t="str">
        <f t="shared" si="51"/>
        <v/>
      </c>
      <c r="AU153" s="4" t="str">
        <f t="shared" si="52"/>
        <v/>
      </c>
      <c r="AV153" s="4" t="str">
        <f t="shared" si="53"/>
        <v/>
      </c>
      <c r="AW153" s="4" t="str">
        <f t="shared" si="54"/>
        <v/>
      </c>
      <c r="AX153" s="4" t="str">
        <f t="shared" si="55"/>
        <v/>
      </c>
      <c r="AY153" s="4" t="str">
        <f t="shared" si="56"/>
        <v/>
      </c>
      <c r="AZ153" s="4" t="str">
        <f t="shared" si="57"/>
        <v/>
      </c>
      <c r="BA153" s="77" t="str">
        <f>IF(AND(OR('Request Testing'!L153&gt;0,'Request Testing'!M153&gt;0),COUNTA('Request Testing'!V153:AB153)&gt;0),"Run Panel","")</f>
        <v/>
      </c>
      <c r="BC153" s="78" t="str">
        <f>IF(AG153="Blood Card",'Order Details'!$S$34,"")</f>
        <v/>
      </c>
      <c r="BD153" s="78" t="str">
        <f>IF(AH153="Hair Card",'Order Details'!$S$35,"")</f>
        <v/>
      </c>
      <c r="BF153" s="4" t="str">
        <f>IF(AJ153="GGP-HD",'Order Details'!$N$10,"")</f>
        <v/>
      </c>
      <c r="BG153" s="79" t="str">
        <f>IF(AK153="GGP-LD",'Order Details'!$N$15,IF(AK153="CHR",'Order Details'!$P$15,""))</f>
        <v/>
      </c>
      <c r="BH153" s="52" t="str">
        <f>IF(AL153="GGP-uLD",'Order Details'!$N$18,"")</f>
        <v/>
      </c>
      <c r="BI153" s="80" t="str">
        <f>IF(AM153="PV",'Order Details'!$N$24,"")</f>
        <v/>
      </c>
      <c r="BJ153" s="78" t="str">
        <f>IF(AN153="HPS",'Order Details'!$N$34,IF(AN153="HPS ADD ON",'Order Details'!$M$34,""))</f>
        <v/>
      </c>
      <c r="BK153" s="78" t="str">
        <f>IF(AO153="CC",'Order Details'!$N$33,IF(AO153="CC ADD ON",'Order Details'!$M$33,""))</f>
        <v/>
      </c>
      <c r="BL153" s="79" t="str">
        <f>IF(AP153="DL",'Order Details'!$N$35,"")</f>
        <v/>
      </c>
      <c r="BM153" s="79" t="str">
        <f>IF(AQ153="RC",'Order Details'!$N$36,"")</f>
        <v/>
      </c>
      <c r="BN153" s="79" t="str">
        <f>IF(AR153="OH",'Order Details'!$N$37,"")</f>
        <v/>
      </c>
      <c r="BO153" s="79" t="str">
        <f>IF(AS153="BVD",'Order Details'!$N$38,"")</f>
        <v/>
      </c>
      <c r="BP153" s="79" t="str">
        <f>IF(AT153="AM",'Order Details'!$N$40,"")</f>
        <v/>
      </c>
      <c r="BQ153" s="79" t="str">
        <f>IF(AU153="NH",'Order Details'!$N$41,"")</f>
        <v/>
      </c>
      <c r="BR153" s="79" t="str">
        <f>IF(AV153="CA",'Order Details'!$N$42,"")</f>
        <v/>
      </c>
      <c r="BS153" s="79" t="str">
        <f>IF(AW153="DD",'Order Details'!$N$43,"")</f>
        <v/>
      </c>
      <c r="BT153" s="79" t="str">
        <f>IF(AX153="TH",'Order Details'!$N$45,"")</f>
        <v/>
      </c>
      <c r="BU153" s="79" t="str">
        <f>IF(AY153="PHA",'Order Details'!$N$44,"")</f>
        <v/>
      </c>
      <c r="BV153" s="79" t="str">
        <f>IF(AZ153="OS",'Order Details'!$N$46,"")</f>
        <v/>
      </c>
      <c r="BW153" s="79" t="str">
        <f>IF(BA153="RUN PANEL",'Order Details'!$N$39,"")</f>
        <v/>
      </c>
      <c r="BX153" s="79" t="str">
        <f t="shared" si="58"/>
        <v/>
      </c>
    </row>
    <row r="154" spans="1:76" ht="15.75" customHeight="1">
      <c r="A154" s="22" t="str">
        <f>IF('Request Testing'!A154&gt;0,'Request Testing'!A154,"")</f>
        <v/>
      </c>
      <c r="B154" s="70" t="str">
        <f>IF('Request Testing'!B154="","",'Request Testing'!B154)</f>
        <v/>
      </c>
      <c r="C154" s="70" t="str">
        <f>IF('Request Testing'!C154="","",'Request Testing'!C154)</f>
        <v/>
      </c>
      <c r="D154" s="24" t="str">
        <f>IF('Request Testing'!D154="","",'Request Testing'!D154)</f>
        <v/>
      </c>
      <c r="E154" s="24" t="str">
        <f>IF('Request Testing'!E154="","",'Request Testing'!E154)</f>
        <v/>
      </c>
      <c r="F154" s="24" t="str">
        <f>IF('Request Testing'!F154="","",'Request Testing'!F154)</f>
        <v/>
      </c>
      <c r="G154" s="22" t="str">
        <f>IF('Request Testing'!G154="","",'Request Testing'!G154)</f>
        <v/>
      </c>
      <c r="H154" s="71" t="str">
        <f>IF('Request Testing'!H154="","",'Request Testing'!H154)</f>
        <v/>
      </c>
      <c r="I154" s="22" t="str">
        <f>IF('Request Testing'!I154="","",'Request Testing'!I154)</f>
        <v/>
      </c>
      <c r="J154" s="22" t="str">
        <f>IF('Request Testing'!J154="","",'Request Testing'!J154)</f>
        <v/>
      </c>
      <c r="K154" s="22" t="str">
        <f>IF('Request Testing'!K154="","",'Request Testing'!K154)</f>
        <v/>
      </c>
      <c r="L154" s="70" t="str">
        <f>IF('Request Testing'!L154="","",'Request Testing'!L154)</f>
        <v/>
      </c>
      <c r="M154" s="70" t="str">
        <f>IF('Request Testing'!M154="","",'Request Testing'!M154)</f>
        <v/>
      </c>
      <c r="N154" s="70" t="str">
        <f>IF('Request Testing'!N154="","",'Request Testing'!N154)</f>
        <v/>
      </c>
      <c r="O154" s="72" t="str">
        <f>IF('Request Testing'!O154&lt;1,"",IF(AND(OR('Request Testing'!L154&gt;0,'Request Testing'!M154&gt;0,'Request Testing'!N154&gt;0),COUNTA('Request Testing'!O154)&gt;0),"","PV"))</f>
        <v/>
      </c>
      <c r="P154" s="72" t="str">
        <f>IF('Request Testing'!P154&lt;1,"",IF(AND(OR('Request Testing'!L154&gt;0,'Request Testing'!M154&gt;0),COUNTA('Request Testing'!P154)&gt;0),"HPS ADD ON","HPS"))</f>
        <v/>
      </c>
      <c r="Q154" s="72" t="str">
        <f>IF('Request Testing'!Q154&lt;1,"",IF(AND(OR('Request Testing'!L154&gt;0,'Request Testing'!M154&gt;0),COUNTA('Request Testing'!Q154)&gt;0),"CC ADD ON","CC"))</f>
        <v/>
      </c>
      <c r="R154" s="72" t="str">
        <f>IF('Request Testing'!R154&lt;1,"",IF(AND(OR('Request Testing'!L154&gt;0,'Request Testing'!M154&gt;0),COUNTA('Request Testing'!R154)&gt;0),"RC ADD ON","RC"))</f>
        <v/>
      </c>
      <c r="S154" s="70" t="str">
        <f>IF('Request Testing'!S154&lt;1,"",IF(AND(OR('Request Testing'!L154&gt;0,'Request Testing'!M154&gt;0),COUNTA('Request Testing'!S154)&gt;0),"DL ADD ON","DL"))</f>
        <v/>
      </c>
      <c r="T154" s="70" t="str">
        <f>IF('Request Testing'!T154="","",'Request Testing'!T154)</f>
        <v/>
      </c>
      <c r="U154" s="70" t="str">
        <f>IF('Request Testing'!U154&lt;1,"",IF(AND(OR('Request Testing'!L154&gt;0,'Request Testing'!M154&gt;0),COUNTA('Request Testing'!U154)&gt;0),"OH ADD ON","OH"))</f>
        <v/>
      </c>
      <c r="V154" s="73" t="str">
        <f>IF('Request Testing'!V154&lt;1,"",IF(AND(OR('Request Testing'!L154&gt;0,'Request Testing'!M154&gt;0),COUNTA('Request Testing'!V154)&gt;0),"GCP","AM"))</f>
        <v/>
      </c>
      <c r="W154" s="73" t="str">
        <f>IF('Request Testing'!W154&lt;1,"",IF(AND(OR('Request Testing'!L154&gt;0,'Request Testing'!M154&gt;0),COUNTA('Request Testing'!W154)&gt;0),"GCP","NH"))</f>
        <v/>
      </c>
      <c r="X154" s="73" t="str">
        <f>IF('Request Testing'!X154&lt;1,"",IF(AND(OR('Request Testing'!L154&gt;0,'Request Testing'!M154&gt;0),COUNTA('Request Testing'!X154)&gt;0),"GCP","CA"))</f>
        <v/>
      </c>
      <c r="Y154" s="73" t="str">
        <f>IF('Request Testing'!Y154&lt;1,"",IF(AND(OR('Request Testing'!L154&gt;0,'Request Testing'!M154&gt;0),COUNTA('Request Testing'!Y154)&gt;0),"GCP","DD"))</f>
        <v/>
      </c>
      <c r="Z154" s="73" t="str">
        <f>IF('Request Testing'!Z154&lt;1,"",IF(AND(OR('Request Testing'!L154&gt;0,'Request Testing'!M154&gt;0),COUNTA('Request Testing'!Z154)&gt;0),"GCP","TH"))</f>
        <v/>
      </c>
      <c r="AA154" s="73" t="str">
        <f>IF('Request Testing'!AA154&lt;1,"",IF(AND(OR('Request Testing'!L154&gt;0,'Request Testing'!M154&gt;0),COUNTA('Request Testing'!AA154)&gt;0),"GCP","PHA"))</f>
        <v/>
      </c>
      <c r="AB154" s="73" t="str">
        <f>IF('Request Testing'!AB154&lt;1,"",IF(AND(OR('Request Testing'!L154&gt;0,'Request Testing'!M154&gt;0),COUNTA('Request Testing'!AB154)&gt;0),"GCP","OS"))</f>
        <v/>
      </c>
      <c r="AE154" s="74" t="str">
        <f>IF(OR('Request Testing'!L154&gt;0,'Request Testing'!M154&gt;0,'Request Testing'!N154&gt;0,'Request Testing'!O154&gt;0,'Request Testing'!P154&gt;0,'Request Testing'!Q154&gt;0,'Request Testing'!R154&gt;0,'Request Testing'!S154&gt;0,'Request Testing'!T154&gt;0,'Request Testing'!U154&gt;0,'Request Testing'!V154&gt;0,'Request Testing'!W154&gt;0,'Request Testing'!X154&gt;0,'Request Testing'!Y154&gt;0,'Request Testing'!Z154&gt;0,'Request Testing'!AA154&gt;0,'Request Testing'!AB154&gt;0),"X","")</f>
        <v/>
      </c>
      <c r="AF154" s="75" t="str">
        <f>IF(ISNUMBER(SEARCH({"S"},C154)),"S",IF(ISNUMBER(SEARCH({"M"},C154)),"B",IF(ISNUMBER(SEARCH({"B"},C154)),"B",IF(ISNUMBER(SEARCH({"C"},C154)),"C",IF(ISNUMBER(SEARCH({"H"},C154)),"C",IF(ISNUMBER(SEARCH({"F"},C154)),"C",""))))))</f>
        <v/>
      </c>
      <c r="AG154" s="74" t="str">
        <f t="shared" si="40"/>
        <v/>
      </c>
      <c r="AH154" s="74" t="str">
        <f t="shared" si="41"/>
        <v/>
      </c>
      <c r="AI154" s="74" t="str">
        <f t="shared" si="42"/>
        <v/>
      </c>
      <c r="AJ154" s="4" t="str">
        <f t="shared" si="43"/>
        <v/>
      </c>
      <c r="AK154" s="76" t="str">
        <f>IF('Request Testing'!M154&lt;1,"",IF(AND(OR('Request Testing'!$E$1&gt;0),COUNTA('Request Testing'!M154)&gt;0),"CHR","GGP-LD"))</f>
        <v/>
      </c>
      <c r="AL154" s="4" t="str">
        <f t="shared" si="44"/>
        <v/>
      </c>
      <c r="AM154" s="52" t="str">
        <f t="shared" si="45"/>
        <v/>
      </c>
      <c r="AN154" s="4" t="str">
        <f t="shared" si="46"/>
        <v/>
      </c>
      <c r="AO154" s="4" t="str">
        <f t="shared" si="47"/>
        <v/>
      </c>
      <c r="AP154" s="74" t="str">
        <f t="shared" si="48"/>
        <v/>
      </c>
      <c r="AQ154" s="4" t="str">
        <f t="shared" si="49"/>
        <v/>
      </c>
      <c r="AR154" s="4" t="str">
        <f t="shared" si="59"/>
        <v/>
      </c>
      <c r="AS154" s="74" t="str">
        <f t="shared" si="50"/>
        <v/>
      </c>
      <c r="AT154" s="4" t="str">
        <f t="shared" si="51"/>
        <v/>
      </c>
      <c r="AU154" s="4" t="str">
        <f t="shared" si="52"/>
        <v/>
      </c>
      <c r="AV154" s="4" t="str">
        <f t="shared" si="53"/>
        <v/>
      </c>
      <c r="AW154" s="4" t="str">
        <f t="shared" si="54"/>
        <v/>
      </c>
      <c r="AX154" s="4" t="str">
        <f t="shared" si="55"/>
        <v/>
      </c>
      <c r="AY154" s="4" t="str">
        <f t="shared" si="56"/>
        <v/>
      </c>
      <c r="AZ154" s="4" t="str">
        <f t="shared" si="57"/>
        <v/>
      </c>
      <c r="BA154" s="77" t="str">
        <f>IF(AND(OR('Request Testing'!L154&gt;0,'Request Testing'!M154&gt;0),COUNTA('Request Testing'!V154:AB154)&gt;0),"Run Panel","")</f>
        <v/>
      </c>
      <c r="BC154" s="78" t="str">
        <f>IF(AG154="Blood Card",'Order Details'!$S$34,"")</f>
        <v/>
      </c>
      <c r="BD154" s="78" t="str">
        <f>IF(AH154="Hair Card",'Order Details'!$S$35,"")</f>
        <v/>
      </c>
      <c r="BF154" s="4" t="str">
        <f>IF(AJ154="GGP-HD",'Order Details'!$N$10,"")</f>
        <v/>
      </c>
      <c r="BG154" s="79" t="str">
        <f>IF(AK154="GGP-LD",'Order Details'!$N$15,IF(AK154="CHR",'Order Details'!$P$15,""))</f>
        <v/>
      </c>
      <c r="BH154" s="52" t="str">
        <f>IF(AL154="GGP-uLD",'Order Details'!$N$18,"")</f>
        <v/>
      </c>
      <c r="BI154" s="80" t="str">
        <f>IF(AM154="PV",'Order Details'!$N$24,"")</f>
        <v/>
      </c>
      <c r="BJ154" s="78" t="str">
        <f>IF(AN154="HPS",'Order Details'!$N$34,IF(AN154="HPS ADD ON",'Order Details'!$M$34,""))</f>
        <v/>
      </c>
      <c r="BK154" s="78" t="str">
        <f>IF(AO154="CC",'Order Details'!$N$33,IF(AO154="CC ADD ON",'Order Details'!$M$33,""))</f>
        <v/>
      </c>
      <c r="BL154" s="79" t="str">
        <f>IF(AP154="DL",'Order Details'!$N$35,"")</f>
        <v/>
      </c>
      <c r="BM154" s="79" t="str">
        <f>IF(AQ154="RC",'Order Details'!$N$36,"")</f>
        <v/>
      </c>
      <c r="BN154" s="79" t="str">
        <f>IF(AR154="OH",'Order Details'!$N$37,"")</f>
        <v/>
      </c>
      <c r="BO154" s="79" t="str">
        <f>IF(AS154="BVD",'Order Details'!$N$38,"")</f>
        <v/>
      </c>
      <c r="BP154" s="79" t="str">
        <f>IF(AT154="AM",'Order Details'!$N$40,"")</f>
        <v/>
      </c>
      <c r="BQ154" s="79" t="str">
        <f>IF(AU154="NH",'Order Details'!$N$41,"")</f>
        <v/>
      </c>
      <c r="BR154" s="79" t="str">
        <f>IF(AV154="CA",'Order Details'!$N$42,"")</f>
        <v/>
      </c>
      <c r="BS154" s="79" t="str">
        <f>IF(AW154="DD",'Order Details'!$N$43,"")</f>
        <v/>
      </c>
      <c r="BT154" s="79" t="str">
        <f>IF(AX154="TH",'Order Details'!$N$45,"")</f>
        <v/>
      </c>
      <c r="BU154" s="79" t="str">
        <f>IF(AY154="PHA",'Order Details'!$N$44,"")</f>
        <v/>
      </c>
      <c r="BV154" s="79" t="str">
        <f>IF(AZ154="OS",'Order Details'!$N$46,"")</f>
        <v/>
      </c>
      <c r="BW154" s="79" t="str">
        <f>IF(BA154="RUN PANEL",'Order Details'!$N$39,"")</f>
        <v/>
      </c>
      <c r="BX154" s="79" t="str">
        <f t="shared" si="58"/>
        <v/>
      </c>
    </row>
    <row r="155" spans="1:76" ht="15.75" customHeight="1">
      <c r="A155" s="22" t="str">
        <f>IF('Request Testing'!A155&gt;0,'Request Testing'!A155,"")</f>
        <v/>
      </c>
      <c r="B155" s="70" t="str">
        <f>IF('Request Testing'!B155="","",'Request Testing'!B155)</f>
        <v/>
      </c>
      <c r="C155" s="70" t="str">
        <f>IF('Request Testing'!C155="","",'Request Testing'!C155)</f>
        <v/>
      </c>
      <c r="D155" s="24" t="str">
        <f>IF('Request Testing'!D155="","",'Request Testing'!D155)</f>
        <v/>
      </c>
      <c r="E155" s="24" t="str">
        <f>IF('Request Testing'!E155="","",'Request Testing'!E155)</f>
        <v/>
      </c>
      <c r="F155" s="24" t="str">
        <f>IF('Request Testing'!F155="","",'Request Testing'!F155)</f>
        <v/>
      </c>
      <c r="G155" s="22" t="str">
        <f>IF('Request Testing'!G155="","",'Request Testing'!G155)</f>
        <v/>
      </c>
      <c r="H155" s="71" t="str">
        <f>IF('Request Testing'!H155="","",'Request Testing'!H155)</f>
        <v/>
      </c>
      <c r="I155" s="22" t="str">
        <f>IF('Request Testing'!I155="","",'Request Testing'!I155)</f>
        <v/>
      </c>
      <c r="J155" s="22" t="str">
        <f>IF('Request Testing'!J155="","",'Request Testing'!J155)</f>
        <v/>
      </c>
      <c r="K155" s="22" t="str">
        <f>IF('Request Testing'!K155="","",'Request Testing'!K155)</f>
        <v/>
      </c>
      <c r="L155" s="70" t="str">
        <f>IF('Request Testing'!L155="","",'Request Testing'!L155)</f>
        <v/>
      </c>
      <c r="M155" s="70" t="str">
        <f>IF('Request Testing'!M155="","",'Request Testing'!M155)</f>
        <v/>
      </c>
      <c r="N155" s="70" t="str">
        <f>IF('Request Testing'!N155="","",'Request Testing'!N155)</f>
        <v/>
      </c>
      <c r="O155" s="72" t="str">
        <f>IF('Request Testing'!O155&lt;1,"",IF(AND(OR('Request Testing'!L155&gt;0,'Request Testing'!M155&gt;0,'Request Testing'!N155&gt;0),COUNTA('Request Testing'!O155)&gt;0),"","PV"))</f>
        <v/>
      </c>
      <c r="P155" s="72" t="str">
        <f>IF('Request Testing'!P155&lt;1,"",IF(AND(OR('Request Testing'!L155&gt;0,'Request Testing'!M155&gt;0),COUNTA('Request Testing'!P155)&gt;0),"HPS ADD ON","HPS"))</f>
        <v/>
      </c>
      <c r="Q155" s="72" t="str">
        <f>IF('Request Testing'!Q155&lt;1,"",IF(AND(OR('Request Testing'!L155&gt;0,'Request Testing'!M155&gt;0),COUNTA('Request Testing'!Q155)&gt;0),"CC ADD ON","CC"))</f>
        <v/>
      </c>
      <c r="R155" s="72" t="str">
        <f>IF('Request Testing'!R155&lt;1,"",IF(AND(OR('Request Testing'!L155&gt;0,'Request Testing'!M155&gt;0),COUNTA('Request Testing'!R155)&gt;0),"RC ADD ON","RC"))</f>
        <v/>
      </c>
      <c r="S155" s="70" t="str">
        <f>IF('Request Testing'!S155&lt;1,"",IF(AND(OR('Request Testing'!L155&gt;0,'Request Testing'!M155&gt;0),COUNTA('Request Testing'!S155)&gt;0),"DL ADD ON","DL"))</f>
        <v/>
      </c>
      <c r="T155" s="70" t="str">
        <f>IF('Request Testing'!T155="","",'Request Testing'!T155)</f>
        <v/>
      </c>
      <c r="U155" s="70" t="str">
        <f>IF('Request Testing'!U155&lt;1,"",IF(AND(OR('Request Testing'!L155&gt;0,'Request Testing'!M155&gt;0),COUNTA('Request Testing'!U155)&gt;0),"OH ADD ON","OH"))</f>
        <v/>
      </c>
      <c r="V155" s="73" t="str">
        <f>IF('Request Testing'!V155&lt;1,"",IF(AND(OR('Request Testing'!L155&gt;0,'Request Testing'!M155&gt;0),COUNTA('Request Testing'!V155)&gt;0),"GCP","AM"))</f>
        <v/>
      </c>
      <c r="W155" s="73" t="str">
        <f>IF('Request Testing'!W155&lt;1,"",IF(AND(OR('Request Testing'!L155&gt;0,'Request Testing'!M155&gt;0),COUNTA('Request Testing'!W155)&gt;0),"GCP","NH"))</f>
        <v/>
      </c>
      <c r="X155" s="73" t="str">
        <f>IF('Request Testing'!X155&lt;1,"",IF(AND(OR('Request Testing'!L155&gt;0,'Request Testing'!M155&gt;0),COUNTA('Request Testing'!X155)&gt;0),"GCP","CA"))</f>
        <v/>
      </c>
      <c r="Y155" s="73" t="str">
        <f>IF('Request Testing'!Y155&lt;1,"",IF(AND(OR('Request Testing'!L155&gt;0,'Request Testing'!M155&gt;0),COUNTA('Request Testing'!Y155)&gt;0),"GCP","DD"))</f>
        <v/>
      </c>
      <c r="Z155" s="73" t="str">
        <f>IF('Request Testing'!Z155&lt;1,"",IF(AND(OR('Request Testing'!L155&gt;0,'Request Testing'!M155&gt;0),COUNTA('Request Testing'!Z155)&gt;0),"GCP","TH"))</f>
        <v/>
      </c>
      <c r="AA155" s="73" t="str">
        <f>IF('Request Testing'!AA155&lt;1,"",IF(AND(OR('Request Testing'!L155&gt;0,'Request Testing'!M155&gt;0),COUNTA('Request Testing'!AA155)&gt;0),"GCP","PHA"))</f>
        <v/>
      </c>
      <c r="AB155" s="73" t="str">
        <f>IF('Request Testing'!AB155&lt;1,"",IF(AND(OR('Request Testing'!L155&gt;0,'Request Testing'!M155&gt;0),COUNTA('Request Testing'!AB155)&gt;0),"GCP","OS"))</f>
        <v/>
      </c>
      <c r="AE155" s="74" t="str">
        <f>IF(OR('Request Testing'!L155&gt;0,'Request Testing'!M155&gt;0,'Request Testing'!N155&gt;0,'Request Testing'!O155&gt;0,'Request Testing'!P155&gt;0,'Request Testing'!Q155&gt;0,'Request Testing'!R155&gt;0,'Request Testing'!S155&gt;0,'Request Testing'!T155&gt;0,'Request Testing'!U155&gt;0,'Request Testing'!V155&gt;0,'Request Testing'!W155&gt;0,'Request Testing'!X155&gt;0,'Request Testing'!Y155&gt;0,'Request Testing'!Z155&gt;0,'Request Testing'!AA155&gt;0,'Request Testing'!AB155&gt;0),"X","")</f>
        <v/>
      </c>
      <c r="AF155" s="75" t="str">
        <f>IF(ISNUMBER(SEARCH({"S"},C155)),"S",IF(ISNUMBER(SEARCH({"M"},C155)),"B",IF(ISNUMBER(SEARCH({"B"},C155)),"B",IF(ISNUMBER(SEARCH({"C"},C155)),"C",IF(ISNUMBER(SEARCH({"H"},C155)),"C",IF(ISNUMBER(SEARCH({"F"},C155)),"C",""))))))</f>
        <v/>
      </c>
      <c r="AG155" s="74" t="str">
        <f t="shared" si="40"/>
        <v/>
      </c>
      <c r="AH155" s="74" t="str">
        <f t="shared" si="41"/>
        <v/>
      </c>
      <c r="AI155" s="74" t="str">
        <f t="shared" si="42"/>
        <v/>
      </c>
      <c r="AJ155" s="4" t="str">
        <f t="shared" si="43"/>
        <v/>
      </c>
      <c r="AK155" s="76" t="str">
        <f>IF('Request Testing'!M155&lt;1,"",IF(AND(OR('Request Testing'!$E$1&gt;0),COUNTA('Request Testing'!M155)&gt;0),"CHR","GGP-LD"))</f>
        <v/>
      </c>
      <c r="AL155" s="4" t="str">
        <f t="shared" si="44"/>
        <v/>
      </c>
      <c r="AM155" s="52" t="str">
        <f t="shared" si="45"/>
        <v/>
      </c>
      <c r="AN155" s="4" t="str">
        <f t="shared" si="46"/>
        <v/>
      </c>
      <c r="AO155" s="4" t="str">
        <f t="shared" si="47"/>
        <v/>
      </c>
      <c r="AP155" s="74" t="str">
        <f t="shared" si="48"/>
        <v/>
      </c>
      <c r="AQ155" s="4" t="str">
        <f t="shared" si="49"/>
        <v/>
      </c>
      <c r="AR155" s="4" t="str">
        <f t="shared" si="59"/>
        <v/>
      </c>
      <c r="AS155" s="74" t="str">
        <f t="shared" si="50"/>
        <v/>
      </c>
      <c r="AT155" s="4" t="str">
        <f t="shared" si="51"/>
        <v/>
      </c>
      <c r="AU155" s="4" t="str">
        <f t="shared" si="52"/>
        <v/>
      </c>
      <c r="AV155" s="4" t="str">
        <f t="shared" si="53"/>
        <v/>
      </c>
      <c r="AW155" s="4" t="str">
        <f t="shared" si="54"/>
        <v/>
      </c>
      <c r="AX155" s="4" t="str">
        <f t="shared" si="55"/>
        <v/>
      </c>
      <c r="AY155" s="4" t="str">
        <f t="shared" si="56"/>
        <v/>
      </c>
      <c r="AZ155" s="4" t="str">
        <f t="shared" si="57"/>
        <v/>
      </c>
      <c r="BA155" s="77" t="str">
        <f>IF(AND(OR('Request Testing'!L155&gt;0,'Request Testing'!M155&gt;0),COUNTA('Request Testing'!V155:AB155)&gt;0),"Run Panel","")</f>
        <v/>
      </c>
      <c r="BC155" s="78" t="str">
        <f>IF(AG155="Blood Card",'Order Details'!$S$34,"")</f>
        <v/>
      </c>
      <c r="BD155" s="78" t="str">
        <f>IF(AH155="Hair Card",'Order Details'!$S$35,"")</f>
        <v/>
      </c>
      <c r="BF155" s="4" t="str">
        <f>IF(AJ155="GGP-HD",'Order Details'!$N$10,"")</f>
        <v/>
      </c>
      <c r="BG155" s="79" t="str">
        <f>IF(AK155="GGP-LD",'Order Details'!$N$15,IF(AK155="CHR",'Order Details'!$P$15,""))</f>
        <v/>
      </c>
      <c r="BH155" s="52" t="str">
        <f>IF(AL155="GGP-uLD",'Order Details'!$N$18,"")</f>
        <v/>
      </c>
      <c r="BI155" s="80" t="str">
        <f>IF(AM155="PV",'Order Details'!$N$24,"")</f>
        <v/>
      </c>
      <c r="BJ155" s="78" t="str">
        <f>IF(AN155="HPS",'Order Details'!$N$34,IF(AN155="HPS ADD ON",'Order Details'!$M$34,""))</f>
        <v/>
      </c>
      <c r="BK155" s="78" t="str">
        <f>IF(AO155="CC",'Order Details'!$N$33,IF(AO155="CC ADD ON",'Order Details'!$M$33,""))</f>
        <v/>
      </c>
      <c r="BL155" s="79" t="str">
        <f>IF(AP155="DL",'Order Details'!$N$35,"")</f>
        <v/>
      </c>
      <c r="BM155" s="79" t="str">
        <f>IF(AQ155="RC",'Order Details'!$N$36,"")</f>
        <v/>
      </c>
      <c r="BN155" s="79" t="str">
        <f>IF(AR155="OH",'Order Details'!$N$37,"")</f>
        <v/>
      </c>
      <c r="BO155" s="79" t="str">
        <f>IF(AS155="BVD",'Order Details'!$N$38,"")</f>
        <v/>
      </c>
      <c r="BP155" s="79" t="str">
        <f>IF(AT155="AM",'Order Details'!$N$40,"")</f>
        <v/>
      </c>
      <c r="BQ155" s="79" t="str">
        <f>IF(AU155="NH",'Order Details'!$N$41,"")</f>
        <v/>
      </c>
      <c r="BR155" s="79" t="str">
        <f>IF(AV155="CA",'Order Details'!$N$42,"")</f>
        <v/>
      </c>
      <c r="BS155" s="79" t="str">
        <f>IF(AW155="DD",'Order Details'!$N$43,"")</f>
        <v/>
      </c>
      <c r="BT155" s="79" t="str">
        <f>IF(AX155="TH",'Order Details'!$N$45,"")</f>
        <v/>
      </c>
      <c r="BU155" s="79" t="str">
        <f>IF(AY155="PHA",'Order Details'!$N$44,"")</f>
        <v/>
      </c>
      <c r="BV155" s="79" t="str">
        <f>IF(AZ155="OS",'Order Details'!$N$46,"")</f>
        <v/>
      </c>
      <c r="BW155" s="79" t="str">
        <f>IF(BA155="RUN PANEL",'Order Details'!$N$39,"")</f>
        <v/>
      </c>
      <c r="BX155" s="79" t="str">
        <f t="shared" si="58"/>
        <v/>
      </c>
    </row>
    <row r="156" spans="1:76" ht="15.75" customHeight="1">
      <c r="A156" s="22" t="str">
        <f>IF('Request Testing'!A156&gt;0,'Request Testing'!A156,"")</f>
        <v/>
      </c>
      <c r="B156" s="70" t="str">
        <f>IF('Request Testing'!B156="","",'Request Testing'!B156)</f>
        <v/>
      </c>
      <c r="C156" s="70" t="str">
        <f>IF('Request Testing'!C156="","",'Request Testing'!C156)</f>
        <v/>
      </c>
      <c r="D156" s="24" t="str">
        <f>IF('Request Testing'!D156="","",'Request Testing'!D156)</f>
        <v/>
      </c>
      <c r="E156" s="24" t="str">
        <f>IF('Request Testing'!E156="","",'Request Testing'!E156)</f>
        <v/>
      </c>
      <c r="F156" s="24" t="str">
        <f>IF('Request Testing'!F156="","",'Request Testing'!F156)</f>
        <v/>
      </c>
      <c r="G156" s="22" t="str">
        <f>IF('Request Testing'!G156="","",'Request Testing'!G156)</f>
        <v/>
      </c>
      <c r="H156" s="71" t="str">
        <f>IF('Request Testing'!H156="","",'Request Testing'!H156)</f>
        <v/>
      </c>
      <c r="I156" s="22" t="str">
        <f>IF('Request Testing'!I156="","",'Request Testing'!I156)</f>
        <v/>
      </c>
      <c r="J156" s="22" t="str">
        <f>IF('Request Testing'!J156="","",'Request Testing'!J156)</f>
        <v/>
      </c>
      <c r="K156" s="22" t="str">
        <f>IF('Request Testing'!K156="","",'Request Testing'!K156)</f>
        <v/>
      </c>
      <c r="L156" s="70" t="str">
        <f>IF('Request Testing'!L156="","",'Request Testing'!L156)</f>
        <v/>
      </c>
      <c r="M156" s="70" t="str">
        <f>IF('Request Testing'!M156="","",'Request Testing'!M156)</f>
        <v/>
      </c>
      <c r="N156" s="70" t="str">
        <f>IF('Request Testing'!N156="","",'Request Testing'!N156)</f>
        <v/>
      </c>
      <c r="O156" s="72" t="str">
        <f>IF('Request Testing'!O156&lt;1,"",IF(AND(OR('Request Testing'!L156&gt;0,'Request Testing'!M156&gt;0,'Request Testing'!N156&gt;0),COUNTA('Request Testing'!O156)&gt;0),"","PV"))</f>
        <v/>
      </c>
      <c r="P156" s="72" t="str">
        <f>IF('Request Testing'!P156&lt;1,"",IF(AND(OR('Request Testing'!L156&gt;0,'Request Testing'!M156&gt;0),COUNTA('Request Testing'!P156)&gt;0),"HPS ADD ON","HPS"))</f>
        <v/>
      </c>
      <c r="Q156" s="72" t="str">
        <f>IF('Request Testing'!Q156&lt;1,"",IF(AND(OR('Request Testing'!L156&gt;0,'Request Testing'!M156&gt;0),COUNTA('Request Testing'!Q156)&gt;0),"CC ADD ON","CC"))</f>
        <v/>
      </c>
      <c r="R156" s="72" t="str">
        <f>IF('Request Testing'!R156&lt;1,"",IF(AND(OR('Request Testing'!L156&gt;0,'Request Testing'!M156&gt;0),COUNTA('Request Testing'!R156)&gt;0),"RC ADD ON","RC"))</f>
        <v/>
      </c>
      <c r="S156" s="70" t="str">
        <f>IF('Request Testing'!S156&lt;1,"",IF(AND(OR('Request Testing'!L156&gt;0,'Request Testing'!M156&gt;0),COUNTA('Request Testing'!S156)&gt;0),"DL ADD ON","DL"))</f>
        <v/>
      </c>
      <c r="T156" s="70" t="str">
        <f>IF('Request Testing'!T156="","",'Request Testing'!T156)</f>
        <v/>
      </c>
      <c r="U156" s="70" t="str">
        <f>IF('Request Testing'!U156&lt;1,"",IF(AND(OR('Request Testing'!L156&gt;0,'Request Testing'!M156&gt;0),COUNTA('Request Testing'!U156)&gt;0),"OH ADD ON","OH"))</f>
        <v/>
      </c>
      <c r="V156" s="73" t="str">
        <f>IF('Request Testing'!V156&lt;1,"",IF(AND(OR('Request Testing'!L156&gt;0,'Request Testing'!M156&gt;0),COUNTA('Request Testing'!V156)&gt;0),"GCP","AM"))</f>
        <v/>
      </c>
      <c r="W156" s="73" t="str">
        <f>IF('Request Testing'!W156&lt;1,"",IF(AND(OR('Request Testing'!L156&gt;0,'Request Testing'!M156&gt;0),COUNTA('Request Testing'!W156)&gt;0),"GCP","NH"))</f>
        <v/>
      </c>
      <c r="X156" s="73" t="str">
        <f>IF('Request Testing'!X156&lt;1,"",IF(AND(OR('Request Testing'!L156&gt;0,'Request Testing'!M156&gt;0),COUNTA('Request Testing'!X156)&gt;0),"GCP","CA"))</f>
        <v/>
      </c>
      <c r="Y156" s="73" t="str">
        <f>IF('Request Testing'!Y156&lt;1,"",IF(AND(OR('Request Testing'!L156&gt;0,'Request Testing'!M156&gt;0),COUNTA('Request Testing'!Y156)&gt;0),"GCP","DD"))</f>
        <v/>
      </c>
      <c r="Z156" s="73" t="str">
        <f>IF('Request Testing'!Z156&lt;1,"",IF(AND(OR('Request Testing'!L156&gt;0,'Request Testing'!M156&gt;0),COUNTA('Request Testing'!Z156)&gt;0),"GCP","TH"))</f>
        <v/>
      </c>
      <c r="AA156" s="73" t="str">
        <f>IF('Request Testing'!AA156&lt;1,"",IF(AND(OR('Request Testing'!L156&gt;0,'Request Testing'!M156&gt;0),COUNTA('Request Testing'!AA156)&gt;0),"GCP","PHA"))</f>
        <v/>
      </c>
      <c r="AB156" s="73" t="str">
        <f>IF('Request Testing'!AB156&lt;1,"",IF(AND(OR('Request Testing'!L156&gt;0,'Request Testing'!M156&gt;0),COUNTA('Request Testing'!AB156)&gt;0),"GCP","OS"))</f>
        <v/>
      </c>
      <c r="AE156" s="74" t="str">
        <f>IF(OR('Request Testing'!L156&gt;0,'Request Testing'!M156&gt;0,'Request Testing'!N156&gt;0,'Request Testing'!O156&gt;0,'Request Testing'!P156&gt;0,'Request Testing'!Q156&gt;0,'Request Testing'!R156&gt;0,'Request Testing'!S156&gt;0,'Request Testing'!T156&gt;0,'Request Testing'!U156&gt;0,'Request Testing'!V156&gt;0,'Request Testing'!W156&gt;0,'Request Testing'!X156&gt;0,'Request Testing'!Y156&gt;0,'Request Testing'!Z156&gt;0,'Request Testing'!AA156&gt;0,'Request Testing'!AB156&gt;0),"X","")</f>
        <v/>
      </c>
      <c r="AF156" s="75" t="str">
        <f>IF(ISNUMBER(SEARCH({"S"},C156)),"S",IF(ISNUMBER(SEARCH({"M"},C156)),"B",IF(ISNUMBER(SEARCH({"B"},C156)),"B",IF(ISNUMBER(SEARCH({"C"},C156)),"C",IF(ISNUMBER(SEARCH({"H"},C156)),"C",IF(ISNUMBER(SEARCH({"F"},C156)),"C",""))))))</f>
        <v/>
      </c>
      <c r="AG156" s="74" t="str">
        <f t="shared" si="40"/>
        <v/>
      </c>
      <c r="AH156" s="74" t="str">
        <f t="shared" si="41"/>
        <v/>
      </c>
      <c r="AI156" s="74" t="str">
        <f t="shared" si="42"/>
        <v/>
      </c>
      <c r="AJ156" s="4" t="str">
        <f t="shared" si="43"/>
        <v/>
      </c>
      <c r="AK156" s="76" t="str">
        <f>IF('Request Testing'!M156&lt;1,"",IF(AND(OR('Request Testing'!$E$1&gt;0),COUNTA('Request Testing'!M156)&gt;0),"CHR","GGP-LD"))</f>
        <v/>
      </c>
      <c r="AL156" s="4" t="str">
        <f t="shared" si="44"/>
        <v/>
      </c>
      <c r="AM156" s="52" t="str">
        <f t="shared" si="45"/>
        <v/>
      </c>
      <c r="AN156" s="4" t="str">
        <f t="shared" si="46"/>
        <v/>
      </c>
      <c r="AO156" s="4" t="str">
        <f t="shared" si="47"/>
        <v/>
      </c>
      <c r="AP156" s="74" t="str">
        <f t="shared" si="48"/>
        <v/>
      </c>
      <c r="AQ156" s="4" t="str">
        <f t="shared" si="49"/>
        <v/>
      </c>
      <c r="AR156" s="4" t="str">
        <f t="shared" si="59"/>
        <v/>
      </c>
      <c r="AS156" s="74" t="str">
        <f t="shared" si="50"/>
        <v/>
      </c>
      <c r="AT156" s="4" t="str">
        <f t="shared" si="51"/>
        <v/>
      </c>
      <c r="AU156" s="4" t="str">
        <f t="shared" si="52"/>
        <v/>
      </c>
      <c r="AV156" s="4" t="str">
        <f t="shared" si="53"/>
        <v/>
      </c>
      <c r="AW156" s="4" t="str">
        <f t="shared" si="54"/>
        <v/>
      </c>
      <c r="AX156" s="4" t="str">
        <f t="shared" si="55"/>
        <v/>
      </c>
      <c r="AY156" s="4" t="str">
        <f t="shared" si="56"/>
        <v/>
      </c>
      <c r="AZ156" s="4" t="str">
        <f t="shared" si="57"/>
        <v/>
      </c>
      <c r="BA156" s="77" t="str">
        <f>IF(AND(OR('Request Testing'!L156&gt;0,'Request Testing'!M156&gt;0),COUNTA('Request Testing'!V156:AB156)&gt;0),"Run Panel","")</f>
        <v/>
      </c>
      <c r="BC156" s="78" t="str">
        <f>IF(AG156="Blood Card",'Order Details'!$S$34,"")</f>
        <v/>
      </c>
      <c r="BD156" s="78" t="str">
        <f>IF(AH156="Hair Card",'Order Details'!$S$35,"")</f>
        <v/>
      </c>
      <c r="BF156" s="4" t="str">
        <f>IF(AJ156="GGP-HD",'Order Details'!$N$10,"")</f>
        <v/>
      </c>
      <c r="BG156" s="79" t="str">
        <f>IF(AK156="GGP-LD",'Order Details'!$N$15,IF(AK156="CHR",'Order Details'!$P$15,""))</f>
        <v/>
      </c>
      <c r="BH156" s="52" t="str">
        <f>IF(AL156="GGP-uLD",'Order Details'!$N$18,"")</f>
        <v/>
      </c>
      <c r="BI156" s="80" t="str">
        <f>IF(AM156="PV",'Order Details'!$N$24,"")</f>
        <v/>
      </c>
      <c r="BJ156" s="78" t="str">
        <f>IF(AN156="HPS",'Order Details'!$N$34,IF(AN156="HPS ADD ON",'Order Details'!$M$34,""))</f>
        <v/>
      </c>
      <c r="BK156" s="78" t="str">
        <f>IF(AO156="CC",'Order Details'!$N$33,IF(AO156="CC ADD ON",'Order Details'!$M$33,""))</f>
        <v/>
      </c>
      <c r="BL156" s="79" t="str">
        <f>IF(AP156="DL",'Order Details'!$N$35,"")</f>
        <v/>
      </c>
      <c r="BM156" s="79" t="str">
        <f>IF(AQ156="RC",'Order Details'!$N$36,"")</f>
        <v/>
      </c>
      <c r="BN156" s="79" t="str">
        <f>IF(AR156="OH",'Order Details'!$N$37,"")</f>
        <v/>
      </c>
      <c r="BO156" s="79" t="str">
        <f>IF(AS156="BVD",'Order Details'!$N$38,"")</f>
        <v/>
      </c>
      <c r="BP156" s="79" t="str">
        <f>IF(AT156="AM",'Order Details'!$N$40,"")</f>
        <v/>
      </c>
      <c r="BQ156" s="79" t="str">
        <f>IF(AU156="NH",'Order Details'!$N$41,"")</f>
        <v/>
      </c>
      <c r="BR156" s="79" t="str">
        <f>IF(AV156="CA",'Order Details'!$N$42,"")</f>
        <v/>
      </c>
      <c r="BS156" s="79" t="str">
        <f>IF(AW156="DD",'Order Details'!$N$43,"")</f>
        <v/>
      </c>
      <c r="BT156" s="79" t="str">
        <f>IF(AX156="TH",'Order Details'!$N$45,"")</f>
        <v/>
      </c>
      <c r="BU156" s="79" t="str">
        <f>IF(AY156="PHA",'Order Details'!$N$44,"")</f>
        <v/>
      </c>
      <c r="BV156" s="79" t="str">
        <f>IF(AZ156="OS",'Order Details'!$N$46,"")</f>
        <v/>
      </c>
      <c r="BW156" s="79" t="str">
        <f>IF(BA156="RUN PANEL",'Order Details'!$N$39,"")</f>
        <v/>
      </c>
      <c r="BX156" s="79" t="str">
        <f t="shared" si="58"/>
        <v/>
      </c>
    </row>
    <row r="157" spans="1:76" ht="15.75" customHeight="1">
      <c r="A157" s="22" t="str">
        <f>IF('Request Testing'!A157&gt;0,'Request Testing'!A157,"")</f>
        <v/>
      </c>
      <c r="B157" s="70" t="str">
        <f>IF('Request Testing'!B157="","",'Request Testing'!B157)</f>
        <v/>
      </c>
      <c r="C157" s="70" t="str">
        <f>IF('Request Testing'!C157="","",'Request Testing'!C157)</f>
        <v/>
      </c>
      <c r="D157" s="24" t="str">
        <f>IF('Request Testing'!D157="","",'Request Testing'!D157)</f>
        <v/>
      </c>
      <c r="E157" s="24" t="str">
        <f>IF('Request Testing'!E157="","",'Request Testing'!E157)</f>
        <v/>
      </c>
      <c r="F157" s="24" t="str">
        <f>IF('Request Testing'!F157="","",'Request Testing'!F157)</f>
        <v/>
      </c>
      <c r="G157" s="22" t="str">
        <f>IF('Request Testing'!G157="","",'Request Testing'!G157)</f>
        <v/>
      </c>
      <c r="H157" s="71" t="str">
        <f>IF('Request Testing'!H157="","",'Request Testing'!H157)</f>
        <v/>
      </c>
      <c r="I157" s="22" t="str">
        <f>IF('Request Testing'!I157="","",'Request Testing'!I157)</f>
        <v/>
      </c>
      <c r="J157" s="22" t="str">
        <f>IF('Request Testing'!J157="","",'Request Testing'!J157)</f>
        <v/>
      </c>
      <c r="K157" s="22" t="str">
        <f>IF('Request Testing'!K157="","",'Request Testing'!K157)</f>
        <v/>
      </c>
      <c r="L157" s="70" t="str">
        <f>IF('Request Testing'!L157="","",'Request Testing'!L157)</f>
        <v/>
      </c>
      <c r="M157" s="70" t="str">
        <f>IF('Request Testing'!M157="","",'Request Testing'!M157)</f>
        <v/>
      </c>
      <c r="N157" s="70" t="str">
        <f>IF('Request Testing'!N157="","",'Request Testing'!N157)</f>
        <v/>
      </c>
      <c r="O157" s="72" t="str">
        <f>IF('Request Testing'!O157&lt;1,"",IF(AND(OR('Request Testing'!L157&gt;0,'Request Testing'!M157&gt;0,'Request Testing'!N157&gt;0),COUNTA('Request Testing'!O157)&gt;0),"","PV"))</f>
        <v/>
      </c>
      <c r="P157" s="72" t="str">
        <f>IF('Request Testing'!P157&lt;1,"",IF(AND(OR('Request Testing'!L157&gt;0,'Request Testing'!M157&gt;0),COUNTA('Request Testing'!P157)&gt;0),"HPS ADD ON","HPS"))</f>
        <v/>
      </c>
      <c r="Q157" s="72" t="str">
        <f>IF('Request Testing'!Q157&lt;1,"",IF(AND(OR('Request Testing'!L157&gt;0,'Request Testing'!M157&gt;0),COUNTA('Request Testing'!Q157)&gt;0),"CC ADD ON","CC"))</f>
        <v/>
      </c>
      <c r="R157" s="72" t="str">
        <f>IF('Request Testing'!R157&lt;1,"",IF(AND(OR('Request Testing'!L157&gt;0,'Request Testing'!M157&gt;0),COUNTA('Request Testing'!R157)&gt;0),"RC ADD ON","RC"))</f>
        <v/>
      </c>
      <c r="S157" s="70" t="str">
        <f>IF('Request Testing'!S157&lt;1,"",IF(AND(OR('Request Testing'!L157&gt;0,'Request Testing'!M157&gt;0),COUNTA('Request Testing'!S157)&gt;0),"DL ADD ON","DL"))</f>
        <v/>
      </c>
      <c r="T157" s="70" t="str">
        <f>IF('Request Testing'!T157="","",'Request Testing'!T157)</f>
        <v/>
      </c>
      <c r="U157" s="70" t="str">
        <f>IF('Request Testing'!U157&lt;1,"",IF(AND(OR('Request Testing'!L157&gt;0,'Request Testing'!M157&gt;0),COUNTA('Request Testing'!U157)&gt;0),"OH ADD ON","OH"))</f>
        <v/>
      </c>
      <c r="V157" s="73" t="str">
        <f>IF('Request Testing'!V157&lt;1,"",IF(AND(OR('Request Testing'!L157&gt;0,'Request Testing'!M157&gt;0),COUNTA('Request Testing'!V157)&gt;0),"GCP","AM"))</f>
        <v/>
      </c>
      <c r="W157" s="73" t="str">
        <f>IF('Request Testing'!W157&lt;1,"",IF(AND(OR('Request Testing'!L157&gt;0,'Request Testing'!M157&gt;0),COUNTA('Request Testing'!W157)&gt;0),"GCP","NH"))</f>
        <v/>
      </c>
      <c r="X157" s="73" t="str">
        <f>IF('Request Testing'!X157&lt;1,"",IF(AND(OR('Request Testing'!L157&gt;0,'Request Testing'!M157&gt;0),COUNTA('Request Testing'!X157)&gt;0),"GCP","CA"))</f>
        <v/>
      </c>
      <c r="Y157" s="73" t="str">
        <f>IF('Request Testing'!Y157&lt;1,"",IF(AND(OR('Request Testing'!L157&gt;0,'Request Testing'!M157&gt;0),COUNTA('Request Testing'!Y157)&gt;0),"GCP","DD"))</f>
        <v/>
      </c>
      <c r="Z157" s="73" t="str">
        <f>IF('Request Testing'!Z157&lt;1,"",IF(AND(OR('Request Testing'!L157&gt;0,'Request Testing'!M157&gt;0),COUNTA('Request Testing'!Z157)&gt;0),"GCP","TH"))</f>
        <v/>
      </c>
      <c r="AA157" s="73" t="str">
        <f>IF('Request Testing'!AA157&lt;1,"",IF(AND(OR('Request Testing'!L157&gt;0,'Request Testing'!M157&gt;0),COUNTA('Request Testing'!AA157)&gt;0),"GCP","PHA"))</f>
        <v/>
      </c>
      <c r="AB157" s="73" t="str">
        <f>IF('Request Testing'!AB157&lt;1,"",IF(AND(OR('Request Testing'!L157&gt;0,'Request Testing'!M157&gt;0),COUNTA('Request Testing'!AB157)&gt;0),"GCP","OS"))</f>
        <v/>
      </c>
      <c r="AE157" s="74" t="str">
        <f>IF(OR('Request Testing'!L157&gt;0,'Request Testing'!M157&gt;0,'Request Testing'!N157&gt;0,'Request Testing'!O157&gt;0,'Request Testing'!P157&gt;0,'Request Testing'!Q157&gt;0,'Request Testing'!R157&gt;0,'Request Testing'!S157&gt;0,'Request Testing'!T157&gt;0,'Request Testing'!U157&gt;0,'Request Testing'!V157&gt;0,'Request Testing'!W157&gt;0,'Request Testing'!X157&gt;0,'Request Testing'!Y157&gt;0,'Request Testing'!Z157&gt;0,'Request Testing'!AA157&gt;0,'Request Testing'!AB157&gt;0),"X","")</f>
        <v/>
      </c>
      <c r="AF157" s="75" t="str">
        <f>IF(ISNUMBER(SEARCH({"S"},C157)),"S",IF(ISNUMBER(SEARCH({"M"},C157)),"B",IF(ISNUMBER(SEARCH({"B"},C157)),"B",IF(ISNUMBER(SEARCH({"C"},C157)),"C",IF(ISNUMBER(SEARCH({"H"},C157)),"C",IF(ISNUMBER(SEARCH({"F"},C157)),"C",""))))))</f>
        <v/>
      </c>
      <c r="AG157" s="74" t="str">
        <f t="shared" si="40"/>
        <v/>
      </c>
      <c r="AH157" s="74" t="str">
        <f t="shared" si="41"/>
        <v/>
      </c>
      <c r="AI157" s="74" t="str">
        <f t="shared" si="42"/>
        <v/>
      </c>
      <c r="AJ157" s="4" t="str">
        <f t="shared" si="43"/>
        <v/>
      </c>
      <c r="AK157" s="76" t="str">
        <f>IF('Request Testing'!M157&lt;1,"",IF(AND(OR('Request Testing'!$E$1&gt;0),COUNTA('Request Testing'!M157)&gt;0),"CHR","GGP-LD"))</f>
        <v/>
      </c>
      <c r="AL157" s="4" t="str">
        <f t="shared" si="44"/>
        <v/>
      </c>
      <c r="AM157" s="52" t="str">
        <f t="shared" si="45"/>
        <v/>
      </c>
      <c r="AN157" s="4" t="str">
        <f t="shared" si="46"/>
        <v/>
      </c>
      <c r="AO157" s="4" t="str">
        <f t="shared" si="47"/>
        <v/>
      </c>
      <c r="AP157" s="74" t="str">
        <f t="shared" si="48"/>
        <v/>
      </c>
      <c r="AQ157" s="4" t="str">
        <f t="shared" si="49"/>
        <v/>
      </c>
      <c r="AR157" s="4" t="str">
        <f t="shared" si="59"/>
        <v/>
      </c>
      <c r="AS157" s="74" t="str">
        <f t="shared" si="50"/>
        <v/>
      </c>
      <c r="AT157" s="4" t="str">
        <f t="shared" si="51"/>
        <v/>
      </c>
      <c r="AU157" s="4" t="str">
        <f t="shared" si="52"/>
        <v/>
      </c>
      <c r="AV157" s="4" t="str">
        <f t="shared" si="53"/>
        <v/>
      </c>
      <c r="AW157" s="4" t="str">
        <f t="shared" si="54"/>
        <v/>
      </c>
      <c r="AX157" s="4" t="str">
        <f t="shared" si="55"/>
        <v/>
      </c>
      <c r="AY157" s="4" t="str">
        <f t="shared" si="56"/>
        <v/>
      </c>
      <c r="AZ157" s="4" t="str">
        <f t="shared" si="57"/>
        <v/>
      </c>
      <c r="BA157" s="77" t="str">
        <f>IF(AND(OR('Request Testing'!L157&gt;0,'Request Testing'!M157&gt;0),COUNTA('Request Testing'!V157:AB157)&gt;0),"Run Panel","")</f>
        <v/>
      </c>
      <c r="BC157" s="78" t="str">
        <f>IF(AG157="Blood Card",'Order Details'!$S$34,"")</f>
        <v/>
      </c>
      <c r="BD157" s="78" t="str">
        <f>IF(AH157="Hair Card",'Order Details'!$S$35,"")</f>
        <v/>
      </c>
      <c r="BF157" s="4" t="str">
        <f>IF(AJ157="GGP-HD",'Order Details'!$N$10,"")</f>
        <v/>
      </c>
      <c r="BG157" s="79" t="str">
        <f>IF(AK157="GGP-LD",'Order Details'!$N$15,IF(AK157="CHR",'Order Details'!$P$15,""))</f>
        <v/>
      </c>
      <c r="BH157" s="52" t="str">
        <f>IF(AL157="GGP-uLD",'Order Details'!$N$18,"")</f>
        <v/>
      </c>
      <c r="BI157" s="80" t="str">
        <f>IF(AM157="PV",'Order Details'!$N$24,"")</f>
        <v/>
      </c>
      <c r="BJ157" s="78" t="str">
        <f>IF(AN157="HPS",'Order Details'!$N$34,IF(AN157="HPS ADD ON",'Order Details'!$M$34,""))</f>
        <v/>
      </c>
      <c r="BK157" s="78" t="str">
        <f>IF(AO157="CC",'Order Details'!$N$33,IF(AO157="CC ADD ON",'Order Details'!$M$33,""))</f>
        <v/>
      </c>
      <c r="BL157" s="79" t="str">
        <f>IF(AP157="DL",'Order Details'!$N$35,"")</f>
        <v/>
      </c>
      <c r="BM157" s="79" t="str">
        <f>IF(AQ157="RC",'Order Details'!$N$36,"")</f>
        <v/>
      </c>
      <c r="BN157" s="79" t="str">
        <f>IF(AR157="OH",'Order Details'!$N$37,"")</f>
        <v/>
      </c>
      <c r="BO157" s="79" t="str">
        <f>IF(AS157="BVD",'Order Details'!$N$38,"")</f>
        <v/>
      </c>
      <c r="BP157" s="79" t="str">
        <f>IF(AT157="AM",'Order Details'!$N$40,"")</f>
        <v/>
      </c>
      <c r="BQ157" s="79" t="str">
        <f>IF(AU157="NH",'Order Details'!$N$41,"")</f>
        <v/>
      </c>
      <c r="BR157" s="79" t="str">
        <f>IF(AV157="CA",'Order Details'!$N$42,"")</f>
        <v/>
      </c>
      <c r="BS157" s="79" t="str">
        <f>IF(AW157="DD",'Order Details'!$N$43,"")</f>
        <v/>
      </c>
      <c r="BT157" s="79" t="str">
        <f>IF(AX157="TH",'Order Details'!$N$45,"")</f>
        <v/>
      </c>
      <c r="BU157" s="79" t="str">
        <f>IF(AY157="PHA",'Order Details'!$N$44,"")</f>
        <v/>
      </c>
      <c r="BV157" s="79" t="str">
        <f>IF(AZ157="OS",'Order Details'!$N$46,"")</f>
        <v/>
      </c>
      <c r="BW157" s="79" t="str">
        <f>IF(BA157="RUN PANEL",'Order Details'!$N$39,"")</f>
        <v/>
      </c>
      <c r="BX157" s="79" t="str">
        <f t="shared" si="58"/>
        <v/>
      </c>
    </row>
    <row r="158" spans="1:76" ht="15.75" customHeight="1">
      <c r="A158" s="22" t="str">
        <f>IF('Request Testing'!A158&gt;0,'Request Testing'!A158,"")</f>
        <v/>
      </c>
      <c r="B158" s="70" t="str">
        <f>IF('Request Testing'!B158="","",'Request Testing'!B158)</f>
        <v/>
      </c>
      <c r="C158" s="70" t="str">
        <f>IF('Request Testing'!C158="","",'Request Testing'!C158)</f>
        <v/>
      </c>
      <c r="D158" s="24" t="str">
        <f>IF('Request Testing'!D158="","",'Request Testing'!D158)</f>
        <v/>
      </c>
      <c r="E158" s="24" t="str">
        <f>IF('Request Testing'!E158="","",'Request Testing'!E158)</f>
        <v/>
      </c>
      <c r="F158" s="24" t="str">
        <f>IF('Request Testing'!F158="","",'Request Testing'!F158)</f>
        <v/>
      </c>
      <c r="G158" s="22" t="str">
        <f>IF('Request Testing'!G158="","",'Request Testing'!G158)</f>
        <v/>
      </c>
      <c r="H158" s="71" t="str">
        <f>IF('Request Testing'!H158="","",'Request Testing'!H158)</f>
        <v/>
      </c>
      <c r="I158" s="22" t="str">
        <f>IF('Request Testing'!I158="","",'Request Testing'!I158)</f>
        <v/>
      </c>
      <c r="J158" s="22" t="str">
        <f>IF('Request Testing'!J158="","",'Request Testing'!J158)</f>
        <v/>
      </c>
      <c r="K158" s="22" t="str">
        <f>IF('Request Testing'!K158="","",'Request Testing'!K158)</f>
        <v/>
      </c>
      <c r="L158" s="70" t="str">
        <f>IF('Request Testing'!L158="","",'Request Testing'!L158)</f>
        <v/>
      </c>
      <c r="M158" s="70" t="str">
        <f>IF('Request Testing'!M158="","",'Request Testing'!M158)</f>
        <v/>
      </c>
      <c r="N158" s="70" t="str">
        <f>IF('Request Testing'!N158="","",'Request Testing'!N158)</f>
        <v/>
      </c>
      <c r="O158" s="72" t="str">
        <f>IF('Request Testing'!O158&lt;1,"",IF(AND(OR('Request Testing'!L158&gt;0,'Request Testing'!M158&gt;0,'Request Testing'!N158&gt;0),COUNTA('Request Testing'!O158)&gt;0),"","PV"))</f>
        <v/>
      </c>
      <c r="P158" s="72" t="str">
        <f>IF('Request Testing'!P158&lt;1,"",IF(AND(OR('Request Testing'!L158&gt;0,'Request Testing'!M158&gt;0),COUNTA('Request Testing'!P158)&gt;0),"HPS ADD ON","HPS"))</f>
        <v/>
      </c>
      <c r="Q158" s="72" t="str">
        <f>IF('Request Testing'!Q158&lt;1,"",IF(AND(OR('Request Testing'!L158&gt;0,'Request Testing'!M158&gt;0),COUNTA('Request Testing'!Q158)&gt;0),"CC ADD ON","CC"))</f>
        <v/>
      </c>
      <c r="R158" s="72" t="str">
        <f>IF('Request Testing'!R158&lt;1,"",IF(AND(OR('Request Testing'!L158&gt;0,'Request Testing'!M158&gt;0),COUNTA('Request Testing'!R158)&gt;0),"RC ADD ON","RC"))</f>
        <v/>
      </c>
      <c r="S158" s="70" t="str">
        <f>IF('Request Testing'!S158&lt;1,"",IF(AND(OR('Request Testing'!L158&gt;0,'Request Testing'!M158&gt;0),COUNTA('Request Testing'!S158)&gt;0),"DL ADD ON","DL"))</f>
        <v/>
      </c>
      <c r="T158" s="70" t="str">
        <f>IF('Request Testing'!T158="","",'Request Testing'!T158)</f>
        <v/>
      </c>
      <c r="U158" s="70" t="str">
        <f>IF('Request Testing'!U158&lt;1,"",IF(AND(OR('Request Testing'!L158&gt;0,'Request Testing'!M158&gt;0),COUNTA('Request Testing'!U158)&gt;0),"OH ADD ON","OH"))</f>
        <v/>
      </c>
      <c r="V158" s="73" t="str">
        <f>IF('Request Testing'!V158&lt;1,"",IF(AND(OR('Request Testing'!L158&gt;0,'Request Testing'!M158&gt;0),COUNTA('Request Testing'!V158)&gt;0),"GCP","AM"))</f>
        <v/>
      </c>
      <c r="W158" s="73" t="str">
        <f>IF('Request Testing'!W158&lt;1,"",IF(AND(OR('Request Testing'!L158&gt;0,'Request Testing'!M158&gt;0),COUNTA('Request Testing'!W158)&gt;0),"GCP","NH"))</f>
        <v/>
      </c>
      <c r="X158" s="73" t="str">
        <f>IF('Request Testing'!X158&lt;1,"",IF(AND(OR('Request Testing'!L158&gt;0,'Request Testing'!M158&gt;0),COUNTA('Request Testing'!X158)&gt;0),"GCP","CA"))</f>
        <v/>
      </c>
      <c r="Y158" s="73" t="str">
        <f>IF('Request Testing'!Y158&lt;1,"",IF(AND(OR('Request Testing'!L158&gt;0,'Request Testing'!M158&gt;0),COUNTA('Request Testing'!Y158)&gt;0),"GCP","DD"))</f>
        <v/>
      </c>
      <c r="Z158" s="73" t="str">
        <f>IF('Request Testing'!Z158&lt;1,"",IF(AND(OR('Request Testing'!L158&gt;0,'Request Testing'!M158&gt;0),COUNTA('Request Testing'!Z158)&gt;0),"GCP","TH"))</f>
        <v/>
      </c>
      <c r="AA158" s="73" t="str">
        <f>IF('Request Testing'!AA158&lt;1,"",IF(AND(OR('Request Testing'!L158&gt;0,'Request Testing'!M158&gt;0),COUNTA('Request Testing'!AA158)&gt;0),"GCP","PHA"))</f>
        <v/>
      </c>
      <c r="AB158" s="73" t="str">
        <f>IF('Request Testing'!AB158&lt;1,"",IF(AND(OR('Request Testing'!L158&gt;0,'Request Testing'!M158&gt;0),COUNTA('Request Testing'!AB158)&gt;0),"GCP","OS"))</f>
        <v/>
      </c>
      <c r="AE158" s="74" t="str">
        <f>IF(OR('Request Testing'!L158&gt;0,'Request Testing'!M158&gt;0,'Request Testing'!N158&gt;0,'Request Testing'!O158&gt;0,'Request Testing'!P158&gt;0,'Request Testing'!Q158&gt;0,'Request Testing'!R158&gt;0,'Request Testing'!S158&gt;0,'Request Testing'!T158&gt;0,'Request Testing'!U158&gt;0,'Request Testing'!V158&gt;0,'Request Testing'!W158&gt;0,'Request Testing'!X158&gt;0,'Request Testing'!Y158&gt;0,'Request Testing'!Z158&gt;0,'Request Testing'!AA158&gt;0,'Request Testing'!AB158&gt;0),"X","")</f>
        <v/>
      </c>
      <c r="AF158" s="75" t="str">
        <f>IF(ISNUMBER(SEARCH({"S"},C158)),"S",IF(ISNUMBER(SEARCH({"M"},C158)),"B",IF(ISNUMBER(SEARCH({"B"},C158)),"B",IF(ISNUMBER(SEARCH({"C"},C158)),"C",IF(ISNUMBER(SEARCH({"H"},C158)),"C",IF(ISNUMBER(SEARCH({"F"},C158)),"C",""))))))</f>
        <v/>
      </c>
      <c r="AG158" s="74" t="str">
        <f t="shared" si="40"/>
        <v/>
      </c>
      <c r="AH158" s="74" t="str">
        <f t="shared" si="41"/>
        <v/>
      </c>
      <c r="AI158" s="74" t="str">
        <f t="shared" si="42"/>
        <v/>
      </c>
      <c r="AJ158" s="4" t="str">
        <f t="shared" si="43"/>
        <v/>
      </c>
      <c r="AK158" s="76" t="str">
        <f>IF('Request Testing'!M158&lt;1,"",IF(AND(OR('Request Testing'!$E$1&gt;0),COUNTA('Request Testing'!M158)&gt;0),"CHR","GGP-LD"))</f>
        <v/>
      </c>
      <c r="AL158" s="4" t="str">
        <f t="shared" si="44"/>
        <v/>
      </c>
      <c r="AM158" s="52" t="str">
        <f t="shared" si="45"/>
        <v/>
      </c>
      <c r="AN158" s="4" t="str">
        <f t="shared" si="46"/>
        <v/>
      </c>
      <c r="AO158" s="4" t="str">
        <f t="shared" si="47"/>
        <v/>
      </c>
      <c r="AP158" s="74" t="str">
        <f t="shared" si="48"/>
        <v/>
      </c>
      <c r="AQ158" s="4" t="str">
        <f t="shared" si="49"/>
        <v/>
      </c>
      <c r="AR158" s="4" t="str">
        <f t="shared" si="59"/>
        <v/>
      </c>
      <c r="AS158" s="74" t="str">
        <f t="shared" si="50"/>
        <v/>
      </c>
      <c r="AT158" s="4" t="str">
        <f t="shared" si="51"/>
        <v/>
      </c>
      <c r="AU158" s="4" t="str">
        <f t="shared" si="52"/>
        <v/>
      </c>
      <c r="AV158" s="4" t="str">
        <f t="shared" si="53"/>
        <v/>
      </c>
      <c r="AW158" s="4" t="str">
        <f t="shared" si="54"/>
        <v/>
      </c>
      <c r="AX158" s="4" t="str">
        <f t="shared" si="55"/>
        <v/>
      </c>
      <c r="AY158" s="4" t="str">
        <f t="shared" si="56"/>
        <v/>
      </c>
      <c r="AZ158" s="4" t="str">
        <f t="shared" si="57"/>
        <v/>
      </c>
      <c r="BA158" s="77" t="str">
        <f>IF(AND(OR('Request Testing'!L158&gt;0,'Request Testing'!M158&gt;0),COUNTA('Request Testing'!V158:AB158)&gt;0),"Run Panel","")</f>
        <v/>
      </c>
      <c r="BC158" s="78" t="str">
        <f>IF(AG158="Blood Card",'Order Details'!$S$34,"")</f>
        <v/>
      </c>
      <c r="BD158" s="78" t="str">
        <f>IF(AH158="Hair Card",'Order Details'!$S$35,"")</f>
        <v/>
      </c>
      <c r="BF158" s="4" t="str">
        <f>IF(AJ158="GGP-HD",'Order Details'!$N$10,"")</f>
        <v/>
      </c>
      <c r="BG158" s="79" t="str">
        <f>IF(AK158="GGP-LD",'Order Details'!$N$15,IF(AK158="CHR",'Order Details'!$P$15,""))</f>
        <v/>
      </c>
      <c r="BH158" s="52" t="str">
        <f>IF(AL158="GGP-uLD",'Order Details'!$N$18,"")</f>
        <v/>
      </c>
      <c r="BI158" s="80" t="str">
        <f>IF(AM158="PV",'Order Details'!$N$24,"")</f>
        <v/>
      </c>
      <c r="BJ158" s="78" t="str">
        <f>IF(AN158="HPS",'Order Details'!$N$34,IF(AN158="HPS ADD ON",'Order Details'!$M$34,""))</f>
        <v/>
      </c>
      <c r="BK158" s="78" t="str">
        <f>IF(AO158="CC",'Order Details'!$N$33,IF(AO158="CC ADD ON",'Order Details'!$M$33,""))</f>
        <v/>
      </c>
      <c r="BL158" s="79" t="str">
        <f>IF(AP158="DL",'Order Details'!$N$35,"")</f>
        <v/>
      </c>
      <c r="BM158" s="79" t="str">
        <f>IF(AQ158="RC",'Order Details'!$N$36,"")</f>
        <v/>
      </c>
      <c r="BN158" s="79" t="str">
        <f>IF(AR158="OH",'Order Details'!$N$37,"")</f>
        <v/>
      </c>
      <c r="BO158" s="79" t="str">
        <f>IF(AS158="BVD",'Order Details'!$N$38,"")</f>
        <v/>
      </c>
      <c r="BP158" s="79" t="str">
        <f>IF(AT158="AM",'Order Details'!$N$40,"")</f>
        <v/>
      </c>
      <c r="BQ158" s="79" t="str">
        <f>IF(AU158="NH",'Order Details'!$N$41,"")</f>
        <v/>
      </c>
      <c r="BR158" s="79" t="str">
        <f>IF(AV158="CA",'Order Details'!$N$42,"")</f>
        <v/>
      </c>
      <c r="BS158" s="79" t="str">
        <f>IF(AW158="DD",'Order Details'!$N$43,"")</f>
        <v/>
      </c>
      <c r="BT158" s="79" t="str">
        <f>IF(AX158="TH",'Order Details'!$N$45,"")</f>
        <v/>
      </c>
      <c r="BU158" s="79" t="str">
        <f>IF(AY158="PHA",'Order Details'!$N$44,"")</f>
        <v/>
      </c>
      <c r="BV158" s="79" t="str">
        <f>IF(AZ158="OS",'Order Details'!$N$46,"")</f>
        <v/>
      </c>
      <c r="BW158" s="79" t="str">
        <f>IF(BA158="RUN PANEL",'Order Details'!$N$39,"")</f>
        <v/>
      </c>
      <c r="BX158" s="79" t="str">
        <f t="shared" si="58"/>
        <v/>
      </c>
    </row>
    <row r="159" spans="1:76" ht="15.75" customHeight="1">
      <c r="A159" s="22" t="str">
        <f>IF('Request Testing'!A159&gt;0,'Request Testing'!A159,"")</f>
        <v/>
      </c>
      <c r="B159" s="70" t="str">
        <f>IF('Request Testing'!B159="","",'Request Testing'!B159)</f>
        <v/>
      </c>
      <c r="C159" s="70" t="str">
        <f>IF('Request Testing'!C159="","",'Request Testing'!C159)</f>
        <v/>
      </c>
      <c r="D159" s="24" t="str">
        <f>IF('Request Testing'!D159="","",'Request Testing'!D159)</f>
        <v/>
      </c>
      <c r="E159" s="24" t="str">
        <f>IF('Request Testing'!E159="","",'Request Testing'!E159)</f>
        <v/>
      </c>
      <c r="F159" s="24" t="str">
        <f>IF('Request Testing'!F159="","",'Request Testing'!F159)</f>
        <v/>
      </c>
      <c r="G159" s="22" t="str">
        <f>IF('Request Testing'!G159="","",'Request Testing'!G159)</f>
        <v/>
      </c>
      <c r="H159" s="71" t="str">
        <f>IF('Request Testing'!H159="","",'Request Testing'!H159)</f>
        <v/>
      </c>
      <c r="I159" s="22" t="str">
        <f>IF('Request Testing'!I159="","",'Request Testing'!I159)</f>
        <v/>
      </c>
      <c r="J159" s="22" t="str">
        <f>IF('Request Testing'!J159="","",'Request Testing'!J159)</f>
        <v/>
      </c>
      <c r="K159" s="22" t="str">
        <f>IF('Request Testing'!K159="","",'Request Testing'!K159)</f>
        <v/>
      </c>
      <c r="L159" s="70" t="str">
        <f>IF('Request Testing'!L159="","",'Request Testing'!L159)</f>
        <v/>
      </c>
      <c r="M159" s="70" t="str">
        <f>IF('Request Testing'!M159="","",'Request Testing'!M159)</f>
        <v/>
      </c>
      <c r="N159" s="70" t="str">
        <f>IF('Request Testing'!N159="","",'Request Testing'!N159)</f>
        <v/>
      </c>
      <c r="O159" s="72" t="str">
        <f>IF('Request Testing'!O159&lt;1,"",IF(AND(OR('Request Testing'!L159&gt;0,'Request Testing'!M159&gt;0,'Request Testing'!N159&gt;0),COUNTA('Request Testing'!O159)&gt;0),"","PV"))</f>
        <v/>
      </c>
      <c r="P159" s="72" t="str">
        <f>IF('Request Testing'!P159&lt;1,"",IF(AND(OR('Request Testing'!L159&gt;0,'Request Testing'!M159&gt;0),COUNTA('Request Testing'!P159)&gt;0),"HPS ADD ON","HPS"))</f>
        <v/>
      </c>
      <c r="Q159" s="72" t="str">
        <f>IF('Request Testing'!Q159&lt;1,"",IF(AND(OR('Request Testing'!L159&gt;0,'Request Testing'!M159&gt;0),COUNTA('Request Testing'!Q159)&gt;0),"CC ADD ON","CC"))</f>
        <v/>
      </c>
      <c r="R159" s="72" t="str">
        <f>IF('Request Testing'!R159&lt;1,"",IF(AND(OR('Request Testing'!L159&gt;0,'Request Testing'!M159&gt;0),COUNTA('Request Testing'!R159)&gt;0),"RC ADD ON","RC"))</f>
        <v/>
      </c>
      <c r="S159" s="70" t="str">
        <f>IF('Request Testing'!S159&lt;1,"",IF(AND(OR('Request Testing'!L159&gt;0,'Request Testing'!M159&gt;0),COUNTA('Request Testing'!S159)&gt;0),"DL ADD ON","DL"))</f>
        <v/>
      </c>
      <c r="T159" s="70" t="str">
        <f>IF('Request Testing'!T159="","",'Request Testing'!T159)</f>
        <v/>
      </c>
      <c r="U159" s="70" t="str">
        <f>IF('Request Testing'!U159&lt;1,"",IF(AND(OR('Request Testing'!L159&gt;0,'Request Testing'!M159&gt;0),COUNTA('Request Testing'!U159)&gt;0),"OH ADD ON","OH"))</f>
        <v/>
      </c>
      <c r="V159" s="73" t="str">
        <f>IF('Request Testing'!V159&lt;1,"",IF(AND(OR('Request Testing'!L159&gt;0,'Request Testing'!M159&gt;0),COUNTA('Request Testing'!V159)&gt;0),"GCP","AM"))</f>
        <v/>
      </c>
      <c r="W159" s="73" t="str">
        <f>IF('Request Testing'!W159&lt;1,"",IF(AND(OR('Request Testing'!L159&gt;0,'Request Testing'!M159&gt;0),COUNTA('Request Testing'!W159)&gt;0),"GCP","NH"))</f>
        <v/>
      </c>
      <c r="X159" s="73" t="str">
        <f>IF('Request Testing'!X159&lt;1,"",IF(AND(OR('Request Testing'!L159&gt;0,'Request Testing'!M159&gt;0),COUNTA('Request Testing'!X159)&gt;0),"GCP","CA"))</f>
        <v/>
      </c>
      <c r="Y159" s="73" t="str">
        <f>IF('Request Testing'!Y159&lt;1,"",IF(AND(OR('Request Testing'!L159&gt;0,'Request Testing'!M159&gt;0),COUNTA('Request Testing'!Y159)&gt;0),"GCP","DD"))</f>
        <v/>
      </c>
      <c r="Z159" s="73" t="str">
        <f>IF('Request Testing'!Z159&lt;1,"",IF(AND(OR('Request Testing'!L159&gt;0,'Request Testing'!M159&gt;0),COUNTA('Request Testing'!Z159)&gt;0),"GCP","TH"))</f>
        <v/>
      </c>
      <c r="AA159" s="73" t="str">
        <f>IF('Request Testing'!AA159&lt;1,"",IF(AND(OR('Request Testing'!L159&gt;0,'Request Testing'!M159&gt;0),COUNTA('Request Testing'!AA159)&gt;0),"GCP","PHA"))</f>
        <v/>
      </c>
      <c r="AB159" s="73" t="str">
        <f>IF('Request Testing'!AB159&lt;1,"",IF(AND(OR('Request Testing'!L159&gt;0,'Request Testing'!M159&gt;0),COUNTA('Request Testing'!AB159)&gt;0),"GCP","OS"))</f>
        <v/>
      </c>
      <c r="AE159" s="74" t="str">
        <f>IF(OR('Request Testing'!L159&gt;0,'Request Testing'!M159&gt;0,'Request Testing'!N159&gt;0,'Request Testing'!O159&gt;0,'Request Testing'!P159&gt;0,'Request Testing'!Q159&gt;0,'Request Testing'!R159&gt;0,'Request Testing'!S159&gt;0,'Request Testing'!T159&gt;0,'Request Testing'!U159&gt;0,'Request Testing'!V159&gt;0,'Request Testing'!W159&gt;0,'Request Testing'!X159&gt;0,'Request Testing'!Y159&gt;0,'Request Testing'!Z159&gt;0,'Request Testing'!AA159&gt;0,'Request Testing'!AB159&gt;0),"X","")</f>
        <v/>
      </c>
      <c r="AF159" s="75" t="str">
        <f>IF(ISNUMBER(SEARCH({"S"},C159)),"S",IF(ISNUMBER(SEARCH({"M"},C159)),"B",IF(ISNUMBER(SEARCH({"B"},C159)),"B",IF(ISNUMBER(SEARCH({"C"},C159)),"C",IF(ISNUMBER(SEARCH({"H"},C159)),"C",IF(ISNUMBER(SEARCH({"F"},C159)),"C",""))))))</f>
        <v/>
      </c>
      <c r="AG159" s="74" t="str">
        <f t="shared" si="40"/>
        <v/>
      </c>
      <c r="AH159" s="74" t="str">
        <f t="shared" si="41"/>
        <v/>
      </c>
      <c r="AI159" s="74" t="str">
        <f t="shared" si="42"/>
        <v/>
      </c>
      <c r="AJ159" s="4" t="str">
        <f t="shared" si="43"/>
        <v/>
      </c>
      <c r="AK159" s="76" t="str">
        <f>IF('Request Testing'!M159&lt;1,"",IF(AND(OR('Request Testing'!$E$1&gt;0),COUNTA('Request Testing'!M159)&gt;0),"CHR","GGP-LD"))</f>
        <v/>
      </c>
      <c r="AL159" s="4" t="str">
        <f t="shared" si="44"/>
        <v/>
      </c>
      <c r="AM159" s="52" t="str">
        <f t="shared" si="45"/>
        <v/>
      </c>
      <c r="AN159" s="4" t="str">
        <f t="shared" si="46"/>
        <v/>
      </c>
      <c r="AO159" s="4" t="str">
        <f t="shared" si="47"/>
        <v/>
      </c>
      <c r="AP159" s="74" t="str">
        <f t="shared" si="48"/>
        <v/>
      </c>
      <c r="AQ159" s="4" t="str">
        <f t="shared" si="49"/>
        <v/>
      </c>
      <c r="AR159" s="4" t="str">
        <f t="shared" si="59"/>
        <v/>
      </c>
      <c r="AS159" s="74" t="str">
        <f t="shared" si="50"/>
        <v/>
      </c>
      <c r="AT159" s="4" t="str">
        <f t="shared" si="51"/>
        <v/>
      </c>
      <c r="AU159" s="4" t="str">
        <f t="shared" si="52"/>
        <v/>
      </c>
      <c r="AV159" s="4" t="str">
        <f t="shared" si="53"/>
        <v/>
      </c>
      <c r="AW159" s="4" t="str">
        <f t="shared" si="54"/>
        <v/>
      </c>
      <c r="AX159" s="4" t="str">
        <f t="shared" si="55"/>
        <v/>
      </c>
      <c r="AY159" s="4" t="str">
        <f t="shared" si="56"/>
        <v/>
      </c>
      <c r="AZ159" s="4" t="str">
        <f t="shared" si="57"/>
        <v/>
      </c>
      <c r="BA159" s="77" t="str">
        <f>IF(AND(OR('Request Testing'!L159&gt;0,'Request Testing'!M159&gt;0),COUNTA('Request Testing'!V159:AB159)&gt;0),"Run Panel","")</f>
        <v/>
      </c>
      <c r="BC159" s="78" t="str">
        <f>IF(AG159="Blood Card",'Order Details'!$S$34,"")</f>
        <v/>
      </c>
      <c r="BD159" s="78" t="str">
        <f>IF(AH159="Hair Card",'Order Details'!$S$35,"")</f>
        <v/>
      </c>
      <c r="BF159" s="4" t="str">
        <f>IF(AJ159="GGP-HD",'Order Details'!$N$10,"")</f>
        <v/>
      </c>
      <c r="BG159" s="79" t="str">
        <f>IF(AK159="GGP-LD",'Order Details'!$N$15,IF(AK159="CHR",'Order Details'!$P$15,""))</f>
        <v/>
      </c>
      <c r="BH159" s="52" t="str">
        <f>IF(AL159="GGP-uLD",'Order Details'!$N$18,"")</f>
        <v/>
      </c>
      <c r="BI159" s="80" t="str">
        <f>IF(AM159="PV",'Order Details'!$N$24,"")</f>
        <v/>
      </c>
      <c r="BJ159" s="78" t="str">
        <f>IF(AN159="HPS",'Order Details'!$N$34,IF(AN159="HPS ADD ON",'Order Details'!$M$34,""))</f>
        <v/>
      </c>
      <c r="BK159" s="78" t="str">
        <f>IF(AO159="CC",'Order Details'!$N$33,IF(AO159="CC ADD ON",'Order Details'!$M$33,""))</f>
        <v/>
      </c>
      <c r="BL159" s="79" t="str">
        <f>IF(AP159="DL",'Order Details'!$N$35,"")</f>
        <v/>
      </c>
      <c r="BM159" s="79" t="str">
        <f>IF(AQ159="RC",'Order Details'!$N$36,"")</f>
        <v/>
      </c>
      <c r="BN159" s="79" t="str">
        <f>IF(AR159="OH",'Order Details'!$N$37,"")</f>
        <v/>
      </c>
      <c r="BO159" s="79" t="str">
        <f>IF(AS159="BVD",'Order Details'!$N$38,"")</f>
        <v/>
      </c>
      <c r="BP159" s="79" t="str">
        <f>IF(AT159="AM",'Order Details'!$N$40,"")</f>
        <v/>
      </c>
      <c r="BQ159" s="79" t="str">
        <f>IF(AU159="NH",'Order Details'!$N$41,"")</f>
        <v/>
      </c>
      <c r="BR159" s="79" t="str">
        <f>IF(AV159="CA",'Order Details'!$N$42,"")</f>
        <v/>
      </c>
      <c r="BS159" s="79" t="str">
        <f>IF(AW159="DD",'Order Details'!$N$43,"")</f>
        <v/>
      </c>
      <c r="BT159" s="79" t="str">
        <f>IF(AX159="TH",'Order Details'!$N$45,"")</f>
        <v/>
      </c>
      <c r="BU159" s="79" t="str">
        <f>IF(AY159="PHA",'Order Details'!$N$44,"")</f>
        <v/>
      </c>
      <c r="BV159" s="79" t="str">
        <f>IF(AZ159="OS",'Order Details'!$N$46,"")</f>
        <v/>
      </c>
      <c r="BW159" s="79" t="str">
        <f>IF(BA159="RUN PANEL",'Order Details'!$N$39,"")</f>
        <v/>
      </c>
      <c r="BX159" s="79" t="str">
        <f t="shared" si="58"/>
        <v/>
      </c>
    </row>
    <row r="160" spans="1:76" ht="15.75" customHeight="1">
      <c r="A160" s="22" t="str">
        <f>IF('Request Testing'!A160&gt;0,'Request Testing'!A160,"")</f>
        <v/>
      </c>
      <c r="B160" s="70" t="str">
        <f>IF('Request Testing'!B160="","",'Request Testing'!B160)</f>
        <v/>
      </c>
      <c r="C160" s="70" t="str">
        <f>IF('Request Testing'!C160="","",'Request Testing'!C160)</f>
        <v/>
      </c>
      <c r="D160" s="24" t="str">
        <f>IF('Request Testing'!D160="","",'Request Testing'!D160)</f>
        <v/>
      </c>
      <c r="E160" s="24" t="str">
        <f>IF('Request Testing'!E160="","",'Request Testing'!E160)</f>
        <v/>
      </c>
      <c r="F160" s="24" t="str">
        <f>IF('Request Testing'!F160="","",'Request Testing'!F160)</f>
        <v/>
      </c>
      <c r="G160" s="22" t="str">
        <f>IF('Request Testing'!G160="","",'Request Testing'!G160)</f>
        <v/>
      </c>
      <c r="H160" s="71" t="str">
        <f>IF('Request Testing'!H160="","",'Request Testing'!H160)</f>
        <v/>
      </c>
      <c r="I160" s="22" t="str">
        <f>IF('Request Testing'!I160="","",'Request Testing'!I160)</f>
        <v/>
      </c>
      <c r="J160" s="22" t="str">
        <f>IF('Request Testing'!J160="","",'Request Testing'!J160)</f>
        <v/>
      </c>
      <c r="K160" s="22" t="str">
        <f>IF('Request Testing'!K160="","",'Request Testing'!K160)</f>
        <v/>
      </c>
      <c r="L160" s="70" t="str">
        <f>IF('Request Testing'!L160="","",'Request Testing'!L160)</f>
        <v/>
      </c>
      <c r="M160" s="70" t="str">
        <f>IF('Request Testing'!M160="","",'Request Testing'!M160)</f>
        <v/>
      </c>
      <c r="N160" s="70" t="str">
        <f>IF('Request Testing'!N160="","",'Request Testing'!N160)</f>
        <v/>
      </c>
      <c r="O160" s="72" t="str">
        <f>IF('Request Testing'!O160&lt;1,"",IF(AND(OR('Request Testing'!L160&gt;0,'Request Testing'!M160&gt;0,'Request Testing'!N160&gt;0),COUNTA('Request Testing'!O160)&gt;0),"","PV"))</f>
        <v/>
      </c>
      <c r="P160" s="72" t="str">
        <f>IF('Request Testing'!P160&lt;1,"",IF(AND(OR('Request Testing'!L160&gt;0,'Request Testing'!M160&gt;0),COUNTA('Request Testing'!P160)&gt;0),"HPS ADD ON","HPS"))</f>
        <v/>
      </c>
      <c r="Q160" s="72" t="str">
        <f>IF('Request Testing'!Q160&lt;1,"",IF(AND(OR('Request Testing'!L160&gt;0,'Request Testing'!M160&gt;0),COUNTA('Request Testing'!Q160)&gt;0),"CC ADD ON","CC"))</f>
        <v/>
      </c>
      <c r="R160" s="72" t="str">
        <f>IF('Request Testing'!R160&lt;1,"",IF(AND(OR('Request Testing'!L160&gt;0,'Request Testing'!M160&gt;0),COUNTA('Request Testing'!R160)&gt;0),"RC ADD ON","RC"))</f>
        <v/>
      </c>
      <c r="S160" s="70" t="str">
        <f>IF('Request Testing'!S160&lt;1,"",IF(AND(OR('Request Testing'!L160&gt;0,'Request Testing'!M160&gt;0),COUNTA('Request Testing'!S160)&gt;0),"DL ADD ON","DL"))</f>
        <v/>
      </c>
      <c r="T160" s="70" t="str">
        <f>IF('Request Testing'!T160="","",'Request Testing'!T160)</f>
        <v/>
      </c>
      <c r="U160" s="70" t="str">
        <f>IF('Request Testing'!U160&lt;1,"",IF(AND(OR('Request Testing'!L160&gt;0,'Request Testing'!M160&gt;0),COUNTA('Request Testing'!U160)&gt;0),"OH ADD ON","OH"))</f>
        <v/>
      </c>
      <c r="V160" s="73" t="str">
        <f>IF('Request Testing'!V160&lt;1,"",IF(AND(OR('Request Testing'!L160&gt;0,'Request Testing'!M160&gt;0),COUNTA('Request Testing'!V160)&gt;0),"GCP","AM"))</f>
        <v/>
      </c>
      <c r="W160" s="73" t="str">
        <f>IF('Request Testing'!W160&lt;1,"",IF(AND(OR('Request Testing'!L160&gt;0,'Request Testing'!M160&gt;0),COUNTA('Request Testing'!W160)&gt;0),"GCP","NH"))</f>
        <v/>
      </c>
      <c r="X160" s="73" t="str">
        <f>IF('Request Testing'!X160&lt;1,"",IF(AND(OR('Request Testing'!L160&gt;0,'Request Testing'!M160&gt;0),COUNTA('Request Testing'!X160)&gt;0),"GCP","CA"))</f>
        <v/>
      </c>
      <c r="Y160" s="73" t="str">
        <f>IF('Request Testing'!Y160&lt;1,"",IF(AND(OR('Request Testing'!L160&gt;0,'Request Testing'!M160&gt;0),COUNTA('Request Testing'!Y160)&gt;0),"GCP","DD"))</f>
        <v/>
      </c>
      <c r="Z160" s="73" t="str">
        <f>IF('Request Testing'!Z160&lt;1,"",IF(AND(OR('Request Testing'!L160&gt;0,'Request Testing'!M160&gt;0),COUNTA('Request Testing'!Z160)&gt;0),"GCP","TH"))</f>
        <v/>
      </c>
      <c r="AA160" s="73" t="str">
        <f>IF('Request Testing'!AA160&lt;1,"",IF(AND(OR('Request Testing'!L160&gt;0,'Request Testing'!M160&gt;0),COUNTA('Request Testing'!AA160)&gt;0),"GCP","PHA"))</f>
        <v/>
      </c>
      <c r="AB160" s="73" t="str">
        <f>IF('Request Testing'!AB160&lt;1,"",IF(AND(OR('Request Testing'!L160&gt;0,'Request Testing'!M160&gt;0),COUNTA('Request Testing'!AB160)&gt;0),"GCP","OS"))</f>
        <v/>
      </c>
      <c r="AE160" s="74" t="str">
        <f>IF(OR('Request Testing'!L160&gt;0,'Request Testing'!M160&gt;0,'Request Testing'!N160&gt;0,'Request Testing'!O160&gt;0,'Request Testing'!P160&gt;0,'Request Testing'!Q160&gt;0,'Request Testing'!R160&gt;0,'Request Testing'!S160&gt;0,'Request Testing'!T160&gt;0,'Request Testing'!U160&gt;0,'Request Testing'!V160&gt;0,'Request Testing'!W160&gt;0,'Request Testing'!X160&gt;0,'Request Testing'!Y160&gt;0,'Request Testing'!Z160&gt;0,'Request Testing'!AA160&gt;0,'Request Testing'!AB160&gt;0),"X","")</f>
        <v/>
      </c>
      <c r="AF160" s="75" t="str">
        <f>IF(ISNUMBER(SEARCH({"S"},C160)),"S",IF(ISNUMBER(SEARCH({"M"},C160)),"B",IF(ISNUMBER(SEARCH({"B"},C160)),"B",IF(ISNUMBER(SEARCH({"C"},C160)),"C",IF(ISNUMBER(SEARCH({"H"},C160)),"C",IF(ISNUMBER(SEARCH({"F"},C160)),"C",""))))))</f>
        <v/>
      </c>
      <c r="AG160" s="74" t="str">
        <f t="shared" si="40"/>
        <v/>
      </c>
      <c r="AH160" s="74" t="str">
        <f t="shared" si="41"/>
        <v/>
      </c>
      <c r="AI160" s="74" t="str">
        <f t="shared" si="42"/>
        <v/>
      </c>
      <c r="AJ160" s="4" t="str">
        <f t="shared" si="43"/>
        <v/>
      </c>
      <c r="AK160" s="76" t="str">
        <f>IF('Request Testing'!M160&lt;1,"",IF(AND(OR('Request Testing'!$E$1&gt;0),COUNTA('Request Testing'!M160)&gt;0),"CHR","GGP-LD"))</f>
        <v/>
      </c>
      <c r="AL160" s="4" t="str">
        <f t="shared" si="44"/>
        <v/>
      </c>
      <c r="AM160" s="52" t="str">
        <f t="shared" si="45"/>
        <v/>
      </c>
      <c r="AN160" s="4" t="str">
        <f t="shared" si="46"/>
        <v/>
      </c>
      <c r="AO160" s="4" t="str">
        <f t="shared" si="47"/>
        <v/>
      </c>
      <c r="AP160" s="74" t="str">
        <f t="shared" si="48"/>
        <v/>
      </c>
      <c r="AQ160" s="4" t="str">
        <f t="shared" si="49"/>
        <v/>
      </c>
      <c r="AR160" s="4" t="str">
        <f t="shared" si="59"/>
        <v/>
      </c>
      <c r="AS160" s="74" t="str">
        <f t="shared" si="50"/>
        <v/>
      </c>
      <c r="AT160" s="4" t="str">
        <f t="shared" si="51"/>
        <v/>
      </c>
      <c r="AU160" s="4" t="str">
        <f t="shared" si="52"/>
        <v/>
      </c>
      <c r="AV160" s="4" t="str">
        <f t="shared" si="53"/>
        <v/>
      </c>
      <c r="AW160" s="4" t="str">
        <f t="shared" si="54"/>
        <v/>
      </c>
      <c r="AX160" s="4" t="str">
        <f t="shared" si="55"/>
        <v/>
      </c>
      <c r="AY160" s="4" t="str">
        <f t="shared" si="56"/>
        <v/>
      </c>
      <c r="AZ160" s="4" t="str">
        <f t="shared" si="57"/>
        <v/>
      </c>
      <c r="BA160" s="77" t="str">
        <f>IF(AND(OR('Request Testing'!L160&gt;0,'Request Testing'!M160&gt;0),COUNTA('Request Testing'!V160:AB160)&gt;0),"Run Panel","")</f>
        <v/>
      </c>
      <c r="BC160" s="78" t="str">
        <f>IF(AG160="Blood Card",'Order Details'!$S$34,"")</f>
        <v/>
      </c>
      <c r="BD160" s="78" t="str">
        <f>IF(AH160="Hair Card",'Order Details'!$S$35,"")</f>
        <v/>
      </c>
      <c r="BF160" s="4" t="str">
        <f>IF(AJ160="GGP-HD",'Order Details'!$N$10,"")</f>
        <v/>
      </c>
      <c r="BG160" s="79" t="str">
        <f>IF(AK160="GGP-LD",'Order Details'!$N$15,IF(AK160="CHR",'Order Details'!$P$15,""))</f>
        <v/>
      </c>
      <c r="BH160" s="52" t="str">
        <f>IF(AL160="GGP-uLD",'Order Details'!$N$18,"")</f>
        <v/>
      </c>
      <c r="BI160" s="80" t="str">
        <f>IF(AM160="PV",'Order Details'!$N$24,"")</f>
        <v/>
      </c>
      <c r="BJ160" s="78" t="str">
        <f>IF(AN160="HPS",'Order Details'!$N$34,IF(AN160="HPS ADD ON",'Order Details'!$M$34,""))</f>
        <v/>
      </c>
      <c r="BK160" s="78" t="str">
        <f>IF(AO160="CC",'Order Details'!$N$33,IF(AO160="CC ADD ON",'Order Details'!$M$33,""))</f>
        <v/>
      </c>
      <c r="BL160" s="79" t="str">
        <f>IF(AP160="DL",'Order Details'!$N$35,"")</f>
        <v/>
      </c>
      <c r="BM160" s="79" t="str">
        <f>IF(AQ160="RC",'Order Details'!$N$36,"")</f>
        <v/>
      </c>
      <c r="BN160" s="79" t="str">
        <f>IF(AR160="OH",'Order Details'!$N$37,"")</f>
        <v/>
      </c>
      <c r="BO160" s="79" t="str">
        <f>IF(AS160="BVD",'Order Details'!$N$38,"")</f>
        <v/>
      </c>
      <c r="BP160" s="79" t="str">
        <f>IF(AT160="AM",'Order Details'!$N$40,"")</f>
        <v/>
      </c>
      <c r="BQ160" s="79" t="str">
        <f>IF(AU160="NH",'Order Details'!$N$41,"")</f>
        <v/>
      </c>
      <c r="BR160" s="79" t="str">
        <f>IF(AV160="CA",'Order Details'!$N$42,"")</f>
        <v/>
      </c>
      <c r="BS160" s="79" t="str">
        <f>IF(AW160="DD",'Order Details'!$N$43,"")</f>
        <v/>
      </c>
      <c r="BT160" s="79" t="str">
        <f>IF(AX160="TH",'Order Details'!$N$45,"")</f>
        <v/>
      </c>
      <c r="BU160" s="79" t="str">
        <f>IF(AY160="PHA",'Order Details'!$N$44,"")</f>
        <v/>
      </c>
      <c r="BV160" s="79" t="str">
        <f>IF(AZ160="OS",'Order Details'!$N$46,"")</f>
        <v/>
      </c>
      <c r="BW160" s="79" t="str">
        <f>IF(BA160="RUN PANEL",'Order Details'!$N$39,"")</f>
        <v/>
      </c>
      <c r="BX160" s="79" t="str">
        <f t="shared" si="58"/>
        <v/>
      </c>
    </row>
    <row r="161" spans="1:76" ht="15.75" customHeight="1">
      <c r="A161" s="22" t="str">
        <f>IF('Request Testing'!A161&gt;0,'Request Testing'!A161,"")</f>
        <v/>
      </c>
      <c r="B161" s="70" t="str">
        <f>IF('Request Testing'!B161="","",'Request Testing'!B161)</f>
        <v/>
      </c>
      <c r="C161" s="70" t="str">
        <f>IF('Request Testing'!C161="","",'Request Testing'!C161)</f>
        <v/>
      </c>
      <c r="D161" s="24" t="str">
        <f>IF('Request Testing'!D161="","",'Request Testing'!D161)</f>
        <v/>
      </c>
      <c r="E161" s="24" t="str">
        <f>IF('Request Testing'!E161="","",'Request Testing'!E161)</f>
        <v/>
      </c>
      <c r="F161" s="24" t="str">
        <f>IF('Request Testing'!F161="","",'Request Testing'!F161)</f>
        <v/>
      </c>
      <c r="G161" s="22" t="str">
        <f>IF('Request Testing'!G161="","",'Request Testing'!G161)</f>
        <v/>
      </c>
      <c r="H161" s="71" t="str">
        <f>IF('Request Testing'!H161="","",'Request Testing'!H161)</f>
        <v/>
      </c>
      <c r="I161" s="22" t="str">
        <f>IF('Request Testing'!I161="","",'Request Testing'!I161)</f>
        <v/>
      </c>
      <c r="J161" s="22" t="str">
        <f>IF('Request Testing'!J161="","",'Request Testing'!J161)</f>
        <v/>
      </c>
      <c r="K161" s="22" t="str">
        <f>IF('Request Testing'!K161="","",'Request Testing'!K161)</f>
        <v/>
      </c>
      <c r="L161" s="70" t="str">
        <f>IF('Request Testing'!L161="","",'Request Testing'!L161)</f>
        <v/>
      </c>
      <c r="M161" s="70" t="str">
        <f>IF('Request Testing'!M161="","",'Request Testing'!M161)</f>
        <v/>
      </c>
      <c r="N161" s="70" t="str">
        <f>IF('Request Testing'!N161="","",'Request Testing'!N161)</f>
        <v/>
      </c>
      <c r="O161" s="72" t="str">
        <f>IF('Request Testing'!O161&lt;1,"",IF(AND(OR('Request Testing'!L161&gt;0,'Request Testing'!M161&gt;0,'Request Testing'!N161&gt;0),COUNTA('Request Testing'!O161)&gt;0),"","PV"))</f>
        <v/>
      </c>
      <c r="P161" s="72" t="str">
        <f>IF('Request Testing'!P161&lt;1,"",IF(AND(OR('Request Testing'!L161&gt;0,'Request Testing'!M161&gt;0),COUNTA('Request Testing'!P161)&gt;0),"HPS ADD ON","HPS"))</f>
        <v/>
      </c>
      <c r="Q161" s="72" t="str">
        <f>IF('Request Testing'!Q161&lt;1,"",IF(AND(OR('Request Testing'!L161&gt;0,'Request Testing'!M161&gt;0),COUNTA('Request Testing'!Q161)&gt;0),"CC ADD ON","CC"))</f>
        <v/>
      </c>
      <c r="R161" s="72" t="str">
        <f>IF('Request Testing'!R161&lt;1,"",IF(AND(OR('Request Testing'!L161&gt;0,'Request Testing'!M161&gt;0),COUNTA('Request Testing'!R161)&gt;0),"RC ADD ON","RC"))</f>
        <v/>
      </c>
      <c r="S161" s="70" t="str">
        <f>IF('Request Testing'!S161&lt;1,"",IF(AND(OR('Request Testing'!L161&gt;0,'Request Testing'!M161&gt;0),COUNTA('Request Testing'!S161)&gt;0),"DL ADD ON","DL"))</f>
        <v/>
      </c>
      <c r="T161" s="70" t="str">
        <f>IF('Request Testing'!T161="","",'Request Testing'!T161)</f>
        <v/>
      </c>
      <c r="U161" s="70" t="str">
        <f>IF('Request Testing'!U161&lt;1,"",IF(AND(OR('Request Testing'!L161&gt;0,'Request Testing'!M161&gt;0),COUNTA('Request Testing'!U161)&gt;0),"OH ADD ON","OH"))</f>
        <v/>
      </c>
      <c r="V161" s="73" t="str">
        <f>IF('Request Testing'!V161&lt;1,"",IF(AND(OR('Request Testing'!L161&gt;0,'Request Testing'!M161&gt;0),COUNTA('Request Testing'!V161)&gt;0),"GCP","AM"))</f>
        <v/>
      </c>
      <c r="W161" s="73" t="str">
        <f>IF('Request Testing'!W161&lt;1,"",IF(AND(OR('Request Testing'!L161&gt;0,'Request Testing'!M161&gt;0),COUNTA('Request Testing'!W161)&gt;0),"GCP","NH"))</f>
        <v/>
      </c>
      <c r="X161" s="73" t="str">
        <f>IF('Request Testing'!X161&lt;1,"",IF(AND(OR('Request Testing'!L161&gt;0,'Request Testing'!M161&gt;0),COUNTA('Request Testing'!X161)&gt;0),"GCP","CA"))</f>
        <v/>
      </c>
      <c r="Y161" s="73" t="str">
        <f>IF('Request Testing'!Y161&lt;1,"",IF(AND(OR('Request Testing'!L161&gt;0,'Request Testing'!M161&gt;0),COUNTA('Request Testing'!Y161)&gt;0),"GCP","DD"))</f>
        <v/>
      </c>
      <c r="Z161" s="73" t="str">
        <f>IF('Request Testing'!Z161&lt;1,"",IF(AND(OR('Request Testing'!L161&gt;0,'Request Testing'!M161&gt;0),COUNTA('Request Testing'!Z161)&gt;0),"GCP","TH"))</f>
        <v/>
      </c>
      <c r="AA161" s="73" t="str">
        <f>IF('Request Testing'!AA161&lt;1,"",IF(AND(OR('Request Testing'!L161&gt;0,'Request Testing'!M161&gt;0),COUNTA('Request Testing'!AA161)&gt;0),"GCP","PHA"))</f>
        <v/>
      </c>
      <c r="AB161" s="73" t="str">
        <f>IF('Request Testing'!AB161&lt;1,"",IF(AND(OR('Request Testing'!L161&gt;0,'Request Testing'!M161&gt;0),COUNTA('Request Testing'!AB161)&gt;0),"GCP","OS"))</f>
        <v/>
      </c>
      <c r="AE161" s="74" t="str">
        <f>IF(OR('Request Testing'!L161&gt;0,'Request Testing'!M161&gt;0,'Request Testing'!N161&gt;0,'Request Testing'!O161&gt;0,'Request Testing'!P161&gt;0,'Request Testing'!Q161&gt;0,'Request Testing'!R161&gt;0,'Request Testing'!S161&gt;0,'Request Testing'!T161&gt;0,'Request Testing'!U161&gt;0,'Request Testing'!V161&gt;0,'Request Testing'!W161&gt;0,'Request Testing'!X161&gt;0,'Request Testing'!Y161&gt;0,'Request Testing'!Z161&gt;0,'Request Testing'!AA161&gt;0,'Request Testing'!AB161&gt;0),"X","")</f>
        <v/>
      </c>
      <c r="AF161" s="75" t="str">
        <f>IF(ISNUMBER(SEARCH({"S"},C161)),"S",IF(ISNUMBER(SEARCH({"M"},C161)),"B",IF(ISNUMBER(SEARCH({"B"},C161)),"B",IF(ISNUMBER(SEARCH({"C"},C161)),"C",IF(ISNUMBER(SEARCH({"H"},C161)),"C",IF(ISNUMBER(SEARCH({"F"},C161)),"C",""))))))</f>
        <v/>
      </c>
      <c r="AG161" s="74" t="str">
        <f t="shared" si="40"/>
        <v/>
      </c>
      <c r="AH161" s="74" t="str">
        <f t="shared" si="41"/>
        <v/>
      </c>
      <c r="AI161" s="74" t="str">
        <f t="shared" si="42"/>
        <v/>
      </c>
      <c r="AJ161" s="4" t="str">
        <f t="shared" si="43"/>
        <v/>
      </c>
      <c r="AK161" s="76" t="str">
        <f>IF('Request Testing'!M161&lt;1,"",IF(AND(OR('Request Testing'!$E$1&gt;0),COUNTA('Request Testing'!M161)&gt;0),"CHR","GGP-LD"))</f>
        <v/>
      </c>
      <c r="AL161" s="4" t="str">
        <f t="shared" si="44"/>
        <v/>
      </c>
      <c r="AM161" s="52" t="str">
        <f t="shared" si="45"/>
        <v/>
      </c>
      <c r="AN161" s="4" t="str">
        <f t="shared" si="46"/>
        <v/>
      </c>
      <c r="AO161" s="4" t="str">
        <f t="shared" si="47"/>
        <v/>
      </c>
      <c r="AP161" s="74" t="str">
        <f t="shared" si="48"/>
        <v/>
      </c>
      <c r="AQ161" s="4" t="str">
        <f t="shared" si="49"/>
        <v/>
      </c>
      <c r="AR161" s="4" t="str">
        <f t="shared" si="59"/>
        <v/>
      </c>
      <c r="AS161" s="74" t="str">
        <f t="shared" si="50"/>
        <v/>
      </c>
      <c r="AT161" s="4" t="str">
        <f t="shared" si="51"/>
        <v/>
      </c>
      <c r="AU161" s="4" t="str">
        <f t="shared" si="52"/>
        <v/>
      </c>
      <c r="AV161" s="4" t="str">
        <f t="shared" si="53"/>
        <v/>
      </c>
      <c r="AW161" s="4" t="str">
        <f t="shared" si="54"/>
        <v/>
      </c>
      <c r="AX161" s="4" t="str">
        <f t="shared" si="55"/>
        <v/>
      </c>
      <c r="AY161" s="4" t="str">
        <f t="shared" si="56"/>
        <v/>
      </c>
      <c r="AZ161" s="4" t="str">
        <f t="shared" si="57"/>
        <v/>
      </c>
      <c r="BA161" s="77" t="str">
        <f>IF(AND(OR('Request Testing'!L161&gt;0,'Request Testing'!M161&gt;0),COUNTA('Request Testing'!V161:AB161)&gt;0),"Run Panel","")</f>
        <v/>
      </c>
      <c r="BC161" s="78" t="str">
        <f>IF(AG161="Blood Card",'Order Details'!$S$34,"")</f>
        <v/>
      </c>
      <c r="BD161" s="78" t="str">
        <f>IF(AH161="Hair Card",'Order Details'!$S$35,"")</f>
        <v/>
      </c>
      <c r="BF161" s="4" t="str">
        <f>IF(AJ161="GGP-HD",'Order Details'!$N$10,"")</f>
        <v/>
      </c>
      <c r="BG161" s="79" t="str">
        <f>IF(AK161="GGP-LD",'Order Details'!$N$15,IF(AK161="CHR",'Order Details'!$P$15,""))</f>
        <v/>
      </c>
      <c r="BH161" s="52" t="str">
        <f>IF(AL161="GGP-uLD",'Order Details'!$N$18,"")</f>
        <v/>
      </c>
      <c r="BI161" s="80" t="str">
        <f>IF(AM161="PV",'Order Details'!$N$24,"")</f>
        <v/>
      </c>
      <c r="BJ161" s="78" t="str">
        <f>IF(AN161="HPS",'Order Details'!$N$34,IF(AN161="HPS ADD ON",'Order Details'!$M$34,""))</f>
        <v/>
      </c>
      <c r="BK161" s="78" t="str">
        <f>IF(AO161="CC",'Order Details'!$N$33,IF(AO161="CC ADD ON",'Order Details'!$M$33,""))</f>
        <v/>
      </c>
      <c r="BL161" s="79" t="str">
        <f>IF(AP161="DL",'Order Details'!$N$35,"")</f>
        <v/>
      </c>
      <c r="BM161" s="79" t="str">
        <f>IF(AQ161="RC",'Order Details'!$N$36,"")</f>
        <v/>
      </c>
      <c r="BN161" s="79" t="str">
        <f>IF(AR161="OH",'Order Details'!$N$37,"")</f>
        <v/>
      </c>
      <c r="BO161" s="79" t="str">
        <f>IF(AS161="BVD",'Order Details'!$N$38,"")</f>
        <v/>
      </c>
      <c r="BP161" s="79" t="str">
        <f>IF(AT161="AM",'Order Details'!$N$40,"")</f>
        <v/>
      </c>
      <c r="BQ161" s="79" t="str">
        <f>IF(AU161="NH",'Order Details'!$N$41,"")</f>
        <v/>
      </c>
      <c r="BR161" s="79" t="str">
        <f>IF(AV161="CA",'Order Details'!$N$42,"")</f>
        <v/>
      </c>
      <c r="BS161" s="79" t="str">
        <f>IF(AW161="DD",'Order Details'!$N$43,"")</f>
        <v/>
      </c>
      <c r="BT161" s="79" t="str">
        <f>IF(AX161="TH",'Order Details'!$N$45,"")</f>
        <v/>
      </c>
      <c r="BU161" s="79" t="str">
        <f>IF(AY161="PHA",'Order Details'!$N$44,"")</f>
        <v/>
      </c>
      <c r="BV161" s="79" t="str">
        <f>IF(AZ161="OS",'Order Details'!$N$46,"")</f>
        <v/>
      </c>
      <c r="BW161" s="79" t="str">
        <f>IF(BA161="RUN PANEL",'Order Details'!$N$39,"")</f>
        <v/>
      </c>
      <c r="BX161" s="79" t="str">
        <f t="shared" si="58"/>
        <v/>
      </c>
    </row>
    <row r="162" spans="1:76" ht="15.75" customHeight="1">
      <c r="A162" s="22" t="str">
        <f>IF('Request Testing'!A162&gt;0,'Request Testing'!A162,"")</f>
        <v/>
      </c>
      <c r="B162" s="70" t="str">
        <f>IF('Request Testing'!B162="","",'Request Testing'!B162)</f>
        <v/>
      </c>
      <c r="C162" s="70" t="str">
        <f>IF('Request Testing'!C162="","",'Request Testing'!C162)</f>
        <v/>
      </c>
      <c r="D162" s="24" t="str">
        <f>IF('Request Testing'!D162="","",'Request Testing'!D162)</f>
        <v/>
      </c>
      <c r="E162" s="24" t="str">
        <f>IF('Request Testing'!E162="","",'Request Testing'!E162)</f>
        <v/>
      </c>
      <c r="F162" s="24" t="str">
        <f>IF('Request Testing'!F162="","",'Request Testing'!F162)</f>
        <v/>
      </c>
      <c r="G162" s="22" t="str">
        <f>IF('Request Testing'!G162="","",'Request Testing'!G162)</f>
        <v/>
      </c>
      <c r="H162" s="71" t="str">
        <f>IF('Request Testing'!H162="","",'Request Testing'!H162)</f>
        <v/>
      </c>
      <c r="I162" s="22" t="str">
        <f>IF('Request Testing'!I162="","",'Request Testing'!I162)</f>
        <v/>
      </c>
      <c r="J162" s="22" t="str">
        <f>IF('Request Testing'!J162="","",'Request Testing'!J162)</f>
        <v/>
      </c>
      <c r="K162" s="22" t="str">
        <f>IF('Request Testing'!K162="","",'Request Testing'!K162)</f>
        <v/>
      </c>
      <c r="L162" s="70" t="str">
        <f>IF('Request Testing'!L162="","",'Request Testing'!L162)</f>
        <v/>
      </c>
      <c r="M162" s="70" t="str">
        <f>IF('Request Testing'!M162="","",'Request Testing'!M162)</f>
        <v/>
      </c>
      <c r="N162" s="70" t="str">
        <f>IF('Request Testing'!N162="","",'Request Testing'!N162)</f>
        <v/>
      </c>
      <c r="O162" s="72" t="str">
        <f>IF('Request Testing'!O162&lt;1,"",IF(AND(OR('Request Testing'!L162&gt;0,'Request Testing'!M162&gt;0,'Request Testing'!N162&gt;0),COUNTA('Request Testing'!O162)&gt;0),"","PV"))</f>
        <v/>
      </c>
      <c r="P162" s="72" t="str">
        <f>IF('Request Testing'!P162&lt;1,"",IF(AND(OR('Request Testing'!L162&gt;0,'Request Testing'!M162&gt;0),COUNTA('Request Testing'!P162)&gt;0),"HPS ADD ON","HPS"))</f>
        <v/>
      </c>
      <c r="Q162" s="72" t="str">
        <f>IF('Request Testing'!Q162&lt;1,"",IF(AND(OR('Request Testing'!L162&gt;0,'Request Testing'!M162&gt;0),COUNTA('Request Testing'!Q162)&gt;0),"CC ADD ON","CC"))</f>
        <v/>
      </c>
      <c r="R162" s="72" t="str">
        <f>IF('Request Testing'!R162&lt;1,"",IF(AND(OR('Request Testing'!L162&gt;0,'Request Testing'!M162&gt;0),COUNTA('Request Testing'!R162)&gt;0),"RC ADD ON","RC"))</f>
        <v/>
      </c>
      <c r="S162" s="70" t="str">
        <f>IF('Request Testing'!S162&lt;1,"",IF(AND(OR('Request Testing'!L162&gt;0,'Request Testing'!M162&gt;0),COUNTA('Request Testing'!S162)&gt;0),"DL ADD ON","DL"))</f>
        <v/>
      </c>
      <c r="T162" s="70" t="str">
        <f>IF('Request Testing'!T162="","",'Request Testing'!T162)</f>
        <v/>
      </c>
      <c r="U162" s="70" t="str">
        <f>IF('Request Testing'!U162&lt;1,"",IF(AND(OR('Request Testing'!L162&gt;0,'Request Testing'!M162&gt;0),COUNTA('Request Testing'!U162)&gt;0),"OH ADD ON","OH"))</f>
        <v/>
      </c>
      <c r="V162" s="73" t="str">
        <f>IF('Request Testing'!V162&lt;1,"",IF(AND(OR('Request Testing'!L162&gt;0,'Request Testing'!M162&gt;0),COUNTA('Request Testing'!V162)&gt;0),"GCP","AM"))</f>
        <v/>
      </c>
      <c r="W162" s="73" t="str">
        <f>IF('Request Testing'!W162&lt;1,"",IF(AND(OR('Request Testing'!L162&gt;0,'Request Testing'!M162&gt;0),COUNTA('Request Testing'!W162)&gt;0),"GCP","NH"))</f>
        <v/>
      </c>
      <c r="X162" s="73" t="str">
        <f>IF('Request Testing'!X162&lt;1,"",IF(AND(OR('Request Testing'!L162&gt;0,'Request Testing'!M162&gt;0),COUNTA('Request Testing'!X162)&gt;0),"GCP","CA"))</f>
        <v/>
      </c>
      <c r="Y162" s="73" t="str">
        <f>IF('Request Testing'!Y162&lt;1,"",IF(AND(OR('Request Testing'!L162&gt;0,'Request Testing'!M162&gt;0),COUNTA('Request Testing'!Y162)&gt;0),"GCP","DD"))</f>
        <v/>
      </c>
      <c r="Z162" s="73" t="str">
        <f>IF('Request Testing'!Z162&lt;1,"",IF(AND(OR('Request Testing'!L162&gt;0,'Request Testing'!M162&gt;0),COUNTA('Request Testing'!Z162)&gt;0),"GCP","TH"))</f>
        <v/>
      </c>
      <c r="AA162" s="73" t="str">
        <f>IF('Request Testing'!AA162&lt;1,"",IF(AND(OR('Request Testing'!L162&gt;0,'Request Testing'!M162&gt;0),COUNTA('Request Testing'!AA162)&gt;0),"GCP","PHA"))</f>
        <v/>
      </c>
      <c r="AB162" s="73" t="str">
        <f>IF('Request Testing'!AB162&lt;1,"",IF(AND(OR('Request Testing'!L162&gt;0,'Request Testing'!M162&gt;0),COUNTA('Request Testing'!AB162)&gt;0),"GCP","OS"))</f>
        <v/>
      </c>
      <c r="AE162" s="74" t="str">
        <f>IF(OR('Request Testing'!L162&gt;0,'Request Testing'!M162&gt;0,'Request Testing'!N162&gt;0,'Request Testing'!O162&gt;0,'Request Testing'!P162&gt;0,'Request Testing'!Q162&gt;0,'Request Testing'!R162&gt;0,'Request Testing'!S162&gt;0,'Request Testing'!T162&gt;0,'Request Testing'!U162&gt;0,'Request Testing'!V162&gt;0,'Request Testing'!W162&gt;0,'Request Testing'!X162&gt;0,'Request Testing'!Y162&gt;0,'Request Testing'!Z162&gt;0,'Request Testing'!AA162&gt;0,'Request Testing'!AB162&gt;0),"X","")</f>
        <v/>
      </c>
      <c r="AF162" s="75" t="str">
        <f>IF(ISNUMBER(SEARCH({"S"},C162)),"S",IF(ISNUMBER(SEARCH({"M"},C162)),"B",IF(ISNUMBER(SEARCH({"B"},C162)),"B",IF(ISNUMBER(SEARCH({"C"},C162)),"C",IF(ISNUMBER(SEARCH({"H"},C162)),"C",IF(ISNUMBER(SEARCH({"F"},C162)),"C",""))))))</f>
        <v/>
      </c>
      <c r="AG162" s="74" t="str">
        <f t="shared" si="40"/>
        <v/>
      </c>
      <c r="AH162" s="74" t="str">
        <f t="shared" si="41"/>
        <v/>
      </c>
      <c r="AI162" s="74" t="str">
        <f t="shared" si="42"/>
        <v/>
      </c>
      <c r="AJ162" s="4" t="str">
        <f t="shared" si="43"/>
        <v/>
      </c>
      <c r="AK162" s="76" t="str">
        <f>IF('Request Testing'!M162&lt;1,"",IF(AND(OR('Request Testing'!$E$1&gt;0),COUNTA('Request Testing'!M162)&gt;0),"CHR","GGP-LD"))</f>
        <v/>
      </c>
      <c r="AL162" s="4" t="str">
        <f t="shared" si="44"/>
        <v/>
      </c>
      <c r="AM162" s="52" t="str">
        <f t="shared" si="45"/>
        <v/>
      </c>
      <c r="AN162" s="4" t="str">
        <f t="shared" si="46"/>
        <v/>
      </c>
      <c r="AO162" s="4" t="str">
        <f t="shared" si="47"/>
        <v/>
      </c>
      <c r="AP162" s="74" t="str">
        <f t="shared" si="48"/>
        <v/>
      </c>
      <c r="AQ162" s="4" t="str">
        <f t="shared" si="49"/>
        <v/>
      </c>
      <c r="AR162" s="4" t="str">
        <f t="shared" si="59"/>
        <v/>
      </c>
      <c r="AS162" s="74" t="str">
        <f t="shared" si="50"/>
        <v/>
      </c>
      <c r="AT162" s="4" t="str">
        <f t="shared" si="51"/>
        <v/>
      </c>
      <c r="AU162" s="4" t="str">
        <f t="shared" si="52"/>
        <v/>
      </c>
      <c r="AV162" s="4" t="str">
        <f t="shared" si="53"/>
        <v/>
      </c>
      <c r="AW162" s="4" t="str">
        <f t="shared" si="54"/>
        <v/>
      </c>
      <c r="AX162" s="4" t="str">
        <f t="shared" si="55"/>
        <v/>
      </c>
      <c r="AY162" s="4" t="str">
        <f t="shared" si="56"/>
        <v/>
      </c>
      <c r="AZ162" s="4" t="str">
        <f t="shared" si="57"/>
        <v/>
      </c>
      <c r="BA162" s="77" t="str">
        <f>IF(AND(OR('Request Testing'!L162&gt;0,'Request Testing'!M162&gt;0),COUNTA('Request Testing'!V162:AB162)&gt;0),"Run Panel","")</f>
        <v/>
      </c>
      <c r="BC162" s="78" t="str">
        <f>IF(AG162="Blood Card",'Order Details'!$S$34,"")</f>
        <v/>
      </c>
      <c r="BD162" s="78" t="str">
        <f>IF(AH162="Hair Card",'Order Details'!$S$35,"")</f>
        <v/>
      </c>
      <c r="BF162" s="4" t="str">
        <f>IF(AJ162="GGP-HD",'Order Details'!$N$10,"")</f>
        <v/>
      </c>
      <c r="BG162" s="79" t="str">
        <f>IF(AK162="GGP-LD",'Order Details'!$N$15,IF(AK162="CHR",'Order Details'!$P$15,""))</f>
        <v/>
      </c>
      <c r="BH162" s="52" t="str">
        <f>IF(AL162="GGP-uLD",'Order Details'!$N$18,"")</f>
        <v/>
      </c>
      <c r="BI162" s="80" t="str">
        <f>IF(AM162="PV",'Order Details'!$N$24,"")</f>
        <v/>
      </c>
      <c r="BJ162" s="78" t="str">
        <f>IF(AN162="HPS",'Order Details'!$N$34,IF(AN162="HPS ADD ON",'Order Details'!$M$34,""))</f>
        <v/>
      </c>
      <c r="BK162" s="78" t="str">
        <f>IF(AO162="CC",'Order Details'!$N$33,IF(AO162="CC ADD ON",'Order Details'!$M$33,""))</f>
        <v/>
      </c>
      <c r="BL162" s="79" t="str">
        <f>IF(AP162="DL",'Order Details'!$N$35,"")</f>
        <v/>
      </c>
      <c r="BM162" s="79" t="str">
        <f>IF(AQ162="RC",'Order Details'!$N$36,"")</f>
        <v/>
      </c>
      <c r="BN162" s="79" t="str">
        <f>IF(AR162="OH",'Order Details'!$N$37,"")</f>
        <v/>
      </c>
      <c r="BO162" s="79" t="str">
        <f>IF(AS162="BVD",'Order Details'!$N$38,"")</f>
        <v/>
      </c>
      <c r="BP162" s="79" t="str">
        <f>IF(AT162="AM",'Order Details'!$N$40,"")</f>
        <v/>
      </c>
      <c r="BQ162" s="79" t="str">
        <f>IF(AU162="NH",'Order Details'!$N$41,"")</f>
        <v/>
      </c>
      <c r="BR162" s="79" t="str">
        <f>IF(AV162="CA",'Order Details'!$N$42,"")</f>
        <v/>
      </c>
      <c r="BS162" s="79" t="str">
        <f>IF(AW162="DD",'Order Details'!$N$43,"")</f>
        <v/>
      </c>
      <c r="BT162" s="79" t="str">
        <f>IF(AX162="TH",'Order Details'!$N$45,"")</f>
        <v/>
      </c>
      <c r="BU162" s="79" t="str">
        <f>IF(AY162="PHA",'Order Details'!$N$44,"")</f>
        <v/>
      </c>
      <c r="BV162" s="79" t="str">
        <f>IF(AZ162="OS",'Order Details'!$N$46,"")</f>
        <v/>
      </c>
      <c r="BW162" s="79" t="str">
        <f>IF(BA162="RUN PANEL",'Order Details'!$N$39,"")</f>
        <v/>
      </c>
      <c r="BX162" s="79" t="str">
        <f t="shared" si="58"/>
        <v/>
      </c>
    </row>
    <row r="163" spans="1:76" ht="15.75" customHeight="1">
      <c r="A163" s="22" t="str">
        <f>IF('Request Testing'!A163&gt;0,'Request Testing'!A163,"")</f>
        <v/>
      </c>
      <c r="B163" s="70" t="str">
        <f>IF('Request Testing'!B163="","",'Request Testing'!B163)</f>
        <v/>
      </c>
      <c r="C163" s="70" t="str">
        <f>IF('Request Testing'!C163="","",'Request Testing'!C163)</f>
        <v/>
      </c>
      <c r="D163" s="24" t="str">
        <f>IF('Request Testing'!D163="","",'Request Testing'!D163)</f>
        <v/>
      </c>
      <c r="E163" s="24" t="str">
        <f>IF('Request Testing'!E163="","",'Request Testing'!E163)</f>
        <v/>
      </c>
      <c r="F163" s="24" t="str">
        <f>IF('Request Testing'!F163="","",'Request Testing'!F163)</f>
        <v/>
      </c>
      <c r="G163" s="22" t="str">
        <f>IF('Request Testing'!G163="","",'Request Testing'!G163)</f>
        <v/>
      </c>
      <c r="H163" s="71" t="str">
        <f>IF('Request Testing'!H163="","",'Request Testing'!H163)</f>
        <v/>
      </c>
      <c r="I163" s="22" t="str">
        <f>IF('Request Testing'!I163="","",'Request Testing'!I163)</f>
        <v/>
      </c>
      <c r="J163" s="22" t="str">
        <f>IF('Request Testing'!J163="","",'Request Testing'!J163)</f>
        <v/>
      </c>
      <c r="K163" s="22" t="str">
        <f>IF('Request Testing'!K163="","",'Request Testing'!K163)</f>
        <v/>
      </c>
      <c r="L163" s="70" t="str">
        <f>IF('Request Testing'!L163="","",'Request Testing'!L163)</f>
        <v/>
      </c>
      <c r="M163" s="70" t="str">
        <f>IF('Request Testing'!M163="","",'Request Testing'!M163)</f>
        <v/>
      </c>
      <c r="N163" s="70" t="str">
        <f>IF('Request Testing'!N163="","",'Request Testing'!N163)</f>
        <v/>
      </c>
      <c r="O163" s="72" t="str">
        <f>IF('Request Testing'!O163&lt;1,"",IF(AND(OR('Request Testing'!L163&gt;0,'Request Testing'!M163&gt;0,'Request Testing'!N163&gt;0),COUNTA('Request Testing'!O163)&gt;0),"","PV"))</f>
        <v/>
      </c>
      <c r="P163" s="72" t="str">
        <f>IF('Request Testing'!P163&lt;1,"",IF(AND(OR('Request Testing'!L163&gt;0,'Request Testing'!M163&gt;0),COUNTA('Request Testing'!P163)&gt;0),"HPS ADD ON","HPS"))</f>
        <v/>
      </c>
      <c r="Q163" s="72" t="str">
        <f>IF('Request Testing'!Q163&lt;1,"",IF(AND(OR('Request Testing'!L163&gt;0,'Request Testing'!M163&gt;0),COUNTA('Request Testing'!Q163)&gt;0),"CC ADD ON","CC"))</f>
        <v/>
      </c>
      <c r="R163" s="72" t="str">
        <f>IF('Request Testing'!R163&lt;1,"",IF(AND(OR('Request Testing'!L163&gt;0,'Request Testing'!M163&gt;0),COUNTA('Request Testing'!R163)&gt;0),"RC ADD ON","RC"))</f>
        <v/>
      </c>
      <c r="S163" s="70" t="str">
        <f>IF('Request Testing'!S163&lt;1,"",IF(AND(OR('Request Testing'!L163&gt;0,'Request Testing'!M163&gt;0),COUNTA('Request Testing'!S163)&gt;0),"DL ADD ON","DL"))</f>
        <v/>
      </c>
      <c r="T163" s="70" t="str">
        <f>IF('Request Testing'!T163="","",'Request Testing'!T163)</f>
        <v/>
      </c>
      <c r="U163" s="70" t="str">
        <f>IF('Request Testing'!U163&lt;1,"",IF(AND(OR('Request Testing'!L163&gt;0,'Request Testing'!M163&gt;0),COUNTA('Request Testing'!U163)&gt;0),"OH ADD ON","OH"))</f>
        <v/>
      </c>
      <c r="V163" s="73" t="str">
        <f>IF('Request Testing'!V163&lt;1,"",IF(AND(OR('Request Testing'!L163&gt;0,'Request Testing'!M163&gt;0),COUNTA('Request Testing'!V163)&gt;0),"GCP","AM"))</f>
        <v/>
      </c>
      <c r="W163" s="73" t="str">
        <f>IF('Request Testing'!W163&lt;1,"",IF(AND(OR('Request Testing'!L163&gt;0,'Request Testing'!M163&gt;0),COUNTA('Request Testing'!W163)&gt;0),"GCP","NH"))</f>
        <v/>
      </c>
      <c r="X163" s="73" t="str">
        <f>IF('Request Testing'!X163&lt;1,"",IF(AND(OR('Request Testing'!L163&gt;0,'Request Testing'!M163&gt;0),COUNTA('Request Testing'!X163)&gt;0),"GCP","CA"))</f>
        <v/>
      </c>
      <c r="Y163" s="73" t="str">
        <f>IF('Request Testing'!Y163&lt;1,"",IF(AND(OR('Request Testing'!L163&gt;0,'Request Testing'!M163&gt;0),COUNTA('Request Testing'!Y163)&gt;0),"GCP","DD"))</f>
        <v/>
      </c>
      <c r="Z163" s="73" t="str">
        <f>IF('Request Testing'!Z163&lt;1,"",IF(AND(OR('Request Testing'!L163&gt;0,'Request Testing'!M163&gt;0),COUNTA('Request Testing'!Z163)&gt;0),"GCP","TH"))</f>
        <v/>
      </c>
      <c r="AA163" s="73" t="str">
        <f>IF('Request Testing'!AA163&lt;1,"",IF(AND(OR('Request Testing'!L163&gt;0,'Request Testing'!M163&gt;0),COUNTA('Request Testing'!AA163)&gt;0),"GCP","PHA"))</f>
        <v/>
      </c>
      <c r="AB163" s="73" t="str">
        <f>IF('Request Testing'!AB163&lt;1,"",IF(AND(OR('Request Testing'!L163&gt;0,'Request Testing'!M163&gt;0),COUNTA('Request Testing'!AB163)&gt;0),"GCP","OS"))</f>
        <v/>
      </c>
      <c r="AE163" s="74" t="str">
        <f>IF(OR('Request Testing'!L163&gt;0,'Request Testing'!M163&gt;0,'Request Testing'!N163&gt;0,'Request Testing'!O163&gt;0,'Request Testing'!P163&gt;0,'Request Testing'!Q163&gt;0,'Request Testing'!R163&gt;0,'Request Testing'!S163&gt;0,'Request Testing'!T163&gt;0,'Request Testing'!U163&gt;0,'Request Testing'!V163&gt;0,'Request Testing'!W163&gt;0,'Request Testing'!X163&gt;0,'Request Testing'!Y163&gt;0,'Request Testing'!Z163&gt;0,'Request Testing'!AA163&gt;0,'Request Testing'!AB163&gt;0),"X","")</f>
        <v/>
      </c>
      <c r="AF163" s="75" t="str">
        <f>IF(ISNUMBER(SEARCH({"S"},C163)),"S",IF(ISNUMBER(SEARCH({"M"},C163)),"B",IF(ISNUMBER(SEARCH({"B"},C163)),"B",IF(ISNUMBER(SEARCH({"C"},C163)),"C",IF(ISNUMBER(SEARCH({"H"},C163)),"C",IF(ISNUMBER(SEARCH({"F"},C163)),"C",""))))))</f>
        <v/>
      </c>
      <c r="AG163" s="74" t="str">
        <f t="shared" si="40"/>
        <v/>
      </c>
      <c r="AH163" s="74" t="str">
        <f t="shared" si="41"/>
        <v/>
      </c>
      <c r="AI163" s="74" t="str">
        <f t="shared" si="42"/>
        <v/>
      </c>
      <c r="AJ163" s="4" t="str">
        <f t="shared" si="43"/>
        <v/>
      </c>
      <c r="AK163" s="76" t="str">
        <f>IF('Request Testing'!M163&lt;1,"",IF(AND(OR('Request Testing'!$E$1&gt;0),COUNTA('Request Testing'!M163)&gt;0),"CHR","GGP-LD"))</f>
        <v/>
      </c>
      <c r="AL163" s="4" t="str">
        <f t="shared" si="44"/>
        <v/>
      </c>
      <c r="AM163" s="52" t="str">
        <f t="shared" si="45"/>
        <v/>
      </c>
      <c r="AN163" s="4" t="str">
        <f t="shared" si="46"/>
        <v/>
      </c>
      <c r="AO163" s="4" t="str">
        <f t="shared" si="47"/>
        <v/>
      </c>
      <c r="AP163" s="74" t="str">
        <f t="shared" si="48"/>
        <v/>
      </c>
      <c r="AQ163" s="4" t="str">
        <f t="shared" si="49"/>
        <v/>
      </c>
      <c r="AR163" s="4" t="str">
        <f t="shared" si="59"/>
        <v/>
      </c>
      <c r="AS163" s="74" t="str">
        <f t="shared" si="50"/>
        <v/>
      </c>
      <c r="AT163" s="4" t="str">
        <f t="shared" si="51"/>
        <v/>
      </c>
      <c r="AU163" s="4" t="str">
        <f t="shared" si="52"/>
        <v/>
      </c>
      <c r="AV163" s="4" t="str">
        <f t="shared" si="53"/>
        <v/>
      </c>
      <c r="AW163" s="4" t="str">
        <f t="shared" si="54"/>
        <v/>
      </c>
      <c r="AX163" s="4" t="str">
        <f t="shared" si="55"/>
        <v/>
      </c>
      <c r="AY163" s="4" t="str">
        <f t="shared" si="56"/>
        <v/>
      </c>
      <c r="AZ163" s="4" t="str">
        <f t="shared" si="57"/>
        <v/>
      </c>
      <c r="BA163" s="77" t="str">
        <f>IF(AND(OR('Request Testing'!L163&gt;0,'Request Testing'!M163&gt;0),COUNTA('Request Testing'!V163:AB163)&gt;0),"Run Panel","")</f>
        <v/>
      </c>
      <c r="BC163" s="78" t="str">
        <f>IF(AG163="Blood Card",'Order Details'!$S$34,"")</f>
        <v/>
      </c>
      <c r="BD163" s="78" t="str">
        <f>IF(AH163="Hair Card",'Order Details'!$S$35,"")</f>
        <v/>
      </c>
      <c r="BF163" s="4" t="str">
        <f>IF(AJ163="GGP-HD",'Order Details'!$N$10,"")</f>
        <v/>
      </c>
      <c r="BG163" s="79" t="str">
        <f>IF(AK163="GGP-LD",'Order Details'!$N$15,IF(AK163="CHR",'Order Details'!$P$15,""))</f>
        <v/>
      </c>
      <c r="BH163" s="52" t="str">
        <f>IF(AL163="GGP-uLD",'Order Details'!$N$18,"")</f>
        <v/>
      </c>
      <c r="BI163" s="80" t="str">
        <f>IF(AM163="PV",'Order Details'!$N$24,"")</f>
        <v/>
      </c>
      <c r="BJ163" s="78" t="str">
        <f>IF(AN163="HPS",'Order Details'!$N$34,IF(AN163="HPS ADD ON",'Order Details'!$M$34,""))</f>
        <v/>
      </c>
      <c r="BK163" s="78" t="str">
        <f>IF(AO163="CC",'Order Details'!$N$33,IF(AO163="CC ADD ON",'Order Details'!$M$33,""))</f>
        <v/>
      </c>
      <c r="BL163" s="79" t="str">
        <f>IF(AP163="DL",'Order Details'!$N$35,"")</f>
        <v/>
      </c>
      <c r="BM163" s="79" t="str">
        <f>IF(AQ163="RC",'Order Details'!$N$36,"")</f>
        <v/>
      </c>
      <c r="BN163" s="79" t="str">
        <f>IF(AR163="OH",'Order Details'!$N$37,"")</f>
        <v/>
      </c>
      <c r="BO163" s="79" t="str">
        <f>IF(AS163="BVD",'Order Details'!$N$38,"")</f>
        <v/>
      </c>
      <c r="BP163" s="79" t="str">
        <f>IF(AT163="AM",'Order Details'!$N$40,"")</f>
        <v/>
      </c>
      <c r="BQ163" s="79" t="str">
        <f>IF(AU163="NH",'Order Details'!$N$41,"")</f>
        <v/>
      </c>
      <c r="BR163" s="79" t="str">
        <f>IF(AV163="CA",'Order Details'!$N$42,"")</f>
        <v/>
      </c>
      <c r="BS163" s="79" t="str">
        <f>IF(AW163="DD",'Order Details'!$N$43,"")</f>
        <v/>
      </c>
      <c r="BT163" s="79" t="str">
        <f>IF(AX163="TH",'Order Details'!$N$45,"")</f>
        <v/>
      </c>
      <c r="BU163" s="79" t="str">
        <f>IF(AY163="PHA",'Order Details'!$N$44,"")</f>
        <v/>
      </c>
      <c r="BV163" s="79" t="str">
        <f>IF(AZ163="OS",'Order Details'!$N$46,"")</f>
        <v/>
      </c>
      <c r="BW163" s="79" t="str">
        <f>IF(BA163="RUN PANEL",'Order Details'!$N$39,"")</f>
        <v/>
      </c>
      <c r="BX163" s="79" t="str">
        <f t="shared" si="58"/>
        <v/>
      </c>
    </row>
    <row r="164" spans="1:76" ht="15.75" customHeight="1">
      <c r="A164" s="22" t="str">
        <f>IF('Request Testing'!A164&gt;0,'Request Testing'!A164,"")</f>
        <v/>
      </c>
      <c r="B164" s="70" t="str">
        <f>IF('Request Testing'!B164="","",'Request Testing'!B164)</f>
        <v/>
      </c>
      <c r="C164" s="70" t="str">
        <f>IF('Request Testing'!C164="","",'Request Testing'!C164)</f>
        <v/>
      </c>
      <c r="D164" s="24" t="str">
        <f>IF('Request Testing'!D164="","",'Request Testing'!D164)</f>
        <v/>
      </c>
      <c r="E164" s="24" t="str">
        <f>IF('Request Testing'!E164="","",'Request Testing'!E164)</f>
        <v/>
      </c>
      <c r="F164" s="24" t="str">
        <f>IF('Request Testing'!F164="","",'Request Testing'!F164)</f>
        <v/>
      </c>
      <c r="G164" s="22" t="str">
        <f>IF('Request Testing'!G164="","",'Request Testing'!G164)</f>
        <v/>
      </c>
      <c r="H164" s="71" t="str">
        <f>IF('Request Testing'!H164="","",'Request Testing'!H164)</f>
        <v/>
      </c>
      <c r="I164" s="22" t="str">
        <f>IF('Request Testing'!I164="","",'Request Testing'!I164)</f>
        <v/>
      </c>
      <c r="J164" s="22" t="str">
        <f>IF('Request Testing'!J164="","",'Request Testing'!J164)</f>
        <v/>
      </c>
      <c r="K164" s="22" t="str">
        <f>IF('Request Testing'!K164="","",'Request Testing'!K164)</f>
        <v/>
      </c>
      <c r="L164" s="70" t="str">
        <f>IF('Request Testing'!L164="","",'Request Testing'!L164)</f>
        <v/>
      </c>
      <c r="M164" s="70" t="str">
        <f>IF('Request Testing'!M164="","",'Request Testing'!M164)</f>
        <v/>
      </c>
      <c r="N164" s="70" t="str">
        <f>IF('Request Testing'!N164="","",'Request Testing'!N164)</f>
        <v/>
      </c>
      <c r="O164" s="72" t="str">
        <f>IF('Request Testing'!O164&lt;1,"",IF(AND(OR('Request Testing'!L164&gt;0,'Request Testing'!M164&gt;0,'Request Testing'!N164&gt;0),COUNTA('Request Testing'!O164)&gt;0),"","PV"))</f>
        <v/>
      </c>
      <c r="P164" s="72" t="str">
        <f>IF('Request Testing'!P164&lt;1,"",IF(AND(OR('Request Testing'!L164&gt;0,'Request Testing'!M164&gt;0),COUNTA('Request Testing'!P164)&gt;0),"HPS ADD ON","HPS"))</f>
        <v/>
      </c>
      <c r="Q164" s="72" t="str">
        <f>IF('Request Testing'!Q164&lt;1,"",IF(AND(OR('Request Testing'!L164&gt;0,'Request Testing'!M164&gt;0),COUNTA('Request Testing'!Q164)&gt;0),"CC ADD ON","CC"))</f>
        <v/>
      </c>
      <c r="R164" s="72" t="str">
        <f>IF('Request Testing'!R164&lt;1,"",IF(AND(OR('Request Testing'!L164&gt;0,'Request Testing'!M164&gt;0),COUNTA('Request Testing'!R164)&gt;0),"RC ADD ON","RC"))</f>
        <v/>
      </c>
      <c r="S164" s="70" t="str">
        <f>IF('Request Testing'!S164&lt;1,"",IF(AND(OR('Request Testing'!L164&gt;0,'Request Testing'!M164&gt;0),COUNTA('Request Testing'!S164)&gt;0),"DL ADD ON","DL"))</f>
        <v/>
      </c>
      <c r="T164" s="70" t="str">
        <f>IF('Request Testing'!T164="","",'Request Testing'!T164)</f>
        <v/>
      </c>
      <c r="U164" s="70" t="str">
        <f>IF('Request Testing'!U164&lt;1,"",IF(AND(OR('Request Testing'!L164&gt;0,'Request Testing'!M164&gt;0),COUNTA('Request Testing'!U164)&gt;0),"OH ADD ON","OH"))</f>
        <v/>
      </c>
      <c r="V164" s="73" t="str">
        <f>IF('Request Testing'!V164&lt;1,"",IF(AND(OR('Request Testing'!L164&gt;0,'Request Testing'!M164&gt;0),COUNTA('Request Testing'!V164)&gt;0),"GCP","AM"))</f>
        <v/>
      </c>
      <c r="W164" s="73" t="str">
        <f>IF('Request Testing'!W164&lt;1,"",IF(AND(OR('Request Testing'!L164&gt;0,'Request Testing'!M164&gt;0),COUNTA('Request Testing'!W164)&gt;0),"GCP","NH"))</f>
        <v/>
      </c>
      <c r="X164" s="73" t="str">
        <f>IF('Request Testing'!X164&lt;1,"",IF(AND(OR('Request Testing'!L164&gt;0,'Request Testing'!M164&gt;0),COUNTA('Request Testing'!X164)&gt;0),"GCP","CA"))</f>
        <v/>
      </c>
      <c r="Y164" s="73" t="str">
        <f>IF('Request Testing'!Y164&lt;1,"",IF(AND(OR('Request Testing'!L164&gt;0,'Request Testing'!M164&gt;0),COUNTA('Request Testing'!Y164)&gt;0),"GCP","DD"))</f>
        <v/>
      </c>
      <c r="Z164" s="73" t="str">
        <f>IF('Request Testing'!Z164&lt;1,"",IF(AND(OR('Request Testing'!L164&gt;0,'Request Testing'!M164&gt;0),COUNTA('Request Testing'!Z164)&gt;0),"GCP","TH"))</f>
        <v/>
      </c>
      <c r="AA164" s="73" t="str">
        <f>IF('Request Testing'!AA164&lt;1,"",IF(AND(OR('Request Testing'!L164&gt;0,'Request Testing'!M164&gt;0),COUNTA('Request Testing'!AA164)&gt;0),"GCP","PHA"))</f>
        <v/>
      </c>
      <c r="AB164" s="73" t="str">
        <f>IF('Request Testing'!AB164&lt;1,"",IF(AND(OR('Request Testing'!L164&gt;0,'Request Testing'!M164&gt;0),COUNTA('Request Testing'!AB164)&gt;0),"GCP","OS"))</f>
        <v/>
      </c>
      <c r="AE164" s="74" t="str">
        <f>IF(OR('Request Testing'!L164&gt;0,'Request Testing'!M164&gt;0,'Request Testing'!N164&gt;0,'Request Testing'!O164&gt;0,'Request Testing'!P164&gt;0,'Request Testing'!Q164&gt;0,'Request Testing'!R164&gt;0,'Request Testing'!S164&gt;0,'Request Testing'!T164&gt;0,'Request Testing'!U164&gt;0,'Request Testing'!V164&gt;0,'Request Testing'!W164&gt;0,'Request Testing'!X164&gt;0,'Request Testing'!Y164&gt;0,'Request Testing'!Z164&gt;0,'Request Testing'!AA164&gt;0,'Request Testing'!AB164&gt;0),"X","")</f>
        <v/>
      </c>
      <c r="AF164" s="75" t="str">
        <f>IF(ISNUMBER(SEARCH({"S"},C164)),"S",IF(ISNUMBER(SEARCH({"M"},C164)),"B",IF(ISNUMBER(SEARCH({"B"},C164)),"B",IF(ISNUMBER(SEARCH({"C"},C164)),"C",IF(ISNUMBER(SEARCH({"H"},C164)),"C",IF(ISNUMBER(SEARCH({"F"},C164)),"C",""))))))</f>
        <v/>
      </c>
      <c r="AG164" s="74" t="str">
        <f t="shared" si="40"/>
        <v/>
      </c>
      <c r="AH164" s="74" t="str">
        <f t="shared" si="41"/>
        <v/>
      </c>
      <c r="AI164" s="74" t="str">
        <f t="shared" si="42"/>
        <v/>
      </c>
      <c r="AJ164" s="4" t="str">
        <f t="shared" si="43"/>
        <v/>
      </c>
      <c r="AK164" s="76" t="str">
        <f>IF('Request Testing'!M164&lt;1,"",IF(AND(OR('Request Testing'!$E$1&gt;0),COUNTA('Request Testing'!M164)&gt;0),"CHR","GGP-LD"))</f>
        <v/>
      </c>
      <c r="AL164" s="4" t="str">
        <f t="shared" si="44"/>
        <v/>
      </c>
      <c r="AM164" s="52" t="str">
        <f t="shared" si="45"/>
        <v/>
      </c>
      <c r="AN164" s="4" t="str">
        <f t="shared" si="46"/>
        <v/>
      </c>
      <c r="AO164" s="4" t="str">
        <f t="shared" si="47"/>
        <v/>
      </c>
      <c r="AP164" s="74" t="str">
        <f t="shared" si="48"/>
        <v/>
      </c>
      <c r="AQ164" s="4" t="str">
        <f t="shared" si="49"/>
        <v/>
      </c>
      <c r="AR164" s="4" t="str">
        <f t="shared" si="59"/>
        <v/>
      </c>
      <c r="AS164" s="74" t="str">
        <f t="shared" si="50"/>
        <v/>
      </c>
      <c r="AT164" s="4" t="str">
        <f t="shared" si="51"/>
        <v/>
      </c>
      <c r="AU164" s="4" t="str">
        <f t="shared" si="52"/>
        <v/>
      </c>
      <c r="AV164" s="4" t="str">
        <f t="shared" si="53"/>
        <v/>
      </c>
      <c r="AW164" s="4" t="str">
        <f t="shared" si="54"/>
        <v/>
      </c>
      <c r="AX164" s="4" t="str">
        <f t="shared" si="55"/>
        <v/>
      </c>
      <c r="AY164" s="4" t="str">
        <f t="shared" si="56"/>
        <v/>
      </c>
      <c r="AZ164" s="4" t="str">
        <f t="shared" si="57"/>
        <v/>
      </c>
      <c r="BA164" s="77" t="str">
        <f>IF(AND(OR('Request Testing'!L164&gt;0,'Request Testing'!M164&gt;0),COUNTA('Request Testing'!V164:AB164)&gt;0),"Run Panel","")</f>
        <v/>
      </c>
      <c r="BC164" s="78" t="str">
        <f>IF(AG164="Blood Card",'Order Details'!$S$34,"")</f>
        <v/>
      </c>
      <c r="BD164" s="78" t="str">
        <f>IF(AH164="Hair Card",'Order Details'!$S$35,"")</f>
        <v/>
      </c>
      <c r="BF164" s="4" t="str">
        <f>IF(AJ164="GGP-HD",'Order Details'!$N$10,"")</f>
        <v/>
      </c>
      <c r="BG164" s="79" t="str">
        <f>IF(AK164="GGP-LD",'Order Details'!$N$15,IF(AK164="CHR",'Order Details'!$P$15,""))</f>
        <v/>
      </c>
      <c r="BH164" s="52" t="str">
        <f>IF(AL164="GGP-uLD",'Order Details'!$N$18,"")</f>
        <v/>
      </c>
      <c r="BI164" s="80" t="str">
        <f>IF(AM164="PV",'Order Details'!$N$24,"")</f>
        <v/>
      </c>
      <c r="BJ164" s="78" t="str">
        <f>IF(AN164="HPS",'Order Details'!$N$34,IF(AN164="HPS ADD ON",'Order Details'!$M$34,""))</f>
        <v/>
      </c>
      <c r="BK164" s="78" t="str">
        <f>IF(AO164="CC",'Order Details'!$N$33,IF(AO164="CC ADD ON",'Order Details'!$M$33,""))</f>
        <v/>
      </c>
      <c r="BL164" s="79" t="str">
        <f>IF(AP164="DL",'Order Details'!$N$35,"")</f>
        <v/>
      </c>
      <c r="BM164" s="79" t="str">
        <f>IF(AQ164="RC",'Order Details'!$N$36,"")</f>
        <v/>
      </c>
      <c r="BN164" s="79" t="str">
        <f>IF(AR164="OH",'Order Details'!$N$37,"")</f>
        <v/>
      </c>
      <c r="BO164" s="79" t="str">
        <f>IF(AS164="BVD",'Order Details'!$N$38,"")</f>
        <v/>
      </c>
      <c r="BP164" s="79" t="str">
        <f>IF(AT164="AM",'Order Details'!$N$40,"")</f>
        <v/>
      </c>
      <c r="BQ164" s="79" t="str">
        <f>IF(AU164="NH",'Order Details'!$N$41,"")</f>
        <v/>
      </c>
      <c r="BR164" s="79" t="str">
        <f>IF(AV164="CA",'Order Details'!$N$42,"")</f>
        <v/>
      </c>
      <c r="BS164" s="79" t="str">
        <f>IF(AW164="DD",'Order Details'!$N$43,"")</f>
        <v/>
      </c>
      <c r="BT164" s="79" t="str">
        <f>IF(AX164="TH",'Order Details'!$N$45,"")</f>
        <v/>
      </c>
      <c r="BU164" s="79" t="str">
        <f>IF(AY164="PHA",'Order Details'!$N$44,"")</f>
        <v/>
      </c>
      <c r="BV164" s="79" t="str">
        <f>IF(AZ164="OS",'Order Details'!$N$46,"")</f>
        <v/>
      </c>
      <c r="BW164" s="79" t="str">
        <f>IF(BA164="RUN PANEL",'Order Details'!$N$39,"")</f>
        <v/>
      </c>
      <c r="BX164" s="79" t="str">
        <f t="shared" si="58"/>
        <v/>
      </c>
    </row>
    <row r="165" spans="1:76" ht="15.75" customHeight="1">
      <c r="A165" s="22" t="str">
        <f>IF('Request Testing'!A165&gt;0,'Request Testing'!A165,"")</f>
        <v/>
      </c>
      <c r="B165" s="70" t="str">
        <f>IF('Request Testing'!B165="","",'Request Testing'!B165)</f>
        <v/>
      </c>
      <c r="C165" s="70" t="str">
        <f>IF('Request Testing'!C165="","",'Request Testing'!C165)</f>
        <v/>
      </c>
      <c r="D165" s="24" t="str">
        <f>IF('Request Testing'!D165="","",'Request Testing'!D165)</f>
        <v/>
      </c>
      <c r="E165" s="24" t="str">
        <f>IF('Request Testing'!E165="","",'Request Testing'!E165)</f>
        <v/>
      </c>
      <c r="F165" s="24" t="str">
        <f>IF('Request Testing'!F165="","",'Request Testing'!F165)</f>
        <v/>
      </c>
      <c r="G165" s="22" t="str">
        <f>IF('Request Testing'!G165="","",'Request Testing'!G165)</f>
        <v/>
      </c>
      <c r="H165" s="71" t="str">
        <f>IF('Request Testing'!H165="","",'Request Testing'!H165)</f>
        <v/>
      </c>
      <c r="I165" s="22" t="str">
        <f>IF('Request Testing'!I165="","",'Request Testing'!I165)</f>
        <v/>
      </c>
      <c r="J165" s="22" t="str">
        <f>IF('Request Testing'!J165="","",'Request Testing'!J165)</f>
        <v/>
      </c>
      <c r="K165" s="22" t="str">
        <f>IF('Request Testing'!K165="","",'Request Testing'!K165)</f>
        <v/>
      </c>
      <c r="L165" s="70" t="str">
        <f>IF('Request Testing'!L165="","",'Request Testing'!L165)</f>
        <v/>
      </c>
      <c r="M165" s="70" t="str">
        <f>IF('Request Testing'!M165="","",'Request Testing'!M165)</f>
        <v/>
      </c>
      <c r="N165" s="70" t="str">
        <f>IF('Request Testing'!N165="","",'Request Testing'!N165)</f>
        <v/>
      </c>
      <c r="O165" s="72" t="str">
        <f>IF('Request Testing'!O165&lt;1,"",IF(AND(OR('Request Testing'!L165&gt;0,'Request Testing'!M165&gt;0,'Request Testing'!N165&gt;0),COUNTA('Request Testing'!O165)&gt;0),"","PV"))</f>
        <v/>
      </c>
      <c r="P165" s="72" t="str">
        <f>IF('Request Testing'!P165&lt;1,"",IF(AND(OR('Request Testing'!L165&gt;0,'Request Testing'!M165&gt;0),COUNTA('Request Testing'!P165)&gt;0),"HPS ADD ON","HPS"))</f>
        <v/>
      </c>
      <c r="Q165" s="72" t="str">
        <f>IF('Request Testing'!Q165&lt;1,"",IF(AND(OR('Request Testing'!L165&gt;0,'Request Testing'!M165&gt;0),COUNTA('Request Testing'!Q165)&gt;0),"CC ADD ON","CC"))</f>
        <v/>
      </c>
      <c r="R165" s="72" t="str">
        <f>IF('Request Testing'!R165&lt;1,"",IF(AND(OR('Request Testing'!L165&gt;0,'Request Testing'!M165&gt;0),COUNTA('Request Testing'!R165)&gt;0),"RC ADD ON","RC"))</f>
        <v/>
      </c>
      <c r="S165" s="70" t="str">
        <f>IF('Request Testing'!S165&lt;1,"",IF(AND(OR('Request Testing'!L165&gt;0,'Request Testing'!M165&gt;0),COUNTA('Request Testing'!S165)&gt;0),"DL ADD ON","DL"))</f>
        <v/>
      </c>
      <c r="T165" s="70" t="str">
        <f>IF('Request Testing'!T165="","",'Request Testing'!T165)</f>
        <v/>
      </c>
      <c r="U165" s="70" t="str">
        <f>IF('Request Testing'!U165&lt;1,"",IF(AND(OR('Request Testing'!L165&gt;0,'Request Testing'!M165&gt;0),COUNTA('Request Testing'!U165)&gt;0),"OH ADD ON","OH"))</f>
        <v/>
      </c>
      <c r="V165" s="73" t="str">
        <f>IF('Request Testing'!V165&lt;1,"",IF(AND(OR('Request Testing'!L165&gt;0,'Request Testing'!M165&gt;0),COUNTA('Request Testing'!V165)&gt;0),"GCP","AM"))</f>
        <v/>
      </c>
      <c r="W165" s="73" t="str">
        <f>IF('Request Testing'!W165&lt;1,"",IF(AND(OR('Request Testing'!L165&gt;0,'Request Testing'!M165&gt;0),COUNTA('Request Testing'!W165)&gt;0),"GCP","NH"))</f>
        <v/>
      </c>
      <c r="X165" s="73" t="str">
        <f>IF('Request Testing'!X165&lt;1,"",IF(AND(OR('Request Testing'!L165&gt;0,'Request Testing'!M165&gt;0),COUNTA('Request Testing'!X165)&gt;0),"GCP","CA"))</f>
        <v/>
      </c>
      <c r="Y165" s="73" t="str">
        <f>IF('Request Testing'!Y165&lt;1,"",IF(AND(OR('Request Testing'!L165&gt;0,'Request Testing'!M165&gt;0),COUNTA('Request Testing'!Y165)&gt;0),"GCP","DD"))</f>
        <v/>
      </c>
      <c r="Z165" s="73" t="str">
        <f>IF('Request Testing'!Z165&lt;1,"",IF(AND(OR('Request Testing'!L165&gt;0,'Request Testing'!M165&gt;0),COUNTA('Request Testing'!Z165)&gt;0),"GCP","TH"))</f>
        <v/>
      </c>
      <c r="AA165" s="73" t="str">
        <f>IF('Request Testing'!AA165&lt;1,"",IF(AND(OR('Request Testing'!L165&gt;0,'Request Testing'!M165&gt;0),COUNTA('Request Testing'!AA165)&gt;0),"GCP","PHA"))</f>
        <v/>
      </c>
      <c r="AB165" s="73" t="str">
        <f>IF('Request Testing'!AB165&lt;1,"",IF(AND(OR('Request Testing'!L165&gt;0,'Request Testing'!M165&gt;0),COUNTA('Request Testing'!AB165)&gt;0),"GCP","OS"))</f>
        <v/>
      </c>
      <c r="AE165" s="74" t="str">
        <f>IF(OR('Request Testing'!L165&gt;0,'Request Testing'!M165&gt;0,'Request Testing'!N165&gt;0,'Request Testing'!O165&gt;0,'Request Testing'!P165&gt;0,'Request Testing'!Q165&gt;0,'Request Testing'!R165&gt;0,'Request Testing'!S165&gt;0,'Request Testing'!T165&gt;0,'Request Testing'!U165&gt;0,'Request Testing'!V165&gt;0,'Request Testing'!W165&gt;0,'Request Testing'!X165&gt;0,'Request Testing'!Y165&gt;0,'Request Testing'!Z165&gt;0,'Request Testing'!AA165&gt;0,'Request Testing'!AB165&gt;0),"X","")</f>
        <v/>
      </c>
      <c r="AF165" s="75" t="str">
        <f>IF(ISNUMBER(SEARCH({"S"},C165)),"S",IF(ISNUMBER(SEARCH({"M"},C165)),"B",IF(ISNUMBER(SEARCH({"B"},C165)),"B",IF(ISNUMBER(SEARCH({"C"},C165)),"C",IF(ISNUMBER(SEARCH({"H"},C165)),"C",IF(ISNUMBER(SEARCH({"F"},C165)),"C",""))))))</f>
        <v/>
      </c>
      <c r="AG165" s="74" t="str">
        <f t="shared" si="40"/>
        <v/>
      </c>
      <c r="AH165" s="74" t="str">
        <f t="shared" si="41"/>
        <v/>
      </c>
      <c r="AI165" s="74" t="str">
        <f t="shared" si="42"/>
        <v/>
      </c>
      <c r="AJ165" s="4" t="str">
        <f t="shared" si="43"/>
        <v/>
      </c>
      <c r="AK165" s="76" t="str">
        <f>IF('Request Testing'!M165&lt;1,"",IF(AND(OR('Request Testing'!$E$1&gt;0),COUNTA('Request Testing'!M165)&gt;0),"CHR","GGP-LD"))</f>
        <v/>
      </c>
      <c r="AL165" s="4" t="str">
        <f t="shared" si="44"/>
        <v/>
      </c>
      <c r="AM165" s="52" t="str">
        <f t="shared" si="45"/>
        <v/>
      </c>
      <c r="AN165" s="4" t="str">
        <f t="shared" si="46"/>
        <v/>
      </c>
      <c r="AO165" s="4" t="str">
        <f t="shared" si="47"/>
        <v/>
      </c>
      <c r="AP165" s="74" t="str">
        <f t="shared" si="48"/>
        <v/>
      </c>
      <c r="AQ165" s="4" t="str">
        <f t="shared" si="49"/>
        <v/>
      </c>
      <c r="AR165" s="4" t="str">
        <f t="shared" si="59"/>
        <v/>
      </c>
      <c r="AS165" s="74" t="str">
        <f t="shared" si="50"/>
        <v/>
      </c>
      <c r="AT165" s="4" t="str">
        <f t="shared" si="51"/>
        <v/>
      </c>
      <c r="AU165" s="4" t="str">
        <f t="shared" si="52"/>
        <v/>
      </c>
      <c r="AV165" s="4" t="str">
        <f t="shared" si="53"/>
        <v/>
      </c>
      <c r="AW165" s="4" t="str">
        <f t="shared" si="54"/>
        <v/>
      </c>
      <c r="AX165" s="4" t="str">
        <f t="shared" si="55"/>
        <v/>
      </c>
      <c r="AY165" s="4" t="str">
        <f t="shared" si="56"/>
        <v/>
      </c>
      <c r="AZ165" s="4" t="str">
        <f t="shared" si="57"/>
        <v/>
      </c>
      <c r="BA165" s="77" t="str">
        <f>IF(AND(OR('Request Testing'!L165&gt;0,'Request Testing'!M165&gt;0),COUNTA('Request Testing'!V165:AB165)&gt;0),"Run Panel","")</f>
        <v/>
      </c>
      <c r="BC165" s="78" t="str">
        <f>IF(AG165="Blood Card",'Order Details'!$S$34,"")</f>
        <v/>
      </c>
      <c r="BD165" s="78" t="str">
        <f>IF(AH165="Hair Card",'Order Details'!$S$35,"")</f>
        <v/>
      </c>
      <c r="BF165" s="4" t="str">
        <f>IF(AJ165="GGP-HD",'Order Details'!$N$10,"")</f>
        <v/>
      </c>
      <c r="BG165" s="79" t="str">
        <f>IF(AK165="GGP-LD",'Order Details'!$N$15,IF(AK165="CHR",'Order Details'!$P$15,""))</f>
        <v/>
      </c>
      <c r="BH165" s="52" t="str">
        <f>IF(AL165="GGP-uLD",'Order Details'!$N$18,"")</f>
        <v/>
      </c>
      <c r="BI165" s="80" t="str">
        <f>IF(AM165="PV",'Order Details'!$N$24,"")</f>
        <v/>
      </c>
      <c r="BJ165" s="78" t="str">
        <f>IF(AN165="HPS",'Order Details'!$N$34,IF(AN165="HPS ADD ON",'Order Details'!$M$34,""))</f>
        <v/>
      </c>
      <c r="BK165" s="78" t="str">
        <f>IF(AO165="CC",'Order Details'!$N$33,IF(AO165="CC ADD ON",'Order Details'!$M$33,""))</f>
        <v/>
      </c>
      <c r="BL165" s="79" t="str">
        <f>IF(AP165="DL",'Order Details'!$N$35,"")</f>
        <v/>
      </c>
      <c r="BM165" s="79" t="str">
        <f>IF(AQ165="RC",'Order Details'!$N$36,"")</f>
        <v/>
      </c>
      <c r="BN165" s="79" t="str">
        <f>IF(AR165="OH",'Order Details'!$N$37,"")</f>
        <v/>
      </c>
      <c r="BO165" s="79" t="str">
        <f>IF(AS165="BVD",'Order Details'!$N$38,"")</f>
        <v/>
      </c>
      <c r="BP165" s="79" t="str">
        <f>IF(AT165="AM",'Order Details'!$N$40,"")</f>
        <v/>
      </c>
      <c r="BQ165" s="79" t="str">
        <f>IF(AU165="NH",'Order Details'!$N$41,"")</f>
        <v/>
      </c>
      <c r="BR165" s="79" t="str">
        <f>IF(AV165="CA",'Order Details'!$N$42,"")</f>
        <v/>
      </c>
      <c r="BS165" s="79" t="str">
        <f>IF(AW165="DD",'Order Details'!$N$43,"")</f>
        <v/>
      </c>
      <c r="BT165" s="79" t="str">
        <f>IF(AX165="TH",'Order Details'!$N$45,"")</f>
        <v/>
      </c>
      <c r="BU165" s="79" t="str">
        <f>IF(AY165="PHA",'Order Details'!$N$44,"")</f>
        <v/>
      </c>
      <c r="BV165" s="79" t="str">
        <f>IF(AZ165="OS",'Order Details'!$N$46,"")</f>
        <v/>
      </c>
      <c r="BW165" s="79" t="str">
        <f>IF(BA165="RUN PANEL",'Order Details'!$N$39,"")</f>
        <v/>
      </c>
      <c r="BX165" s="79" t="str">
        <f t="shared" si="58"/>
        <v/>
      </c>
    </row>
    <row r="166" spans="1:76" ht="15.75" customHeight="1">
      <c r="A166" s="22" t="str">
        <f>IF('Request Testing'!A166&gt;0,'Request Testing'!A166,"")</f>
        <v/>
      </c>
      <c r="B166" s="70" t="str">
        <f>IF('Request Testing'!B166="","",'Request Testing'!B166)</f>
        <v/>
      </c>
      <c r="C166" s="70" t="str">
        <f>IF('Request Testing'!C166="","",'Request Testing'!C166)</f>
        <v/>
      </c>
      <c r="D166" s="24" t="str">
        <f>IF('Request Testing'!D166="","",'Request Testing'!D166)</f>
        <v/>
      </c>
      <c r="E166" s="24" t="str">
        <f>IF('Request Testing'!E166="","",'Request Testing'!E166)</f>
        <v/>
      </c>
      <c r="F166" s="24" t="str">
        <f>IF('Request Testing'!F166="","",'Request Testing'!F166)</f>
        <v/>
      </c>
      <c r="G166" s="22" t="str">
        <f>IF('Request Testing'!G166="","",'Request Testing'!G166)</f>
        <v/>
      </c>
      <c r="H166" s="71" t="str">
        <f>IF('Request Testing'!H166="","",'Request Testing'!H166)</f>
        <v/>
      </c>
      <c r="I166" s="22" t="str">
        <f>IF('Request Testing'!I166="","",'Request Testing'!I166)</f>
        <v/>
      </c>
      <c r="J166" s="22" t="str">
        <f>IF('Request Testing'!J166="","",'Request Testing'!J166)</f>
        <v/>
      </c>
      <c r="K166" s="22" t="str">
        <f>IF('Request Testing'!K166="","",'Request Testing'!K166)</f>
        <v/>
      </c>
      <c r="L166" s="70" t="str">
        <f>IF('Request Testing'!L166="","",'Request Testing'!L166)</f>
        <v/>
      </c>
      <c r="M166" s="70" t="str">
        <f>IF('Request Testing'!M166="","",'Request Testing'!M166)</f>
        <v/>
      </c>
      <c r="N166" s="70" t="str">
        <f>IF('Request Testing'!N166="","",'Request Testing'!N166)</f>
        <v/>
      </c>
      <c r="O166" s="72" t="str">
        <f>IF('Request Testing'!O166&lt;1,"",IF(AND(OR('Request Testing'!L166&gt;0,'Request Testing'!M166&gt;0,'Request Testing'!N166&gt;0),COUNTA('Request Testing'!O166)&gt;0),"","PV"))</f>
        <v/>
      </c>
      <c r="P166" s="72" t="str">
        <f>IF('Request Testing'!P166&lt;1,"",IF(AND(OR('Request Testing'!L166&gt;0,'Request Testing'!M166&gt;0),COUNTA('Request Testing'!P166)&gt;0),"HPS ADD ON","HPS"))</f>
        <v/>
      </c>
      <c r="Q166" s="72" t="str">
        <f>IF('Request Testing'!Q166&lt;1,"",IF(AND(OR('Request Testing'!L166&gt;0,'Request Testing'!M166&gt;0),COUNTA('Request Testing'!Q166)&gt;0),"CC ADD ON","CC"))</f>
        <v/>
      </c>
      <c r="R166" s="72" t="str">
        <f>IF('Request Testing'!R166&lt;1,"",IF(AND(OR('Request Testing'!L166&gt;0,'Request Testing'!M166&gt;0),COUNTA('Request Testing'!R166)&gt;0),"RC ADD ON","RC"))</f>
        <v/>
      </c>
      <c r="S166" s="70" t="str">
        <f>IF('Request Testing'!S166&lt;1,"",IF(AND(OR('Request Testing'!L166&gt;0,'Request Testing'!M166&gt;0),COUNTA('Request Testing'!S166)&gt;0),"DL ADD ON","DL"))</f>
        <v/>
      </c>
      <c r="T166" s="70" t="str">
        <f>IF('Request Testing'!T166="","",'Request Testing'!T166)</f>
        <v/>
      </c>
      <c r="U166" s="70" t="str">
        <f>IF('Request Testing'!U166&lt;1,"",IF(AND(OR('Request Testing'!L166&gt;0,'Request Testing'!M166&gt;0),COUNTA('Request Testing'!U166)&gt;0),"OH ADD ON","OH"))</f>
        <v/>
      </c>
      <c r="V166" s="73" t="str">
        <f>IF('Request Testing'!V166&lt;1,"",IF(AND(OR('Request Testing'!L166&gt;0,'Request Testing'!M166&gt;0),COUNTA('Request Testing'!V166)&gt;0),"GCP","AM"))</f>
        <v/>
      </c>
      <c r="W166" s="73" t="str">
        <f>IF('Request Testing'!W166&lt;1,"",IF(AND(OR('Request Testing'!L166&gt;0,'Request Testing'!M166&gt;0),COUNTA('Request Testing'!W166)&gt;0),"GCP","NH"))</f>
        <v/>
      </c>
      <c r="X166" s="73" t="str">
        <f>IF('Request Testing'!X166&lt;1,"",IF(AND(OR('Request Testing'!L166&gt;0,'Request Testing'!M166&gt;0),COUNTA('Request Testing'!X166)&gt;0),"GCP","CA"))</f>
        <v/>
      </c>
      <c r="Y166" s="73" t="str">
        <f>IF('Request Testing'!Y166&lt;1,"",IF(AND(OR('Request Testing'!L166&gt;0,'Request Testing'!M166&gt;0),COUNTA('Request Testing'!Y166)&gt;0),"GCP","DD"))</f>
        <v/>
      </c>
      <c r="Z166" s="73" t="str">
        <f>IF('Request Testing'!Z166&lt;1,"",IF(AND(OR('Request Testing'!L166&gt;0,'Request Testing'!M166&gt;0),COUNTA('Request Testing'!Z166)&gt;0),"GCP","TH"))</f>
        <v/>
      </c>
      <c r="AA166" s="73" t="str">
        <f>IF('Request Testing'!AA166&lt;1,"",IF(AND(OR('Request Testing'!L166&gt;0,'Request Testing'!M166&gt;0),COUNTA('Request Testing'!AA166)&gt;0),"GCP","PHA"))</f>
        <v/>
      </c>
      <c r="AB166" s="73" t="str">
        <f>IF('Request Testing'!AB166&lt;1,"",IF(AND(OR('Request Testing'!L166&gt;0,'Request Testing'!M166&gt;0),COUNTA('Request Testing'!AB166)&gt;0),"GCP","OS"))</f>
        <v/>
      </c>
      <c r="AE166" s="74" t="str">
        <f>IF(OR('Request Testing'!L166&gt;0,'Request Testing'!M166&gt;0,'Request Testing'!N166&gt;0,'Request Testing'!O166&gt;0,'Request Testing'!P166&gt;0,'Request Testing'!Q166&gt;0,'Request Testing'!R166&gt;0,'Request Testing'!S166&gt;0,'Request Testing'!T166&gt;0,'Request Testing'!U166&gt;0,'Request Testing'!V166&gt;0,'Request Testing'!W166&gt;0,'Request Testing'!X166&gt;0,'Request Testing'!Y166&gt;0,'Request Testing'!Z166&gt;0,'Request Testing'!AA166&gt;0,'Request Testing'!AB166&gt;0),"X","")</f>
        <v/>
      </c>
      <c r="AF166" s="75" t="str">
        <f>IF(ISNUMBER(SEARCH({"S"},C166)),"S",IF(ISNUMBER(SEARCH({"M"},C166)),"B",IF(ISNUMBER(SEARCH({"B"},C166)),"B",IF(ISNUMBER(SEARCH({"C"},C166)),"C",IF(ISNUMBER(SEARCH({"H"},C166)),"C",IF(ISNUMBER(SEARCH({"F"},C166)),"C",""))))))</f>
        <v/>
      </c>
      <c r="AG166" s="74" t="str">
        <f t="shared" si="40"/>
        <v/>
      </c>
      <c r="AH166" s="74" t="str">
        <f t="shared" si="41"/>
        <v/>
      </c>
      <c r="AI166" s="74" t="str">
        <f t="shared" si="42"/>
        <v/>
      </c>
      <c r="AJ166" s="4" t="str">
        <f t="shared" si="43"/>
        <v/>
      </c>
      <c r="AK166" s="76" t="str">
        <f>IF('Request Testing'!M166&lt;1,"",IF(AND(OR('Request Testing'!$E$1&gt;0),COUNTA('Request Testing'!M166)&gt;0),"CHR","GGP-LD"))</f>
        <v/>
      </c>
      <c r="AL166" s="4" t="str">
        <f t="shared" si="44"/>
        <v/>
      </c>
      <c r="AM166" s="52" t="str">
        <f t="shared" si="45"/>
        <v/>
      </c>
      <c r="AN166" s="4" t="str">
        <f t="shared" si="46"/>
        <v/>
      </c>
      <c r="AO166" s="4" t="str">
        <f t="shared" si="47"/>
        <v/>
      </c>
      <c r="AP166" s="74" t="str">
        <f t="shared" si="48"/>
        <v/>
      </c>
      <c r="AQ166" s="4" t="str">
        <f t="shared" si="49"/>
        <v/>
      </c>
      <c r="AR166" s="4" t="str">
        <f t="shared" si="59"/>
        <v/>
      </c>
      <c r="AS166" s="74" t="str">
        <f t="shared" si="50"/>
        <v/>
      </c>
      <c r="AT166" s="4" t="str">
        <f t="shared" si="51"/>
        <v/>
      </c>
      <c r="AU166" s="4" t="str">
        <f t="shared" si="52"/>
        <v/>
      </c>
      <c r="AV166" s="4" t="str">
        <f t="shared" si="53"/>
        <v/>
      </c>
      <c r="AW166" s="4" t="str">
        <f t="shared" si="54"/>
        <v/>
      </c>
      <c r="AX166" s="4" t="str">
        <f t="shared" si="55"/>
        <v/>
      </c>
      <c r="AY166" s="4" t="str">
        <f t="shared" si="56"/>
        <v/>
      </c>
      <c r="AZ166" s="4" t="str">
        <f t="shared" si="57"/>
        <v/>
      </c>
      <c r="BA166" s="77" t="str">
        <f>IF(AND(OR('Request Testing'!L166&gt;0,'Request Testing'!M166&gt;0),COUNTA('Request Testing'!V166:AB166)&gt;0),"Run Panel","")</f>
        <v/>
      </c>
      <c r="BC166" s="78" t="str">
        <f>IF(AG166="Blood Card",'Order Details'!$S$34,"")</f>
        <v/>
      </c>
      <c r="BD166" s="78" t="str">
        <f>IF(AH166="Hair Card",'Order Details'!$S$35,"")</f>
        <v/>
      </c>
      <c r="BF166" s="4" t="str">
        <f>IF(AJ166="GGP-HD",'Order Details'!$N$10,"")</f>
        <v/>
      </c>
      <c r="BG166" s="79" t="str">
        <f>IF(AK166="GGP-LD",'Order Details'!$N$15,IF(AK166="CHR",'Order Details'!$P$15,""))</f>
        <v/>
      </c>
      <c r="BH166" s="52" t="str">
        <f>IF(AL166="GGP-uLD",'Order Details'!$N$18,"")</f>
        <v/>
      </c>
      <c r="BI166" s="80" t="str">
        <f>IF(AM166="PV",'Order Details'!$N$24,"")</f>
        <v/>
      </c>
      <c r="BJ166" s="78" t="str">
        <f>IF(AN166="HPS",'Order Details'!$N$34,IF(AN166="HPS ADD ON",'Order Details'!$M$34,""))</f>
        <v/>
      </c>
      <c r="BK166" s="78" t="str">
        <f>IF(AO166="CC",'Order Details'!$N$33,IF(AO166="CC ADD ON",'Order Details'!$M$33,""))</f>
        <v/>
      </c>
      <c r="BL166" s="79" t="str">
        <f>IF(AP166="DL",'Order Details'!$N$35,"")</f>
        <v/>
      </c>
      <c r="BM166" s="79" t="str">
        <f>IF(AQ166="RC",'Order Details'!$N$36,"")</f>
        <v/>
      </c>
      <c r="BN166" s="79" t="str">
        <f>IF(AR166="OH",'Order Details'!$N$37,"")</f>
        <v/>
      </c>
      <c r="BO166" s="79" t="str">
        <f>IF(AS166="BVD",'Order Details'!$N$38,"")</f>
        <v/>
      </c>
      <c r="BP166" s="79" t="str">
        <f>IF(AT166="AM",'Order Details'!$N$40,"")</f>
        <v/>
      </c>
      <c r="BQ166" s="79" t="str">
        <f>IF(AU166="NH",'Order Details'!$N$41,"")</f>
        <v/>
      </c>
      <c r="BR166" s="79" t="str">
        <f>IF(AV166="CA",'Order Details'!$N$42,"")</f>
        <v/>
      </c>
      <c r="BS166" s="79" t="str">
        <f>IF(AW166="DD",'Order Details'!$N$43,"")</f>
        <v/>
      </c>
      <c r="BT166" s="79" t="str">
        <f>IF(AX166="TH",'Order Details'!$N$45,"")</f>
        <v/>
      </c>
      <c r="BU166" s="79" t="str">
        <f>IF(AY166="PHA",'Order Details'!$N$44,"")</f>
        <v/>
      </c>
      <c r="BV166" s="79" t="str">
        <f>IF(AZ166="OS",'Order Details'!$N$46,"")</f>
        <v/>
      </c>
      <c r="BW166" s="79" t="str">
        <f>IF(BA166="RUN PANEL",'Order Details'!$N$39,"")</f>
        <v/>
      </c>
      <c r="BX166" s="79" t="str">
        <f t="shared" si="58"/>
        <v/>
      </c>
    </row>
    <row r="167" spans="1:76" ht="15.75" customHeight="1">
      <c r="A167" s="22" t="str">
        <f>IF('Request Testing'!A167&gt;0,'Request Testing'!A167,"")</f>
        <v/>
      </c>
      <c r="B167" s="70" t="str">
        <f>IF('Request Testing'!B167="","",'Request Testing'!B167)</f>
        <v/>
      </c>
      <c r="C167" s="70" t="str">
        <f>IF('Request Testing'!C167="","",'Request Testing'!C167)</f>
        <v/>
      </c>
      <c r="D167" s="24" t="str">
        <f>IF('Request Testing'!D167="","",'Request Testing'!D167)</f>
        <v/>
      </c>
      <c r="E167" s="24" t="str">
        <f>IF('Request Testing'!E167="","",'Request Testing'!E167)</f>
        <v/>
      </c>
      <c r="F167" s="24" t="str">
        <f>IF('Request Testing'!F167="","",'Request Testing'!F167)</f>
        <v/>
      </c>
      <c r="G167" s="22" t="str">
        <f>IF('Request Testing'!G167="","",'Request Testing'!G167)</f>
        <v/>
      </c>
      <c r="H167" s="71" t="str">
        <f>IF('Request Testing'!H167="","",'Request Testing'!H167)</f>
        <v/>
      </c>
      <c r="I167" s="22" t="str">
        <f>IF('Request Testing'!I167="","",'Request Testing'!I167)</f>
        <v/>
      </c>
      <c r="J167" s="22" t="str">
        <f>IF('Request Testing'!J167="","",'Request Testing'!J167)</f>
        <v/>
      </c>
      <c r="K167" s="22" t="str">
        <f>IF('Request Testing'!K167="","",'Request Testing'!K167)</f>
        <v/>
      </c>
      <c r="L167" s="70" t="str">
        <f>IF('Request Testing'!L167="","",'Request Testing'!L167)</f>
        <v/>
      </c>
      <c r="M167" s="70" t="str">
        <f>IF('Request Testing'!M167="","",'Request Testing'!M167)</f>
        <v/>
      </c>
      <c r="N167" s="70" t="str">
        <f>IF('Request Testing'!N167="","",'Request Testing'!N167)</f>
        <v/>
      </c>
      <c r="O167" s="72" t="str">
        <f>IF('Request Testing'!O167&lt;1,"",IF(AND(OR('Request Testing'!L167&gt;0,'Request Testing'!M167&gt;0,'Request Testing'!N167&gt;0),COUNTA('Request Testing'!O167)&gt;0),"","PV"))</f>
        <v/>
      </c>
      <c r="P167" s="72" t="str">
        <f>IF('Request Testing'!P167&lt;1,"",IF(AND(OR('Request Testing'!L167&gt;0,'Request Testing'!M167&gt;0),COUNTA('Request Testing'!P167)&gt;0),"HPS ADD ON","HPS"))</f>
        <v/>
      </c>
      <c r="Q167" s="72" t="str">
        <f>IF('Request Testing'!Q167&lt;1,"",IF(AND(OR('Request Testing'!L167&gt;0,'Request Testing'!M167&gt;0),COUNTA('Request Testing'!Q167)&gt;0),"CC ADD ON","CC"))</f>
        <v/>
      </c>
      <c r="R167" s="72" t="str">
        <f>IF('Request Testing'!R167&lt;1,"",IF(AND(OR('Request Testing'!L167&gt;0,'Request Testing'!M167&gt;0),COUNTA('Request Testing'!R167)&gt;0),"RC ADD ON","RC"))</f>
        <v/>
      </c>
      <c r="S167" s="70" t="str">
        <f>IF('Request Testing'!S167&lt;1,"",IF(AND(OR('Request Testing'!L167&gt;0,'Request Testing'!M167&gt;0),COUNTA('Request Testing'!S167)&gt;0),"DL ADD ON","DL"))</f>
        <v/>
      </c>
      <c r="T167" s="70" t="str">
        <f>IF('Request Testing'!T167="","",'Request Testing'!T167)</f>
        <v/>
      </c>
      <c r="U167" s="70" t="str">
        <f>IF('Request Testing'!U167&lt;1,"",IF(AND(OR('Request Testing'!L167&gt;0,'Request Testing'!M167&gt;0),COUNTA('Request Testing'!U167)&gt;0),"OH ADD ON","OH"))</f>
        <v/>
      </c>
      <c r="V167" s="73" t="str">
        <f>IF('Request Testing'!V167&lt;1,"",IF(AND(OR('Request Testing'!L167&gt;0,'Request Testing'!M167&gt;0),COUNTA('Request Testing'!V167)&gt;0),"GCP","AM"))</f>
        <v/>
      </c>
      <c r="W167" s="73" t="str">
        <f>IF('Request Testing'!W167&lt;1,"",IF(AND(OR('Request Testing'!L167&gt;0,'Request Testing'!M167&gt;0),COUNTA('Request Testing'!W167)&gt;0),"GCP","NH"))</f>
        <v/>
      </c>
      <c r="X167" s="73" t="str">
        <f>IF('Request Testing'!X167&lt;1,"",IF(AND(OR('Request Testing'!L167&gt;0,'Request Testing'!M167&gt;0),COUNTA('Request Testing'!X167)&gt;0),"GCP","CA"))</f>
        <v/>
      </c>
      <c r="Y167" s="73" t="str">
        <f>IF('Request Testing'!Y167&lt;1,"",IF(AND(OR('Request Testing'!L167&gt;0,'Request Testing'!M167&gt;0),COUNTA('Request Testing'!Y167)&gt;0),"GCP","DD"))</f>
        <v/>
      </c>
      <c r="Z167" s="73" t="str">
        <f>IF('Request Testing'!Z167&lt;1,"",IF(AND(OR('Request Testing'!L167&gt;0,'Request Testing'!M167&gt;0),COUNTA('Request Testing'!Z167)&gt;0),"GCP","TH"))</f>
        <v/>
      </c>
      <c r="AA167" s="73" t="str">
        <f>IF('Request Testing'!AA167&lt;1,"",IF(AND(OR('Request Testing'!L167&gt;0,'Request Testing'!M167&gt;0),COUNTA('Request Testing'!AA167)&gt;0),"GCP","PHA"))</f>
        <v/>
      </c>
      <c r="AB167" s="73" t="str">
        <f>IF('Request Testing'!AB167&lt;1,"",IF(AND(OR('Request Testing'!L167&gt;0,'Request Testing'!M167&gt;0),COUNTA('Request Testing'!AB167)&gt;0),"GCP","OS"))</f>
        <v/>
      </c>
      <c r="AE167" s="74" t="str">
        <f>IF(OR('Request Testing'!L167&gt;0,'Request Testing'!M167&gt;0,'Request Testing'!N167&gt;0,'Request Testing'!O167&gt;0,'Request Testing'!P167&gt;0,'Request Testing'!Q167&gt;0,'Request Testing'!R167&gt;0,'Request Testing'!S167&gt;0,'Request Testing'!T167&gt;0,'Request Testing'!U167&gt;0,'Request Testing'!V167&gt;0,'Request Testing'!W167&gt;0,'Request Testing'!X167&gt;0,'Request Testing'!Y167&gt;0,'Request Testing'!Z167&gt;0,'Request Testing'!AA167&gt;0,'Request Testing'!AB167&gt;0),"X","")</f>
        <v/>
      </c>
      <c r="AF167" s="75" t="str">
        <f>IF(ISNUMBER(SEARCH({"S"},C167)),"S",IF(ISNUMBER(SEARCH({"M"},C167)),"B",IF(ISNUMBER(SEARCH({"B"},C167)),"B",IF(ISNUMBER(SEARCH({"C"},C167)),"C",IF(ISNUMBER(SEARCH({"H"},C167)),"C",IF(ISNUMBER(SEARCH({"F"},C167)),"C",""))))))</f>
        <v/>
      </c>
      <c r="AG167" s="74" t="str">
        <f t="shared" si="40"/>
        <v/>
      </c>
      <c r="AH167" s="74" t="str">
        <f t="shared" si="41"/>
        <v/>
      </c>
      <c r="AI167" s="74" t="str">
        <f t="shared" si="42"/>
        <v/>
      </c>
      <c r="AJ167" s="4" t="str">
        <f t="shared" si="43"/>
        <v/>
      </c>
      <c r="AK167" s="76" t="str">
        <f>IF('Request Testing'!M167&lt;1,"",IF(AND(OR('Request Testing'!$E$1&gt;0),COUNTA('Request Testing'!M167)&gt;0),"CHR","GGP-LD"))</f>
        <v/>
      </c>
      <c r="AL167" s="4" t="str">
        <f t="shared" si="44"/>
        <v/>
      </c>
      <c r="AM167" s="52" t="str">
        <f t="shared" si="45"/>
        <v/>
      </c>
      <c r="AN167" s="4" t="str">
        <f t="shared" si="46"/>
        <v/>
      </c>
      <c r="AO167" s="4" t="str">
        <f t="shared" si="47"/>
        <v/>
      </c>
      <c r="AP167" s="74" t="str">
        <f t="shared" si="48"/>
        <v/>
      </c>
      <c r="AQ167" s="4" t="str">
        <f t="shared" si="49"/>
        <v/>
      </c>
      <c r="AR167" s="4" t="str">
        <f t="shared" si="59"/>
        <v/>
      </c>
      <c r="AS167" s="74" t="str">
        <f t="shared" si="50"/>
        <v/>
      </c>
      <c r="AT167" s="4" t="str">
        <f t="shared" si="51"/>
        <v/>
      </c>
      <c r="AU167" s="4" t="str">
        <f t="shared" si="52"/>
        <v/>
      </c>
      <c r="AV167" s="4" t="str">
        <f t="shared" si="53"/>
        <v/>
      </c>
      <c r="AW167" s="4" t="str">
        <f t="shared" si="54"/>
        <v/>
      </c>
      <c r="AX167" s="4" t="str">
        <f t="shared" si="55"/>
        <v/>
      </c>
      <c r="AY167" s="4" t="str">
        <f t="shared" si="56"/>
        <v/>
      </c>
      <c r="AZ167" s="4" t="str">
        <f t="shared" si="57"/>
        <v/>
      </c>
      <c r="BA167" s="77" t="str">
        <f>IF(AND(OR('Request Testing'!L167&gt;0,'Request Testing'!M167&gt;0),COUNTA('Request Testing'!V167:AB167)&gt;0),"Run Panel","")</f>
        <v/>
      </c>
      <c r="BC167" s="78" t="str">
        <f>IF(AG167="Blood Card",'Order Details'!$S$34,"")</f>
        <v/>
      </c>
      <c r="BD167" s="78" t="str">
        <f>IF(AH167="Hair Card",'Order Details'!$S$35,"")</f>
        <v/>
      </c>
      <c r="BF167" s="4" t="str">
        <f>IF(AJ167="GGP-HD",'Order Details'!$N$10,"")</f>
        <v/>
      </c>
      <c r="BG167" s="79" t="str">
        <f>IF(AK167="GGP-LD",'Order Details'!$N$15,IF(AK167="CHR",'Order Details'!$P$15,""))</f>
        <v/>
      </c>
      <c r="BH167" s="52" t="str">
        <f>IF(AL167="GGP-uLD",'Order Details'!$N$18,"")</f>
        <v/>
      </c>
      <c r="BI167" s="80" t="str">
        <f>IF(AM167="PV",'Order Details'!$N$24,"")</f>
        <v/>
      </c>
      <c r="BJ167" s="78" t="str">
        <f>IF(AN167="HPS",'Order Details'!$N$34,IF(AN167="HPS ADD ON",'Order Details'!$M$34,""))</f>
        <v/>
      </c>
      <c r="BK167" s="78" t="str">
        <f>IF(AO167="CC",'Order Details'!$N$33,IF(AO167="CC ADD ON",'Order Details'!$M$33,""))</f>
        <v/>
      </c>
      <c r="BL167" s="79" t="str">
        <f>IF(AP167="DL",'Order Details'!$N$35,"")</f>
        <v/>
      </c>
      <c r="BM167" s="79" t="str">
        <f>IF(AQ167="RC",'Order Details'!$N$36,"")</f>
        <v/>
      </c>
      <c r="BN167" s="79" t="str">
        <f>IF(AR167="OH",'Order Details'!$N$37,"")</f>
        <v/>
      </c>
      <c r="BO167" s="79" t="str">
        <f>IF(AS167="BVD",'Order Details'!$N$38,"")</f>
        <v/>
      </c>
      <c r="BP167" s="79" t="str">
        <f>IF(AT167="AM",'Order Details'!$N$40,"")</f>
        <v/>
      </c>
      <c r="BQ167" s="79" t="str">
        <f>IF(AU167="NH",'Order Details'!$N$41,"")</f>
        <v/>
      </c>
      <c r="BR167" s="79" t="str">
        <f>IF(AV167="CA",'Order Details'!$N$42,"")</f>
        <v/>
      </c>
      <c r="BS167" s="79" t="str">
        <f>IF(AW167="DD",'Order Details'!$N$43,"")</f>
        <v/>
      </c>
      <c r="BT167" s="79" t="str">
        <f>IF(AX167="TH",'Order Details'!$N$45,"")</f>
        <v/>
      </c>
      <c r="BU167" s="79" t="str">
        <f>IF(AY167="PHA",'Order Details'!$N$44,"")</f>
        <v/>
      </c>
      <c r="BV167" s="79" t="str">
        <f>IF(AZ167="OS",'Order Details'!$N$46,"")</f>
        <v/>
      </c>
      <c r="BW167" s="79" t="str">
        <f>IF(BA167="RUN PANEL",'Order Details'!$N$39,"")</f>
        <v/>
      </c>
      <c r="BX167" s="79" t="str">
        <f t="shared" si="58"/>
        <v/>
      </c>
    </row>
    <row r="168" spans="1:76" ht="15.75" customHeight="1">
      <c r="A168" s="22" t="str">
        <f>IF('Request Testing'!A168&gt;0,'Request Testing'!A168,"")</f>
        <v/>
      </c>
      <c r="B168" s="70" t="str">
        <f>IF('Request Testing'!B168="","",'Request Testing'!B168)</f>
        <v/>
      </c>
      <c r="C168" s="70" t="str">
        <f>IF('Request Testing'!C168="","",'Request Testing'!C168)</f>
        <v/>
      </c>
      <c r="D168" s="24" t="str">
        <f>IF('Request Testing'!D168="","",'Request Testing'!D168)</f>
        <v/>
      </c>
      <c r="E168" s="24" t="str">
        <f>IF('Request Testing'!E168="","",'Request Testing'!E168)</f>
        <v/>
      </c>
      <c r="F168" s="24" t="str">
        <f>IF('Request Testing'!F168="","",'Request Testing'!F168)</f>
        <v/>
      </c>
      <c r="G168" s="22" t="str">
        <f>IF('Request Testing'!G168="","",'Request Testing'!G168)</f>
        <v/>
      </c>
      <c r="H168" s="71" t="str">
        <f>IF('Request Testing'!H168="","",'Request Testing'!H168)</f>
        <v/>
      </c>
      <c r="I168" s="22" t="str">
        <f>IF('Request Testing'!I168="","",'Request Testing'!I168)</f>
        <v/>
      </c>
      <c r="J168" s="22" t="str">
        <f>IF('Request Testing'!J168="","",'Request Testing'!J168)</f>
        <v/>
      </c>
      <c r="K168" s="22" t="str">
        <f>IF('Request Testing'!K168="","",'Request Testing'!K168)</f>
        <v/>
      </c>
      <c r="L168" s="70" t="str">
        <f>IF('Request Testing'!L168="","",'Request Testing'!L168)</f>
        <v/>
      </c>
      <c r="M168" s="70" t="str">
        <f>IF('Request Testing'!M168="","",'Request Testing'!M168)</f>
        <v/>
      </c>
      <c r="N168" s="70" t="str">
        <f>IF('Request Testing'!N168="","",'Request Testing'!N168)</f>
        <v/>
      </c>
      <c r="O168" s="72" t="str">
        <f>IF('Request Testing'!O168&lt;1,"",IF(AND(OR('Request Testing'!L168&gt;0,'Request Testing'!M168&gt;0,'Request Testing'!N168&gt;0),COUNTA('Request Testing'!O168)&gt;0),"","PV"))</f>
        <v/>
      </c>
      <c r="P168" s="72" t="str">
        <f>IF('Request Testing'!P168&lt;1,"",IF(AND(OR('Request Testing'!L168&gt;0,'Request Testing'!M168&gt;0),COUNTA('Request Testing'!P168)&gt;0),"HPS ADD ON","HPS"))</f>
        <v/>
      </c>
      <c r="Q168" s="72" t="str">
        <f>IF('Request Testing'!Q168&lt;1,"",IF(AND(OR('Request Testing'!L168&gt;0,'Request Testing'!M168&gt;0),COUNTA('Request Testing'!Q168)&gt;0),"CC ADD ON","CC"))</f>
        <v/>
      </c>
      <c r="R168" s="72" t="str">
        <f>IF('Request Testing'!R168&lt;1,"",IF(AND(OR('Request Testing'!L168&gt;0,'Request Testing'!M168&gt;0),COUNTA('Request Testing'!R168)&gt;0),"RC ADD ON","RC"))</f>
        <v/>
      </c>
      <c r="S168" s="70" t="str">
        <f>IF('Request Testing'!S168&lt;1,"",IF(AND(OR('Request Testing'!L168&gt;0,'Request Testing'!M168&gt;0),COUNTA('Request Testing'!S168)&gt;0),"DL ADD ON","DL"))</f>
        <v/>
      </c>
      <c r="T168" s="70" t="str">
        <f>IF('Request Testing'!T168="","",'Request Testing'!T168)</f>
        <v/>
      </c>
      <c r="U168" s="70" t="str">
        <f>IF('Request Testing'!U168&lt;1,"",IF(AND(OR('Request Testing'!L168&gt;0,'Request Testing'!M168&gt;0),COUNTA('Request Testing'!U168)&gt;0),"OH ADD ON","OH"))</f>
        <v/>
      </c>
      <c r="V168" s="73" t="str">
        <f>IF('Request Testing'!V168&lt;1,"",IF(AND(OR('Request Testing'!L168&gt;0,'Request Testing'!M168&gt;0),COUNTA('Request Testing'!V168)&gt;0),"GCP","AM"))</f>
        <v/>
      </c>
      <c r="W168" s="73" t="str">
        <f>IF('Request Testing'!W168&lt;1,"",IF(AND(OR('Request Testing'!L168&gt;0,'Request Testing'!M168&gt;0),COUNTA('Request Testing'!W168)&gt;0),"GCP","NH"))</f>
        <v/>
      </c>
      <c r="X168" s="73" t="str">
        <f>IF('Request Testing'!X168&lt;1,"",IF(AND(OR('Request Testing'!L168&gt;0,'Request Testing'!M168&gt;0),COUNTA('Request Testing'!X168)&gt;0),"GCP","CA"))</f>
        <v/>
      </c>
      <c r="Y168" s="73" t="str">
        <f>IF('Request Testing'!Y168&lt;1,"",IF(AND(OR('Request Testing'!L168&gt;0,'Request Testing'!M168&gt;0),COUNTA('Request Testing'!Y168)&gt;0),"GCP","DD"))</f>
        <v/>
      </c>
      <c r="Z168" s="73" t="str">
        <f>IF('Request Testing'!Z168&lt;1,"",IF(AND(OR('Request Testing'!L168&gt;0,'Request Testing'!M168&gt;0),COUNTA('Request Testing'!Z168)&gt;0),"GCP","TH"))</f>
        <v/>
      </c>
      <c r="AA168" s="73" t="str">
        <f>IF('Request Testing'!AA168&lt;1,"",IF(AND(OR('Request Testing'!L168&gt;0,'Request Testing'!M168&gt;0),COUNTA('Request Testing'!AA168)&gt;0),"GCP","PHA"))</f>
        <v/>
      </c>
      <c r="AB168" s="73" t="str">
        <f>IF('Request Testing'!AB168&lt;1,"",IF(AND(OR('Request Testing'!L168&gt;0,'Request Testing'!M168&gt;0),COUNTA('Request Testing'!AB168)&gt;0),"GCP","OS"))</f>
        <v/>
      </c>
      <c r="AE168" s="74" t="str">
        <f>IF(OR('Request Testing'!L168&gt;0,'Request Testing'!M168&gt;0,'Request Testing'!N168&gt;0,'Request Testing'!O168&gt;0,'Request Testing'!P168&gt;0,'Request Testing'!Q168&gt;0,'Request Testing'!R168&gt;0,'Request Testing'!S168&gt;0,'Request Testing'!T168&gt;0,'Request Testing'!U168&gt;0,'Request Testing'!V168&gt;0,'Request Testing'!W168&gt;0,'Request Testing'!X168&gt;0,'Request Testing'!Y168&gt;0,'Request Testing'!Z168&gt;0,'Request Testing'!AA168&gt;0,'Request Testing'!AB168&gt;0),"X","")</f>
        <v/>
      </c>
      <c r="AF168" s="75" t="str">
        <f>IF(ISNUMBER(SEARCH({"S"},C168)),"S",IF(ISNUMBER(SEARCH({"M"},C168)),"B",IF(ISNUMBER(SEARCH({"B"},C168)),"B",IF(ISNUMBER(SEARCH({"C"},C168)),"C",IF(ISNUMBER(SEARCH({"H"},C168)),"C",IF(ISNUMBER(SEARCH({"F"},C168)),"C",""))))))</f>
        <v/>
      </c>
      <c r="AG168" s="74" t="str">
        <f t="shared" si="40"/>
        <v/>
      </c>
      <c r="AH168" s="74" t="str">
        <f t="shared" si="41"/>
        <v/>
      </c>
      <c r="AI168" s="74" t="str">
        <f t="shared" si="42"/>
        <v/>
      </c>
      <c r="AJ168" s="4" t="str">
        <f t="shared" si="43"/>
        <v/>
      </c>
      <c r="AK168" s="76" t="str">
        <f>IF('Request Testing'!M168&lt;1,"",IF(AND(OR('Request Testing'!$E$1&gt;0),COUNTA('Request Testing'!M168)&gt;0),"CHR","GGP-LD"))</f>
        <v/>
      </c>
      <c r="AL168" s="4" t="str">
        <f t="shared" si="44"/>
        <v/>
      </c>
      <c r="AM168" s="52" t="str">
        <f t="shared" si="45"/>
        <v/>
      </c>
      <c r="AN168" s="4" t="str">
        <f t="shared" si="46"/>
        <v/>
      </c>
      <c r="AO168" s="4" t="str">
        <f t="shared" si="47"/>
        <v/>
      </c>
      <c r="AP168" s="74" t="str">
        <f t="shared" si="48"/>
        <v/>
      </c>
      <c r="AQ168" s="4" t="str">
        <f t="shared" si="49"/>
        <v/>
      </c>
      <c r="AR168" s="4" t="str">
        <f t="shared" si="59"/>
        <v/>
      </c>
      <c r="AS168" s="74" t="str">
        <f t="shared" si="50"/>
        <v/>
      </c>
      <c r="AT168" s="4" t="str">
        <f t="shared" si="51"/>
        <v/>
      </c>
      <c r="AU168" s="4" t="str">
        <f t="shared" si="52"/>
        <v/>
      </c>
      <c r="AV168" s="4" t="str">
        <f t="shared" si="53"/>
        <v/>
      </c>
      <c r="AW168" s="4" t="str">
        <f t="shared" si="54"/>
        <v/>
      </c>
      <c r="AX168" s="4" t="str">
        <f t="shared" si="55"/>
        <v/>
      </c>
      <c r="AY168" s="4" t="str">
        <f t="shared" si="56"/>
        <v/>
      </c>
      <c r="AZ168" s="4" t="str">
        <f t="shared" si="57"/>
        <v/>
      </c>
      <c r="BA168" s="77" t="str">
        <f>IF(AND(OR('Request Testing'!L168&gt;0,'Request Testing'!M168&gt;0),COUNTA('Request Testing'!V168:AB168)&gt;0),"Run Panel","")</f>
        <v/>
      </c>
      <c r="BC168" s="78" t="str">
        <f>IF(AG168="Blood Card",'Order Details'!$S$34,"")</f>
        <v/>
      </c>
      <c r="BD168" s="78" t="str">
        <f>IF(AH168="Hair Card",'Order Details'!$S$35,"")</f>
        <v/>
      </c>
      <c r="BF168" s="4" t="str">
        <f>IF(AJ168="GGP-HD",'Order Details'!$N$10,"")</f>
        <v/>
      </c>
      <c r="BG168" s="79" t="str">
        <f>IF(AK168="GGP-LD",'Order Details'!$N$15,IF(AK168="CHR",'Order Details'!$P$15,""))</f>
        <v/>
      </c>
      <c r="BH168" s="52" t="str">
        <f>IF(AL168="GGP-uLD",'Order Details'!$N$18,"")</f>
        <v/>
      </c>
      <c r="BI168" s="80" t="str">
        <f>IF(AM168="PV",'Order Details'!$N$24,"")</f>
        <v/>
      </c>
      <c r="BJ168" s="78" t="str">
        <f>IF(AN168="HPS",'Order Details'!$N$34,IF(AN168="HPS ADD ON",'Order Details'!$M$34,""))</f>
        <v/>
      </c>
      <c r="BK168" s="78" t="str">
        <f>IF(AO168="CC",'Order Details'!$N$33,IF(AO168="CC ADD ON",'Order Details'!$M$33,""))</f>
        <v/>
      </c>
      <c r="BL168" s="79" t="str">
        <f>IF(AP168="DL",'Order Details'!$N$35,"")</f>
        <v/>
      </c>
      <c r="BM168" s="79" t="str">
        <f>IF(AQ168="RC",'Order Details'!$N$36,"")</f>
        <v/>
      </c>
      <c r="BN168" s="79" t="str">
        <f>IF(AR168="OH",'Order Details'!$N$37,"")</f>
        <v/>
      </c>
      <c r="BO168" s="79" t="str">
        <f>IF(AS168="BVD",'Order Details'!$N$38,"")</f>
        <v/>
      </c>
      <c r="BP168" s="79" t="str">
        <f>IF(AT168="AM",'Order Details'!$N$40,"")</f>
        <v/>
      </c>
      <c r="BQ168" s="79" t="str">
        <f>IF(AU168="NH",'Order Details'!$N$41,"")</f>
        <v/>
      </c>
      <c r="BR168" s="79" t="str">
        <f>IF(AV168="CA",'Order Details'!$N$42,"")</f>
        <v/>
      </c>
      <c r="BS168" s="79" t="str">
        <f>IF(AW168="DD",'Order Details'!$N$43,"")</f>
        <v/>
      </c>
      <c r="BT168" s="79" t="str">
        <f>IF(AX168="TH",'Order Details'!$N$45,"")</f>
        <v/>
      </c>
      <c r="BU168" s="79" t="str">
        <f>IF(AY168="PHA",'Order Details'!$N$44,"")</f>
        <v/>
      </c>
      <c r="BV168" s="79" t="str">
        <f>IF(AZ168="OS",'Order Details'!$N$46,"")</f>
        <v/>
      </c>
      <c r="BW168" s="79" t="str">
        <f>IF(BA168="RUN PANEL",'Order Details'!$N$39,"")</f>
        <v/>
      </c>
      <c r="BX168" s="79" t="str">
        <f t="shared" si="58"/>
        <v/>
      </c>
    </row>
    <row r="169" spans="1:76" ht="15.75" customHeight="1">
      <c r="A169" s="22" t="str">
        <f>IF('Request Testing'!A169&gt;0,'Request Testing'!A169,"")</f>
        <v/>
      </c>
      <c r="B169" s="70" t="str">
        <f>IF('Request Testing'!B169="","",'Request Testing'!B169)</f>
        <v/>
      </c>
      <c r="C169" s="70" t="str">
        <f>IF('Request Testing'!C169="","",'Request Testing'!C169)</f>
        <v/>
      </c>
      <c r="D169" s="24" t="str">
        <f>IF('Request Testing'!D169="","",'Request Testing'!D169)</f>
        <v/>
      </c>
      <c r="E169" s="24" t="str">
        <f>IF('Request Testing'!E169="","",'Request Testing'!E169)</f>
        <v/>
      </c>
      <c r="F169" s="24" t="str">
        <f>IF('Request Testing'!F169="","",'Request Testing'!F169)</f>
        <v/>
      </c>
      <c r="G169" s="22" t="str">
        <f>IF('Request Testing'!G169="","",'Request Testing'!G169)</f>
        <v/>
      </c>
      <c r="H169" s="71" t="str">
        <f>IF('Request Testing'!H169="","",'Request Testing'!H169)</f>
        <v/>
      </c>
      <c r="I169" s="22" t="str">
        <f>IF('Request Testing'!I169="","",'Request Testing'!I169)</f>
        <v/>
      </c>
      <c r="J169" s="22" t="str">
        <f>IF('Request Testing'!J169="","",'Request Testing'!J169)</f>
        <v/>
      </c>
      <c r="K169" s="22" t="str">
        <f>IF('Request Testing'!K169="","",'Request Testing'!K169)</f>
        <v/>
      </c>
      <c r="L169" s="70" t="str">
        <f>IF('Request Testing'!L169="","",'Request Testing'!L169)</f>
        <v/>
      </c>
      <c r="M169" s="70" t="str">
        <f>IF('Request Testing'!M169="","",'Request Testing'!M169)</f>
        <v/>
      </c>
      <c r="N169" s="70" t="str">
        <f>IF('Request Testing'!N169="","",'Request Testing'!N169)</f>
        <v/>
      </c>
      <c r="O169" s="72" t="str">
        <f>IF('Request Testing'!O169&lt;1,"",IF(AND(OR('Request Testing'!L169&gt;0,'Request Testing'!M169&gt;0,'Request Testing'!N169&gt;0),COUNTA('Request Testing'!O169)&gt;0),"","PV"))</f>
        <v/>
      </c>
      <c r="P169" s="72" t="str">
        <f>IF('Request Testing'!P169&lt;1,"",IF(AND(OR('Request Testing'!L169&gt;0,'Request Testing'!M169&gt;0),COUNTA('Request Testing'!P169)&gt;0),"HPS ADD ON","HPS"))</f>
        <v/>
      </c>
      <c r="Q169" s="72" t="str">
        <f>IF('Request Testing'!Q169&lt;1,"",IF(AND(OR('Request Testing'!L169&gt;0,'Request Testing'!M169&gt;0),COUNTA('Request Testing'!Q169)&gt;0),"CC ADD ON","CC"))</f>
        <v/>
      </c>
      <c r="R169" s="72" t="str">
        <f>IF('Request Testing'!R169&lt;1,"",IF(AND(OR('Request Testing'!L169&gt;0,'Request Testing'!M169&gt;0),COUNTA('Request Testing'!R169)&gt;0),"RC ADD ON","RC"))</f>
        <v/>
      </c>
      <c r="S169" s="70" t="str">
        <f>IF('Request Testing'!S169&lt;1,"",IF(AND(OR('Request Testing'!L169&gt;0,'Request Testing'!M169&gt;0),COUNTA('Request Testing'!S169)&gt;0),"DL ADD ON","DL"))</f>
        <v/>
      </c>
      <c r="T169" s="70" t="str">
        <f>IF('Request Testing'!T169="","",'Request Testing'!T169)</f>
        <v/>
      </c>
      <c r="U169" s="70" t="str">
        <f>IF('Request Testing'!U169&lt;1,"",IF(AND(OR('Request Testing'!L169&gt;0,'Request Testing'!M169&gt;0),COUNTA('Request Testing'!U169)&gt;0),"OH ADD ON","OH"))</f>
        <v/>
      </c>
      <c r="V169" s="73" t="str">
        <f>IF('Request Testing'!V169&lt;1,"",IF(AND(OR('Request Testing'!L169&gt;0,'Request Testing'!M169&gt;0),COUNTA('Request Testing'!V169)&gt;0),"GCP","AM"))</f>
        <v/>
      </c>
      <c r="W169" s="73" t="str">
        <f>IF('Request Testing'!W169&lt;1,"",IF(AND(OR('Request Testing'!L169&gt;0,'Request Testing'!M169&gt;0),COUNTA('Request Testing'!W169)&gt;0),"GCP","NH"))</f>
        <v/>
      </c>
      <c r="X169" s="73" t="str">
        <f>IF('Request Testing'!X169&lt;1,"",IF(AND(OR('Request Testing'!L169&gt;0,'Request Testing'!M169&gt;0),COUNTA('Request Testing'!X169)&gt;0),"GCP","CA"))</f>
        <v/>
      </c>
      <c r="Y169" s="73" t="str">
        <f>IF('Request Testing'!Y169&lt;1,"",IF(AND(OR('Request Testing'!L169&gt;0,'Request Testing'!M169&gt;0),COUNTA('Request Testing'!Y169)&gt;0),"GCP","DD"))</f>
        <v/>
      </c>
      <c r="Z169" s="73" t="str">
        <f>IF('Request Testing'!Z169&lt;1,"",IF(AND(OR('Request Testing'!L169&gt;0,'Request Testing'!M169&gt;0),COUNTA('Request Testing'!Z169)&gt;0),"GCP","TH"))</f>
        <v/>
      </c>
      <c r="AA169" s="73" t="str">
        <f>IF('Request Testing'!AA169&lt;1,"",IF(AND(OR('Request Testing'!L169&gt;0,'Request Testing'!M169&gt;0),COUNTA('Request Testing'!AA169)&gt;0),"GCP","PHA"))</f>
        <v/>
      </c>
      <c r="AB169" s="73" t="str">
        <f>IF('Request Testing'!AB169&lt;1,"",IF(AND(OR('Request Testing'!L169&gt;0,'Request Testing'!M169&gt;0),COUNTA('Request Testing'!AB169)&gt;0),"GCP","OS"))</f>
        <v/>
      </c>
      <c r="AE169" s="74" t="str">
        <f>IF(OR('Request Testing'!L169&gt;0,'Request Testing'!M169&gt;0,'Request Testing'!N169&gt;0,'Request Testing'!O169&gt;0,'Request Testing'!P169&gt;0,'Request Testing'!Q169&gt;0,'Request Testing'!R169&gt;0,'Request Testing'!S169&gt;0,'Request Testing'!T169&gt;0,'Request Testing'!U169&gt;0,'Request Testing'!V169&gt;0,'Request Testing'!W169&gt;0,'Request Testing'!X169&gt;0,'Request Testing'!Y169&gt;0,'Request Testing'!Z169&gt;0,'Request Testing'!AA169&gt;0,'Request Testing'!AB169&gt;0),"X","")</f>
        <v/>
      </c>
      <c r="AF169" s="75" t="str">
        <f>IF(ISNUMBER(SEARCH({"S"},C169)),"S",IF(ISNUMBER(SEARCH({"M"},C169)),"B",IF(ISNUMBER(SEARCH({"B"},C169)),"B",IF(ISNUMBER(SEARCH({"C"},C169)),"C",IF(ISNUMBER(SEARCH({"H"},C169)),"C",IF(ISNUMBER(SEARCH({"F"},C169)),"C",""))))))</f>
        <v/>
      </c>
      <c r="AG169" s="74" t="str">
        <f t="shared" si="40"/>
        <v/>
      </c>
      <c r="AH169" s="74" t="str">
        <f t="shared" si="41"/>
        <v/>
      </c>
      <c r="AI169" s="74" t="str">
        <f t="shared" si="42"/>
        <v/>
      </c>
      <c r="AJ169" s="4" t="str">
        <f t="shared" si="43"/>
        <v/>
      </c>
      <c r="AK169" s="76" t="str">
        <f>IF('Request Testing'!M169&lt;1,"",IF(AND(OR('Request Testing'!$E$1&gt;0),COUNTA('Request Testing'!M169)&gt;0),"CHR","GGP-LD"))</f>
        <v/>
      </c>
      <c r="AL169" s="4" t="str">
        <f t="shared" si="44"/>
        <v/>
      </c>
      <c r="AM169" s="52" t="str">
        <f t="shared" si="45"/>
        <v/>
      </c>
      <c r="AN169" s="4" t="str">
        <f t="shared" si="46"/>
        <v/>
      </c>
      <c r="AO169" s="4" t="str">
        <f t="shared" si="47"/>
        <v/>
      </c>
      <c r="AP169" s="74" t="str">
        <f t="shared" si="48"/>
        <v/>
      </c>
      <c r="AQ169" s="4" t="str">
        <f t="shared" si="49"/>
        <v/>
      </c>
      <c r="AR169" s="4" t="str">
        <f t="shared" si="59"/>
        <v/>
      </c>
      <c r="AS169" s="74" t="str">
        <f t="shared" si="50"/>
        <v/>
      </c>
      <c r="AT169" s="4" t="str">
        <f t="shared" si="51"/>
        <v/>
      </c>
      <c r="AU169" s="4" t="str">
        <f t="shared" si="52"/>
        <v/>
      </c>
      <c r="AV169" s="4" t="str">
        <f t="shared" si="53"/>
        <v/>
      </c>
      <c r="AW169" s="4" t="str">
        <f t="shared" si="54"/>
        <v/>
      </c>
      <c r="AX169" s="4" t="str">
        <f t="shared" si="55"/>
        <v/>
      </c>
      <c r="AY169" s="4" t="str">
        <f t="shared" si="56"/>
        <v/>
      </c>
      <c r="AZ169" s="4" t="str">
        <f t="shared" si="57"/>
        <v/>
      </c>
      <c r="BA169" s="77" t="str">
        <f>IF(AND(OR('Request Testing'!L169&gt;0,'Request Testing'!M169&gt;0),COUNTA('Request Testing'!V169:AB169)&gt;0),"Run Panel","")</f>
        <v/>
      </c>
      <c r="BC169" s="78" t="str">
        <f>IF(AG169="Blood Card",'Order Details'!$S$34,"")</f>
        <v/>
      </c>
      <c r="BD169" s="78" t="str">
        <f>IF(AH169="Hair Card",'Order Details'!$S$35,"")</f>
        <v/>
      </c>
      <c r="BF169" s="4" t="str">
        <f>IF(AJ169="GGP-HD",'Order Details'!$N$10,"")</f>
        <v/>
      </c>
      <c r="BG169" s="79" t="str">
        <f>IF(AK169="GGP-LD",'Order Details'!$N$15,IF(AK169="CHR",'Order Details'!$P$15,""))</f>
        <v/>
      </c>
      <c r="BH169" s="52" t="str">
        <f>IF(AL169="GGP-uLD",'Order Details'!$N$18,"")</f>
        <v/>
      </c>
      <c r="BI169" s="80" t="str">
        <f>IF(AM169="PV",'Order Details'!$N$24,"")</f>
        <v/>
      </c>
      <c r="BJ169" s="78" t="str">
        <f>IF(AN169="HPS",'Order Details'!$N$34,IF(AN169="HPS ADD ON",'Order Details'!$M$34,""))</f>
        <v/>
      </c>
      <c r="BK169" s="78" t="str">
        <f>IF(AO169="CC",'Order Details'!$N$33,IF(AO169="CC ADD ON",'Order Details'!$M$33,""))</f>
        <v/>
      </c>
      <c r="BL169" s="79" t="str">
        <f>IF(AP169="DL",'Order Details'!$N$35,"")</f>
        <v/>
      </c>
      <c r="BM169" s="79" t="str">
        <f>IF(AQ169="RC",'Order Details'!$N$36,"")</f>
        <v/>
      </c>
      <c r="BN169" s="79" t="str">
        <f>IF(AR169="OH",'Order Details'!$N$37,"")</f>
        <v/>
      </c>
      <c r="BO169" s="79" t="str">
        <f>IF(AS169="BVD",'Order Details'!$N$38,"")</f>
        <v/>
      </c>
      <c r="BP169" s="79" t="str">
        <f>IF(AT169="AM",'Order Details'!$N$40,"")</f>
        <v/>
      </c>
      <c r="BQ169" s="79" t="str">
        <f>IF(AU169="NH",'Order Details'!$N$41,"")</f>
        <v/>
      </c>
      <c r="BR169" s="79" t="str">
        <f>IF(AV169="CA",'Order Details'!$N$42,"")</f>
        <v/>
      </c>
      <c r="BS169" s="79" t="str">
        <f>IF(AW169="DD",'Order Details'!$N$43,"")</f>
        <v/>
      </c>
      <c r="BT169" s="79" t="str">
        <f>IF(AX169="TH",'Order Details'!$N$45,"")</f>
        <v/>
      </c>
      <c r="BU169" s="79" t="str">
        <f>IF(AY169="PHA",'Order Details'!$N$44,"")</f>
        <v/>
      </c>
      <c r="BV169" s="79" t="str">
        <f>IF(AZ169="OS",'Order Details'!$N$46,"")</f>
        <v/>
      </c>
      <c r="BW169" s="79" t="str">
        <f>IF(BA169="RUN PANEL",'Order Details'!$N$39,"")</f>
        <v/>
      </c>
      <c r="BX169" s="79" t="str">
        <f t="shared" si="58"/>
        <v/>
      </c>
    </row>
    <row r="170" spans="1:76" ht="15.75" customHeight="1">
      <c r="A170" s="22" t="str">
        <f>IF('Request Testing'!A170&gt;0,'Request Testing'!A170,"")</f>
        <v/>
      </c>
      <c r="B170" s="70" t="str">
        <f>IF('Request Testing'!B170="","",'Request Testing'!B170)</f>
        <v/>
      </c>
      <c r="C170" s="70" t="str">
        <f>IF('Request Testing'!C170="","",'Request Testing'!C170)</f>
        <v/>
      </c>
      <c r="D170" s="24" t="str">
        <f>IF('Request Testing'!D170="","",'Request Testing'!D170)</f>
        <v/>
      </c>
      <c r="E170" s="24" t="str">
        <f>IF('Request Testing'!E170="","",'Request Testing'!E170)</f>
        <v/>
      </c>
      <c r="F170" s="24" t="str">
        <f>IF('Request Testing'!F170="","",'Request Testing'!F170)</f>
        <v/>
      </c>
      <c r="G170" s="22" t="str">
        <f>IF('Request Testing'!G170="","",'Request Testing'!G170)</f>
        <v/>
      </c>
      <c r="H170" s="71" t="str">
        <f>IF('Request Testing'!H170="","",'Request Testing'!H170)</f>
        <v/>
      </c>
      <c r="I170" s="22" t="str">
        <f>IF('Request Testing'!I170="","",'Request Testing'!I170)</f>
        <v/>
      </c>
      <c r="J170" s="22" t="str">
        <f>IF('Request Testing'!J170="","",'Request Testing'!J170)</f>
        <v/>
      </c>
      <c r="K170" s="22" t="str">
        <f>IF('Request Testing'!K170="","",'Request Testing'!K170)</f>
        <v/>
      </c>
      <c r="L170" s="70" t="str">
        <f>IF('Request Testing'!L170="","",'Request Testing'!L170)</f>
        <v/>
      </c>
      <c r="M170" s="70" t="str">
        <f>IF('Request Testing'!M170="","",'Request Testing'!M170)</f>
        <v/>
      </c>
      <c r="N170" s="70" t="str">
        <f>IF('Request Testing'!N170="","",'Request Testing'!N170)</f>
        <v/>
      </c>
      <c r="O170" s="72" t="str">
        <f>IF('Request Testing'!O170&lt;1,"",IF(AND(OR('Request Testing'!L170&gt;0,'Request Testing'!M170&gt;0,'Request Testing'!N170&gt;0),COUNTA('Request Testing'!O170)&gt;0),"","PV"))</f>
        <v/>
      </c>
      <c r="P170" s="72" t="str">
        <f>IF('Request Testing'!P170&lt;1,"",IF(AND(OR('Request Testing'!L170&gt;0,'Request Testing'!M170&gt;0),COUNTA('Request Testing'!P170)&gt;0),"HPS ADD ON","HPS"))</f>
        <v/>
      </c>
      <c r="Q170" s="72" t="str">
        <f>IF('Request Testing'!Q170&lt;1,"",IF(AND(OR('Request Testing'!L170&gt;0,'Request Testing'!M170&gt;0),COUNTA('Request Testing'!Q170)&gt;0),"CC ADD ON","CC"))</f>
        <v/>
      </c>
      <c r="R170" s="72" t="str">
        <f>IF('Request Testing'!R170&lt;1,"",IF(AND(OR('Request Testing'!L170&gt;0,'Request Testing'!M170&gt;0),COUNTA('Request Testing'!R170)&gt;0),"RC ADD ON","RC"))</f>
        <v/>
      </c>
      <c r="S170" s="70" t="str">
        <f>IF('Request Testing'!S170&lt;1,"",IF(AND(OR('Request Testing'!L170&gt;0,'Request Testing'!M170&gt;0),COUNTA('Request Testing'!S170)&gt;0),"DL ADD ON","DL"))</f>
        <v/>
      </c>
      <c r="T170" s="70" t="str">
        <f>IF('Request Testing'!T170="","",'Request Testing'!T170)</f>
        <v/>
      </c>
      <c r="U170" s="70" t="str">
        <f>IF('Request Testing'!U170&lt;1,"",IF(AND(OR('Request Testing'!L170&gt;0,'Request Testing'!M170&gt;0),COUNTA('Request Testing'!U170)&gt;0),"OH ADD ON","OH"))</f>
        <v/>
      </c>
      <c r="V170" s="73" t="str">
        <f>IF('Request Testing'!V170&lt;1,"",IF(AND(OR('Request Testing'!L170&gt;0,'Request Testing'!M170&gt;0),COUNTA('Request Testing'!V170)&gt;0),"GCP","AM"))</f>
        <v/>
      </c>
      <c r="W170" s="73" t="str">
        <f>IF('Request Testing'!W170&lt;1,"",IF(AND(OR('Request Testing'!L170&gt;0,'Request Testing'!M170&gt;0),COUNTA('Request Testing'!W170)&gt;0),"GCP","NH"))</f>
        <v/>
      </c>
      <c r="X170" s="73" t="str">
        <f>IF('Request Testing'!X170&lt;1,"",IF(AND(OR('Request Testing'!L170&gt;0,'Request Testing'!M170&gt;0),COUNTA('Request Testing'!X170)&gt;0),"GCP","CA"))</f>
        <v/>
      </c>
      <c r="Y170" s="73" t="str">
        <f>IF('Request Testing'!Y170&lt;1,"",IF(AND(OR('Request Testing'!L170&gt;0,'Request Testing'!M170&gt;0),COUNTA('Request Testing'!Y170)&gt;0),"GCP","DD"))</f>
        <v/>
      </c>
      <c r="Z170" s="73" t="str">
        <f>IF('Request Testing'!Z170&lt;1,"",IF(AND(OR('Request Testing'!L170&gt;0,'Request Testing'!M170&gt;0),COUNTA('Request Testing'!Z170)&gt;0),"GCP","TH"))</f>
        <v/>
      </c>
      <c r="AA170" s="73" t="str">
        <f>IF('Request Testing'!AA170&lt;1,"",IF(AND(OR('Request Testing'!L170&gt;0,'Request Testing'!M170&gt;0),COUNTA('Request Testing'!AA170)&gt;0),"GCP","PHA"))</f>
        <v/>
      </c>
      <c r="AB170" s="73" t="str">
        <f>IF('Request Testing'!AB170&lt;1,"",IF(AND(OR('Request Testing'!L170&gt;0,'Request Testing'!M170&gt;0),COUNTA('Request Testing'!AB170)&gt;0),"GCP","OS"))</f>
        <v/>
      </c>
      <c r="AE170" s="74" t="str">
        <f>IF(OR('Request Testing'!L170&gt;0,'Request Testing'!M170&gt;0,'Request Testing'!N170&gt;0,'Request Testing'!O170&gt;0,'Request Testing'!P170&gt;0,'Request Testing'!Q170&gt;0,'Request Testing'!R170&gt;0,'Request Testing'!S170&gt;0,'Request Testing'!T170&gt;0,'Request Testing'!U170&gt;0,'Request Testing'!V170&gt;0,'Request Testing'!W170&gt;0,'Request Testing'!X170&gt;0,'Request Testing'!Y170&gt;0,'Request Testing'!Z170&gt;0,'Request Testing'!AA170&gt;0,'Request Testing'!AB170&gt;0),"X","")</f>
        <v/>
      </c>
      <c r="AF170" s="75" t="str">
        <f>IF(ISNUMBER(SEARCH({"S"},C170)),"S",IF(ISNUMBER(SEARCH({"M"},C170)),"B",IF(ISNUMBER(SEARCH({"B"},C170)),"B",IF(ISNUMBER(SEARCH({"C"},C170)),"C",IF(ISNUMBER(SEARCH({"H"},C170)),"C",IF(ISNUMBER(SEARCH({"F"},C170)),"C",""))))))</f>
        <v/>
      </c>
      <c r="AG170" s="74" t="str">
        <f t="shared" si="40"/>
        <v/>
      </c>
      <c r="AH170" s="74" t="str">
        <f t="shared" si="41"/>
        <v/>
      </c>
      <c r="AI170" s="74" t="str">
        <f t="shared" si="42"/>
        <v/>
      </c>
      <c r="AJ170" s="4" t="str">
        <f t="shared" si="43"/>
        <v/>
      </c>
      <c r="AK170" s="76" t="str">
        <f>IF('Request Testing'!M170&lt;1,"",IF(AND(OR('Request Testing'!$E$1&gt;0),COUNTA('Request Testing'!M170)&gt;0),"CHR","GGP-LD"))</f>
        <v/>
      </c>
      <c r="AL170" s="4" t="str">
        <f t="shared" si="44"/>
        <v/>
      </c>
      <c r="AM170" s="52" t="str">
        <f t="shared" si="45"/>
        <v/>
      </c>
      <c r="AN170" s="4" t="str">
        <f t="shared" si="46"/>
        <v/>
      </c>
      <c r="AO170" s="4" t="str">
        <f t="shared" si="47"/>
        <v/>
      </c>
      <c r="AP170" s="74" t="str">
        <f t="shared" si="48"/>
        <v/>
      </c>
      <c r="AQ170" s="4" t="str">
        <f t="shared" si="49"/>
        <v/>
      </c>
      <c r="AR170" s="4" t="str">
        <f t="shared" si="59"/>
        <v/>
      </c>
      <c r="AS170" s="74" t="str">
        <f t="shared" si="50"/>
        <v/>
      </c>
      <c r="AT170" s="4" t="str">
        <f t="shared" si="51"/>
        <v/>
      </c>
      <c r="AU170" s="4" t="str">
        <f t="shared" si="52"/>
        <v/>
      </c>
      <c r="AV170" s="4" t="str">
        <f t="shared" si="53"/>
        <v/>
      </c>
      <c r="AW170" s="4" t="str">
        <f t="shared" si="54"/>
        <v/>
      </c>
      <c r="AX170" s="4" t="str">
        <f t="shared" si="55"/>
        <v/>
      </c>
      <c r="AY170" s="4" t="str">
        <f t="shared" si="56"/>
        <v/>
      </c>
      <c r="AZ170" s="4" t="str">
        <f t="shared" si="57"/>
        <v/>
      </c>
      <c r="BA170" s="77" t="str">
        <f>IF(AND(OR('Request Testing'!L170&gt;0,'Request Testing'!M170&gt;0),COUNTA('Request Testing'!V170:AB170)&gt;0),"Run Panel","")</f>
        <v/>
      </c>
      <c r="BC170" s="78" t="str">
        <f>IF(AG170="Blood Card",'Order Details'!$S$34,"")</f>
        <v/>
      </c>
      <c r="BD170" s="78" t="str">
        <f>IF(AH170="Hair Card",'Order Details'!$S$35,"")</f>
        <v/>
      </c>
      <c r="BF170" s="4" t="str">
        <f>IF(AJ170="GGP-HD",'Order Details'!$N$10,"")</f>
        <v/>
      </c>
      <c r="BG170" s="79" t="str">
        <f>IF(AK170="GGP-LD",'Order Details'!$N$15,IF(AK170="CHR",'Order Details'!$P$15,""))</f>
        <v/>
      </c>
      <c r="BH170" s="52" t="str">
        <f>IF(AL170="GGP-uLD",'Order Details'!$N$18,"")</f>
        <v/>
      </c>
      <c r="BI170" s="80" t="str">
        <f>IF(AM170="PV",'Order Details'!$N$24,"")</f>
        <v/>
      </c>
      <c r="BJ170" s="78" t="str">
        <f>IF(AN170="HPS",'Order Details'!$N$34,IF(AN170="HPS ADD ON",'Order Details'!$M$34,""))</f>
        <v/>
      </c>
      <c r="BK170" s="78" t="str">
        <f>IF(AO170="CC",'Order Details'!$N$33,IF(AO170="CC ADD ON",'Order Details'!$M$33,""))</f>
        <v/>
      </c>
      <c r="BL170" s="79" t="str">
        <f>IF(AP170="DL",'Order Details'!$N$35,"")</f>
        <v/>
      </c>
      <c r="BM170" s="79" t="str">
        <f>IF(AQ170="RC",'Order Details'!$N$36,"")</f>
        <v/>
      </c>
      <c r="BN170" s="79" t="str">
        <f>IF(AR170="OH",'Order Details'!$N$37,"")</f>
        <v/>
      </c>
      <c r="BO170" s="79" t="str">
        <f>IF(AS170="BVD",'Order Details'!$N$38,"")</f>
        <v/>
      </c>
      <c r="BP170" s="79" t="str">
        <f>IF(AT170="AM",'Order Details'!$N$40,"")</f>
        <v/>
      </c>
      <c r="BQ170" s="79" t="str">
        <f>IF(AU170="NH",'Order Details'!$N$41,"")</f>
        <v/>
      </c>
      <c r="BR170" s="79" t="str">
        <f>IF(AV170="CA",'Order Details'!$N$42,"")</f>
        <v/>
      </c>
      <c r="BS170" s="79" t="str">
        <f>IF(AW170="DD",'Order Details'!$N$43,"")</f>
        <v/>
      </c>
      <c r="BT170" s="79" t="str">
        <f>IF(AX170="TH",'Order Details'!$N$45,"")</f>
        <v/>
      </c>
      <c r="BU170" s="79" t="str">
        <f>IF(AY170="PHA",'Order Details'!$N$44,"")</f>
        <v/>
      </c>
      <c r="BV170" s="79" t="str">
        <f>IF(AZ170="OS",'Order Details'!$N$46,"")</f>
        <v/>
      </c>
      <c r="BW170" s="79" t="str">
        <f>IF(BA170="RUN PANEL",'Order Details'!$N$39,"")</f>
        <v/>
      </c>
      <c r="BX170" s="79" t="str">
        <f t="shared" si="58"/>
        <v/>
      </c>
    </row>
    <row r="171" spans="1:76" ht="15.75" customHeight="1">
      <c r="A171" s="22" t="str">
        <f>IF('Request Testing'!A171&gt;0,'Request Testing'!A171,"")</f>
        <v/>
      </c>
      <c r="B171" s="70" t="str">
        <f>IF('Request Testing'!B171="","",'Request Testing'!B171)</f>
        <v/>
      </c>
      <c r="C171" s="70" t="str">
        <f>IF('Request Testing'!C171="","",'Request Testing'!C171)</f>
        <v/>
      </c>
      <c r="D171" s="24" t="str">
        <f>IF('Request Testing'!D171="","",'Request Testing'!D171)</f>
        <v/>
      </c>
      <c r="E171" s="24" t="str">
        <f>IF('Request Testing'!E171="","",'Request Testing'!E171)</f>
        <v/>
      </c>
      <c r="F171" s="24" t="str">
        <f>IF('Request Testing'!F171="","",'Request Testing'!F171)</f>
        <v/>
      </c>
      <c r="G171" s="22" t="str">
        <f>IF('Request Testing'!G171="","",'Request Testing'!G171)</f>
        <v/>
      </c>
      <c r="H171" s="71" t="str">
        <f>IF('Request Testing'!H171="","",'Request Testing'!H171)</f>
        <v/>
      </c>
      <c r="I171" s="22" t="str">
        <f>IF('Request Testing'!I171="","",'Request Testing'!I171)</f>
        <v/>
      </c>
      <c r="J171" s="22" t="str">
        <f>IF('Request Testing'!J171="","",'Request Testing'!J171)</f>
        <v/>
      </c>
      <c r="K171" s="22" t="str">
        <f>IF('Request Testing'!K171="","",'Request Testing'!K171)</f>
        <v/>
      </c>
      <c r="L171" s="70" t="str">
        <f>IF('Request Testing'!L171="","",'Request Testing'!L171)</f>
        <v/>
      </c>
      <c r="M171" s="70" t="str">
        <f>IF('Request Testing'!M171="","",'Request Testing'!M171)</f>
        <v/>
      </c>
      <c r="N171" s="70" t="str">
        <f>IF('Request Testing'!N171="","",'Request Testing'!N171)</f>
        <v/>
      </c>
      <c r="O171" s="72" t="str">
        <f>IF('Request Testing'!O171&lt;1,"",IF(AND(OR('Request Testing'!L171&gt;0,'Request Testing'!M171&gt;0,'Request Testing'!N171&gt;0),COUNTA('Request Testing'!O171)&gt;0),"","PV"))</f>
        <v/>
      </c>
      <c r="P171" s="72" t="str">
        <f>IF('Request Testing'!P171&lt;1,"",IF(AND(OR('Request Testing'!L171&gt;0,'Request Testing'!M171&gt;0),COUNTA('Request Testing'!P171)&gt;0),"HPS ADD ON","HPS"))</f>
        <v/>
      </c>
      <c r="Q171" s="72" t="str">
        <f>IF('Request Testing'!Q171&lt;1,"",IF(AND(OR('Request Testing'!L171&gt;0,'Request Testing'!M171&gt;0),COUNTA('Request Testing'!Q171)&gt;0),"CC ADD ON","CC"))</f>
        <v/>
      </c>
      <c r="R171" s="72" t="str">
        <f>IF('Request Testing'!R171&lt;1,"",IF(AND(OR('Request Testing'!L171&gt;0,'Request Testing'!M171&gt;0),COUNTA('Request Testing'!R171)&gt;0),"RC ADD ON","RC"))</f>
        <v/>
      </c>
      <c r="S171" s="70" t="str">
        <f>IF('Request Testing'!S171&lt;1,"",IF(AND(OR('Request Testing'!L171&gt;0,'Request Testing'!M171&gt;0),COUNTA('Request Testing'!S171)&gt;0),"DL ADD ON","DL"))</f>
        <v/>
      </c>
      <c r="T171" s="70" t="str">
        <f>IF('Request Testing'!T171="","",'Request Testing'!T171)</f>
        <v/>
      </c>
      <c r="U171" s="70" t="str">
        <f>IF('Request Testing'!U171&lt;1,"",IF(AND(OR('Request Testing'!L171&gt;0,'Request Testing'!M171&gt;0),COUNTA('Request Testing'!U171)&gt;0),"OH ADD ON","OH"))</f>
        <v/>
      </c>
      <c r="V171" s="73" t="str">
        <f>IF('Request Testing'!V171&lt;1,"",IF(AND(OR('Request Testing'!L171&gt;0,'Request Testing'!M171&gt;0),COUNTA('Request Testing'!V171)&gt;0),"GCP","AM"))</f>
        <v/>
      </c>
      <c r="W171" s="73" t="str">
        <f>IF('Request Testing'!W171&lt;1,"",IF(AND(OR('Request Testing'!L171&gt;0,'Request Testing'!M171&gt;0),COUNTA('Request Testing'!W171)&gt;0),"GCP","NH"))</f>
        <v/>
      </c>
      <c r="X171" s="73" t="str">
        <f>IF('Request Testing'!X171&lt;1,"",IF(AND(OR('Request Testing'!L171&gt;0,'Request Testing'!M171&gt;0),COUNTA('Request Testing'!X171)&gt;0),"GCP","CA"))</f>
        <v/>
      </c>
      <c r="Y171" s="73" t="str">
        <f>IF('Request Testing'!Y171&lt;1,"",IF(AND(OR('Request Testing'!L171&gt;0,'Request Testing'!M171&gt;0),COUNTA('Request Testing'!Y171)&gt;0),"GCP","DD"))</f>
        <v/>
      </c>
      <c r="Z171" s="73" t="str">
        <f>IF('Request Testing'!Z171&lt;1,"",IF(AND(OR('Request Testing'!L171&gt;0,'Request Testing'!M171&gt;0),COUNTA('Request Testing'!Z171)&gt;0),"GCP","TH"))</f>
        <v/>
      </c>
      <c r="AA171" s="73" t="str">
        <f>IF('Request Testing'!AA171&lt;1,"",IF(AND(OR('Request Testing'!L171&gt;0,'Request Testing'!M171&gt;0),COUNTA('Request Testing'!AA171)&gt;0),"GCP","PHA"))</f>
        <v/>
      </c>
      <c r="AB171" s="73" t="str">
        <f>IF('Request Testing'!AB171&lt;1,"",IF(AND(OR('Request Testing'!L171&gt;0,'Request Testing'!M171&gt;0),COUNTA('Request Testing'!AB171)&gt;0),"GCP","OS"))</f>
        <v/>
      </c>
      <c r="AE171" s="74" t="str">
        <f>IF(OR('Request Testing'!L171&gt;0,'Request Testing'!M171&gt;0,'Request Testing'!N171&gt;0,'Request Testing'!O171&gt;0,'Request Testing'!P171&gt;0,'Request Testing'!Q171&gt;0,'Request Testing'!R171&gt;0,'Request Testing'!S171&gt;0,'Request Testing'!T171&gt;0,'Request Testing'!U171&gt;0,'Request Testing'!V171&gt;0,'Request Testing'!W171&gt;0,'Request Testing'!X171&gt;0,'Request Testing'!Y171&gt;0,'Request Testing'!Z171&gt;0,'Request Testing'!AA171&gt;0,'Request Testing'!AB171&gt;0),"X","")</f>
        <v/>
      </c>
      <c r="AF171" s="75" t="str">
        <f>IF(ISNUMBER(SEARCH({"S"},C171)),"S",IF(ISNUMBER(SEARCH({"M"},C171)),"B",IF(ISNUMBER(SEARCH({"B"},C171)),"B",IF(ISNUMBER(SEARCH({"C"},C171)),"C",IF(ISNUMBER(SEARCH({"H"},C171)),"C",IF(ISNUMBER(SEARCH({"F"},C171)),"C",""))))))</f>
        <v/>
      </c>
      <c r="AG171" s="74" t="str">
        <f t="shared" si="40"/>
        <v/>
      </c>
      <c r="AH171" s="74" t="str">
        <f t="shared" si="41"/>
        <v/>
      </c>
      <c r="AI171" s="74" t="str">
        <f t="shared" si="42"/>
        <v/>
      </c>
      <c r="AJ171" s="4" t="str">
        <f t="shared" si="43"/>
        <v/>
      </c>
      <c r="AK171" s="76" t="str">
        <f>IF('Request Testing'!M171&lt;1,"",IF(AND(OR('Request Testing'!$E$1&gt;0),COUNTA('Request Testing'!M171)&gt;0),"CHR","GGP-LD"))</f>
        <v/>
      </c>
      <c r="AL171" s="4" t="str">
        <f t="shared" si="44"/>
        <v/>
      </c>
      <c r="AM171" s="52" t="str">
        <f t="shared" si="45"/>
        <v/>
      </c>
      <c r="AN171" s="4" t="str">
        <f t="shared" si="46"/>
        <v/>
      </c>
      <c r="AO171" s="4" t="str">
        <f t="shared" si="47"/>
        <v/>
      </c>
      <c r="AP171" s="74" t="str">
        <f t="shared" si="48"/>
        <v/>
      </c>
      <c r="AQ171" s="4" t="str">
        <f t="shared" si="49"/>
        <v/>
      </c>
      <c r="AR171" s="4" t="str">
        <f t="shared" si="59"/>
        <v/>
      </c>
      <c r="AS171" s="74" t="str">
        <f t="shared" si="50"/>
        <v/>
      </c>
      <c r="AT171" s="4" t="str">
        <f t="shared" si="51"/>
        <v/>
      </c>
      <c r="AU171" s="4" t="str">
        <f t="shared" si="52"/>
        <v/>
      </c>
      <c r="AV171" s="4" t="str">
        <f t="shared" si="53"/>
        <v/>
      </c>
      <c r="AW171" s="4" t="str">
        <f t="shared" si="54"/>
        <v/>
      </c>
      <c r="AX171" s="4" t="str">
        <f t="shared" si="55"/>
        <v/>
      </c>
      <c r="AY171" s="4" t="str">
        <f t="shared" si="56"/>
        <v/>
      </c>
      <c r="AZ171" s="4" t="str">
        <f t="shared" si="57"/>
        <v/>
      </c>
      <c r="BA171" s="77" t="str">
        <f>IF(AND(OR('Request Testing'!L171&gt;0,'Request Testing'!M171&gt;0),COUNTA('Request Testing'!V171:AB171)&gt;0),"Run Panel","")</f>
        <v/>
      </c>
      <c r="BC171" s="78" t="str">
        <f>IF(AG171="Blood Card",'Order Details'!$S$34,"")</f>
        <v/>
      </c>
      <c r="BD171" s="78" t="str">
        <f>IF(AH171="Hair Card",'Order Details'!$S$35,"")</f>
        <v/>
      </c>
      <c r="BF171" s="4" t="str">
        <f>IF(AJ171="GGP-HD",'Order Details'!$N$10,"")</f>
        <v/>
      </c>
      <c r="BG171" s="79" t="str">
        <f>IF(AK171="GGP-LD",'Order Details'!$N$15,IF(AK171="CHR",'Order Details'!$P$15,""))</f>
        <v/>
      </c>
      <c r="BH171" s="52" t="str">
        <f>IF(AL171="GGP-uLD",'Order Details'!$N$18,"")</f>
        <v/>
      </c>
      <c r="BI171" s="80" t="str">
        <f>IF(AM171="PV",'Order Details'!$N$24,"")</f>
        <v/>
      </c>
      <c r="BJ171" s="78" t="str">
        <f>IF(AN171="HPS",'Order Details'!$N$34,IF(AN171="HPS ADD ON",'Order Details'!$M$34,""))</f>
        <v/>
      </c>
      <c r="BK171" s="78" t="str">
        <f>IF(AO171="CC",'Order Details'!$N$33,IF(AO171="CC ADD ON",'Order Details'!$M$33,""))</f>
        <v/>
      </c>
      <c r="BL171" s="79" t="str">
        <f>IF(AP171="DL",'Order Details'!$N$35,"")</f>
        <v/>
      </c>
      <c r="BM171" s="79" t="str">
        <f>IF(AQ171="RC",'Order Details'!$N$36,"")</f>
        <v/>
      </c>
      <c r="BN171" s="79" t="str">
        <f>IF(AR171="OH",'Order Details'!$N$37,"")</f>
        <v/>
      </c>
      <c r="BO171" s="79" t="str">
        <f>IF(AS171="BVD",'Order Details'!$N$38,"")</f>
        <v/>
      </c>
      <c r="BP171" s="79" t="str">
        <f>IF(AT171="AM",'Order Details'!$N$40,"")</f>
        <v/>
      </c>
      <c r="BQ171" s="79" t="str">
        <f>IF(AU171="NH",'Order Details'!$N$41,"")</f>
        <v/>
      </c>
      <c r="BR171" s="79" t="str">
        <f>IF(AV171="CA",'Order Details'!$N$42,"")</f>
        <v/>
      </c>
      <c r="BS171" s="79" t="str">
        <f>IF(AW171="DD",'Order Details'!$N$43,"")</f>
        <v/>
      </c>
      <c r="BT171" s="79" t="str">
        <f>IF(AX171="TH",'Order Details'!$N$45,"")</f>
        <v/>
      </c>
      <c r="BU171" s="79" t="str">
        <f>IF(AY171="PHA",'Order Details'!$N$44,"")</f>
        <v/>
      </c>
      <c r="BV171" s="79" t="str">
        <f>IF(AZ171="OS",'Order Details'!$N$46,"")</f>
        <v/>
      </c>
      <c r="BW171" s="79" t="str">
        <f>IF(BA171="RUN PANEL",'Order Details'!$N$39,"")</f>
        <v/>
      </c>
      <c r="BX171" s="79" t="str">
        <f t="shared" si="58"/>
        <v/>
      </c>
    </row>
    <row r="172" spans="1:76" ht="15.75" customHeight="1">
      <c r="A172" s="22" t="str">
        <f>IF('Request Testing'!A172&gt;0,'Request Testing'!A172,"")</f>
        <v/>
      </c>
      <c r="B172" s="70" t="str">
        <f>IF('Request Testing'!B172="","",'Request Testing'!B172)</f>
        <v/>
      </c>
      <c r="C172" s="70" t="str">
        <f>IF('Request Testing'!C172="","",'Request Testing'!C172)</f>
        <v/>
      </c>
      <c r="D172" s="24" t="str">
        <f>IF('Request Testing'!D172="","",'Request Testing'!D172)</f>
        <v/>
      </c>
      <c r="E172" s="24" t="str">
        <f>IF('Request Testing'!E172="","",'Request Testing'!E172)</f>
        <v/>
      </c>
      <c r="F172" s="24" t="str">
        <f>IF('Request Testing'!F172="","",'Request Testing'!F172)</f>
        <v/>
      </c>
      <c r="G172" s="22" t="str">
        <f>IF('Request Testing'!G172="","",'Request Testing'!G172)</f>
        <v/>
      </c>
      <c r="H172" s="71" t="str">
        <f>IF('Request Testing'!H172="","",'Request Testing'!H172)</f>
        <v/>
      </c>
      <c r="I172" s="22" t="str">
        <f>IF('Request Testing'!I172="","",'Request Testing'!I172)</f>
        <v/>
      </c>
      <c r="J172" s="22" t="str">
        <f>IF('Request Testing'!J172="","",'Request Testing'!J172)</f>
        <v/>
      </c>
      <c r="K172" s="22" t="str">
        <f>IF('Request Testing'!K172="","",'Request Testing'!K172)</f>
        <v/>
      </c>
      <c r="L172" s="70" t="str">
        <f>IF('Request Testing'!L172="","",'Request Testing'!L172)</f>
        <v/>
      </c>
      <c r="M172" s="70" t="str">
        <f>IF('Request Testing'!M172="","",'Request Testing'!M172)</f>
        <v/>
      </c>
      <c r="N172" s="70" t="str">
        <f>IF('Request Testing'!N172="","",'Request Testing'!N172)</f>
        <v/>
      </c>
      <c r="O172" s="72" t="str">
        <f>IF('Request Testing'!O172&lt;1,"",IF(AND(OR('Request Testing'!L172&gt;0,'Request Testing'!M172&gt;0,'Request Testing'!N172&gt;0),COUNTA('Request Testing'!O172)&gt;0),"","PV"))</f>
        <v/>
      </c>
      <c r="P172" s="72" t="str">
        <f>IF('Request Testing'!P172&lt;1,"",IF(AND(OR('Request Testing'!L172&gt;0,'Request Testing'!M172&gt;0),COUNTA('Request Testing'!P172)&gt;0),"HPS ADD ON","HPS"))</f>
        <v/>
      </c>
      <c r="Q172" s="72" t="str">
        <f>IF('Request Testing'!Q172&lt;1,"",IF(AND(OR('Request Testing'!L172&gt;0,'Request Testing'!M172&gt;0),COUNTA('Request Testing'!Q172)&gt;0),"CC ADD ON","CC"))</f>
        <v/>
      </c>
      <c r="R172" s="72" t="str">
        <f>IF('Request Testing'!R172&lt;1,"",IF(AND(OR('Request Testing'!L172&gt;0,'Request Testing'!M172&gt;0),COUNTA('Request Testing'!R172)&gt;0),"RC ADD ON","RC"))</f>
        <v/>
      </c>
      <c r="S172" s="70" t="str">
        <f>IF('Request Testing'!S172&lt;1,"",IF(AND(OR('Request Testing'!L172&gt;0,'Request Testing'!M172&gt;0),COUNTA('Request Testing'!S172)&gt;0),"DL ADD ON","DL"))</f>
        <v/>
      </c>
      <c r="T172" s="70" t="str">
        <f>IF('Request Testing'!T172="","",'Request Testing'!T172)</f>
        <v/>
      </c>
      <c r="U172" s="70" t="str">
        <f>IF('Request Testing'!U172&lt;1,"",IF(AND(OR('Request Testing'!L172&gt;0,'Request Testing'!M172&gt;0),COUNTA('Request Testing'!U172)&gt;0),"OH ADD ON","OH"))</f>
        <v/>
      </c>
      <c r="V172" s="73" t="str">
        <f>IF('Request Testing'!V172&lt;1,"",IF(AND(OR('Request Testing'!L172&gt;0,'Request Testing'!M172&gt;0),COUNTA('Request Testing'!V172)&gt;0),"GCP","AM"))</f>
        <v/>
      </c>
      <c r="W172" s="73" t="str">
        <f>IF('Request Testing'!W172&lt;1,"",IF(AND(OR('Request Testing'!L172&gt;0,'Request Testing'!M172&gt;0),COUNTA('Request Testing'!W172)&gt;0),"GCP","NH"))</f>
        <v/>
      </c>
      <c r="X172" s="73" t="str">
        <f>IF('Request Testing'!X172&lt;1,"",IF(AND(OR('Request Testing'!L172&gt;0,'Request Testing'!M172&gt;0),COUNTA('Request Testing'!X172)&gt;0),"GCP","CA"))</f>
        <v/>
      </c>
      <c r="Y172" s="73" t="str">
        <f>IF('Request Testing'!Y172&lt;1,"",IF(AND(OR('Request Testing'!L172&gt;0,'Request Testing'!M172&gt;0),COUNTA('Request Testing'!Y172)&gt;0),"GCP","DD"))</f>
        <v/>
      </c>
      <c r="Z172" s="73" t="str">
        <f>IF('Request Testing'!Z172&lt;1,"",IF(AND(OR('Request Testing'!L172&gt;0,'Request Testing'!M172&gt;0),COUNTA('Request Testing'!Z172)&gt;0),"GCP","TH"))</f>
        <v/>
      </c>
      <c r="AA172" s="73" t="str">
        <f>IF('Request Testing'!AA172&lt;1,"",IF(AND(OR('Request Testing'!L172&gt;0,'Request Testing'!M172&gt;0),COUNTA('Request Testing'!AA172)&gt;0),"GCP","PHA"))</f>
        <v/>
      </c>
      <c r="AB172" s="73" t="str">
        <f>IF('Request Testing'!AB172&lt;1,"",IF(AND(OR('Request Testing'!L172&gt;0,'Request Testing'!M172&gt;0),COUNTA('Request Testing'!AB172)&gt;0),"GCP","OS"))</f>
        <v/>
      </c>
      <c r="AE172" s="74" t="str">
        <f>IF(OR('Request Testing'!L172&gt;0,'Request Testing'!M172&gt;0,'Request Testing'!N172&gt;0,'Request Testing'!O172&gt;0,'Request Testing'!P172&gt;0,'Request Testing'!Q172&gt;0,'Request Testing'!R172&gt;0,'Request Testing'!S172&gt;0,'Request Testing'!T172&gt;0,'Request Testing'!U172&gt;0,'Request Testing'!V172&gt;0,'Request Testing'!W172&gt;0,'Request Testing'!X172&gt;0,'Request Testing'!Y172&gt;0,'Request Testing'!Z172&gt;0,'Request Testing'!AA172&gt;0,'Request Testing'!AB172&gt;0),"X","")</f>
        <v/>
      </c>
      <c r="AF172" s="75" t="str">
        <f>IF(ISNUMBER(SEARCH({"S"},C172)),"S",IF(ISNUMBER(SEARCH({"M"},C172)),"B",IF(ISNUMBER(SEARCH({"B"},C172)),"B",IF(ISNUMBER(SEARCH({"C"},C172)),"C",IF(ISNUMBER(SEARCH({"H"},C172)),"C",IF(ISNUMBER(SEARCH({"F"},C172)),"C",""))))))</f>
        <v/>
      </c>
      <c r="AG172" s="74" t="str">
        <f t="shared" si="40"/>
        <v/>
      </c>
      <c r="AH172" s="74" t="str">
        <f t="shared" si="41"/>
        <v/>
      </c>
      <c r="AI172" s="74" t="str">
        <f t="shared" si="42"/>
        <v/>
      </c>
      <c r="AJ172" s="4" t="str">
        <f t="shared" si="43"/>
        <v/>
      </c>
      <c r="AK172" s="76" t="str">
        <f>IF('Request Testing'!M172&lt;1,"",IF(AND(OR('Request Testing'!$E$1&gt;0),COUNTA('Request Testing'!M172)&gt;0),"CHR","GGP-LD"))</f>
        <v/>
      </c>
      <c r="AL172" s="4" t="str">
        <f t="shared" si="44"/>
        <v/>
      </c>
      <c r="AM172" s="52" t="str">
        <f t="shared" si="45"/>
        <v/>
      </c>
      <c r="AN172" s="4" t="str">
        <f t="shared" si="46"/>
        <v/>
      </c>
      <c r="AO172" s="4" t="str">
        <f t="shared" si="47"/>
        <v/>
      </c>
      <c r="AP172" s="74" t="str">
        <f t="shared" si="48"/>
        <v/>
      </c>
      <c r="AQ172" s="4" t="str">
        <f t="shared" si="49"/>
        <v/>
      </c>
      <c r="AR172" s="4" t="str">
        <f t="shared" si="59"/>
        <v/>
      </c>
      <c r="AS172" s="74" t="str">
        <f t="shared" si="50"/>
        <v/>
      </c>
      <c r="AT172" s="4" t="str">
        <f t="shared" si="51"/>
        <v/>
      </c>
      <c r="AU172" s="4" t="str">
        <f t="shared" si="52"/>
        <v/>
      </c>
      <c r="AV172" s="4" t="str">
        <f t="shared" si="53"/>
        <v/>
      </c>
      <c r="AW172" s="4" t="str">
        <f t="shared" si="54"/>
        <v/>
      </c>
      <c r="AX172" s="4" t="str">
        <f t="shared" si="55"/>
        <v/>
      </c>
      <c r="AY172" s="4" t="str">
        <f t="shared" si="56"/>
        <v/>
      </c>
      <c r="AZ172" s="4" t="str">
        <f t="shared" si="57"/>
        <v/>
      </c>
      <c r="BA172" s="77" t="str">
        <f>IF(AND(OR('Request Testing'!L172&gt;0,'Request Testing'!M172&gt;0),COUNTA('Request Testing'!V172:AB172)&gt;0),"Run Panel","")</f>
        <v/>
      </c>
      <c r="BC172" s="78" t="str">
        <f>IF(AG172="Blood Card",'Order Details'!$S$34,"")</f>
        <v/>
      </c>
      <c r="BD172" s="78" t="str">
        <f>IF(AH172="Hair Card",'Order Details'!$S$35,"")</f>
        <v/>
      </c>
      <c r="BF172" s="4" t="str">
        <f>IF(AJ172="GGP-HD",'Order Details'!$N$10,"")</f>
        <v/>
      </c>
      <c r="BG172" s="79" t="str">
        <f>IF(AK172="GGP-LD",'Order Details'!$N$15,IF(AK172="CHR",'Order Details'!$P$15,""))</f>
        <v/>
      </c>
      <c r="BH172" s="52" t="str">
        <f>IF(AL172="GGP-uLD",'Order Details'!$N$18,"")</f>
        <v/>
      </c>
      <c r="BI172" s="80" t="str">
        <f>IF(AM172="PV",'Order Details'!$N$24,"")</f>
        <v/>
      </c>
      <c r="BJ172" s="78" t="str">
        <f>IF(AN172="HPS",'Order Details'!$N$34,IF(AN172="HPS ADD ON",'Order Details'!$M$34,""))</f>
        <v/>
      </c>
      <c r="BK172" s="78" t="str">
        <f>IF(AO172="CC",'Order Details'!$N$33,IF(AO172="CC ADD ON",'Order Details'!$M$33,""))</f>
        <v/>
      </c>
      <c r="BL172" s="79" t="str">
        <f>IF(AP172="DL",'Order Details'!$N$35,"")</f>
        <v/>
      </c>
      <c r="BM172" s="79" t="str">
        <f>IF(AQ172="RC",'Order Details'!$N$36,"")</f>
        <v/>
      </c>
      <c r="BN172" s="79" t="str">
        <f>IF(AR172="OH",'Order Details'!$N$37,"")</f>
        <v/>
      </c>
      <c r="BO172" s="79" t="str">
        <f>IF(AS172="BVD",'Order Details'!$N$38,"")</f>
        <v/>
      </c>
      <c r="BP172" s="79" t="str">
        <f>IF(AT172="AM",'Order Details'!$N$40,"")</f>
        <v/>
      </c>
      <c r="BQ172" s="79" t="str">
        <f>IF(AU172="NH",'Order Details'!$N$41,"")</f>
        <v/>
      </c>
      <c r="BR172" s="79" t="str">
        <f>IF(AV172="CA",'Order Details'!$N$42,"")</f>
        <v/>
      </c>
      <c r="BS172" s="79" t="str">
        <f>IF(AW172="DD",'Order Details'!$N$43,"")</f>
        <v/>
      </c>
      <c r="BT172" s="79" t="str">
        <f>IF(AX172="TH",'Order Details'!$N$45,"")</f>
        <v/>
      </c>
      <c r="BU172" s="79" t="str">
        <f>IF(AY172="PHA",'Order Details'!$N$44,"")</f>
        <v/>
      </c>
      <c r="BV172" s="79" t="str">
        <f>IF(AZ172="OS",'Order Details'!$N$46,"")</f>
        <v/>
      </c>
      <c r="BW172" s="79" t="str">
        <f>IF(BA172="RUN PANEL",'Order Details'!$N$39,"")</f>
        <v/>
      </c>
      <c r="BX172" s="79" t="str">
        <f t="shared" si="58"/>
        <v/>
      </c>
    </row>
    <row r="173" spans="1:76" ht="15.75" customHeight="1">
      <c r="A173" s="22" t="str">
        <f>IF('Request Testing'!A173&gt;0,'Request Testing'!A173,"")</f>
        <v/>
      </c>
      <c r="B173" s="70" t="str">
        <f>IF('Request Testing'!B173="","",'Request Testing'!B173)</f>
        <v/>
      </c>
      <c r="C173" s="70" t="str">
        <f>IF('Request Testing'!C173="","",'Request Testing'!C173)</f>
        <v/>
      </c>
      <c r="D173" s="24" t="str">
        <f>IF('Request Testing'!D173="","",'Request Testing'!D173)</f>
        <v/>
      </c>
      <c r="E173" s="24" t="str">
        <f>IF('Request Testing'!E173="","",'Request Testing'!E173)</f>
        <v/>
      </c>
      <c r="F173" s="24" t="str">
        <f>IF('Request Testing'!F173="","",'Request Testing'!F173)</f>
        <v/>
      </c>
      <c r="G173" s="22" t="str">
        <f>IF('Request Testing'!G173="","",'Request Testing'!G173)</f>
        <v/>
      </c>
      <c r="H173" s="71" t="str">
        <f>IF('Request Testing'!H173="","",'Request Testing'!H173)</f>
        <v/>
      </c>
      <c r="I173" s="22" t="str">
        <f>IF('Request Testing'!I173="","",'Request Testing'!I173)</f>
        <v/>
      </c>
      <c r="J173" s="22" t="str">
        <f>IF('Request Testing'!J173="","",'Request Testing'!J173)</f>
        <v/>
      </c>
      <c r="K173" s="22" t="str">
        <f>IF('Request Testing'!K173="","",'Request Testing'!K173)</f>
        <v/>
      </c>
      <c r="L173" s="70" t="str">
        <f>IF('Request Testing'!L173="","",'Request Testing'!L173)</f>
        <v/>
      </c>
      <c r="M173" s="70" t="str">
        <f>IF('Request Testing'!M173="","",'Request Testing'!M173)</f>
        <v/>
      </c>
      <c r="N173" s="70" t="str">
        <f>IF('Request Testing'!N173="","",'Request Testing'!N173)</f>
        <v/>
      </c>
      <c r="O173" s="72" t="str">
        <f>IF('Request Testing'!O173&lt;1,"",IF(AND(OR('Request Testing'!L173&gt;0,'Request Testing'!M173&gt;0,'Request Testing'!N173&gt;0),COUNTA('Request Testing'!O173)&gt;0),"","PV"))</f>
        <v/>
      </c>
      <c r="P173" s="72" t="str">
        <f>IF('Request Testing'!P173&lt;1,"",IF(AND(OR('Request Testing'!L173&gt;0,'Request Testing'!M173&gt;0),COUNTA('Request Testing'!P173)&gt;0),"HPS ADD ON","HPS"))</f>
        <v/>
      </c>
      <c r="Q173" s="72" t="str">
        <f>IF('Request Testing'!Q173&lt;1,"",IF(AND(OR('Request Testing'!L173&gt;0,'Request Testing'!M173&gt;0),COUNTA('Request Testing'!Q173)&gt;0),"CC ADD ON","CC"))</f>
        <v/>
      </c>
      <c r="R173" s="72" t="str">
        <f>IF('Request Testing'!R173&lt;1,"",IF(AND(OR('Request Testing'!L173&gt;0,'Request Testing'!M173&gt;0),COUNTA('Request Testing'!R173)&gt;0),"RC ADD ON","RC"))</f>
        <v/>
      </c>
      <c r="S173" s="70" t="str">
        <f>IF('Request Testing'!S173&lt;1,"",IF(AND(OR('Request Testing'!L173&gt;0,'Request Testing'!M173&gt;0),COUNTA('Request Testing'!S173)&gt;0),"DL ADD ON","DL"))</f>
        <v/>
      </c>
      <c r="T173" s="70" t="str">
        <f>IF('Request Testing'!T173="","",'Request Testing'!T173)</f>
        <v/>
      </c>
      <c r="U173" s="70" t="str">
        <f>IF('Request Testing'!U173&lt;1,"",IF(AND(OR('Request Testing'!L173&gt;0,'Request Testing'!M173&gt;0),COUNTA('Request Testing'!U173)&gt;0),"OH ADD ON","OH"))</f>
        <v/>
      </c>
      <c r="V173" s="73" t="str">
        <f>IF('Request Testing'!V173&lt;1,"",IF(AND(OR('Request Testing'!L173&gt;0,'Request Testing'!M173&gt;0),COUNTA('Request Testing'!V173)&gt;0),"GCP","AM"))</f>
        <v/>
      </c>
      <c r="W173" s="73" t="str">
        <f>IF('Request Testing'!W173&lt;1,"",IF(AND(OR('Request Testing'!L173&gt;0,'Request Testing'!M173&gt;0),COUNTA('Request Testing'!W173)&gt;0),"GCP","NH"))</f>
        <v/>
      </c>
      <c r="X173" s="73" t="str">
        <f>IF('Request Testing'!X173&lt;1,"",IF(AND(OR('Request Testing'!L173&gt;0,'Request Testing'!M173&gt;0),COUNTA('Request Testing'!X173)&gt;0),"GCP","CA"))</f>
        <v/>
      </c>
      <c r="Y173" s="73" t="str">
        <f>IF('Request Testing'!Y173&lt;1,"",IF(AND(OR('Request Testing'!L173&gt;0,'Request Testing'!M173&gt;0),COUNTA('Request Testing'!Y173)&gt;0),"GCP","DD"))</f>
        <v/>
      </c>
      <c r="Z173" s="73" t="str">
        <f>IF('Request Testing'!Z173&lt;1,"",IF(AND(OR('Request Testing'!L173&gt;0,'Request Testing'!M173&gt;0),COUNTA('Request Testing'!Z173)&gt;0),"GCP","TH"))</f>
        <v/>
      </c>
      <c r="AA173" s="73" t="str">
        <f>IF('Request Testing'!AA173&lt;1,"",IF(AND(OR('Request Testing'!L173&gt;0,'Request Testing'!M173&gt;0),COUNTA('Request Testing'!AA173)&gt;0),"GCP","PHA"))</f>
        <v/>
      </c>
      <c r="AB173" s="73" t="str">
        <f>IF('Request Testing'!AB173&lt;1,"",IF(AND(OR('Request Testing'!L173&gt;0,'Request Testing'!M173&gt;0),COUNTA('Request Testing'!AB173)&gt;0),"GCP","OS"))</f>
        <v/>
      </c>
      <c r="AE173" s="74" t="str">
        <f>IF(OR('Request Testing'!L173&gt;0,'Request Testing'!M173&gt;0,'Request Testing'!N173&gt;0,'Request Testing'!O173&gt;0,'Request Testing'!P173&gt;0,'Request Testing'!Q173&gt;0,'Request Testing'!R173&gt;0,'Request Testing'!S173&gt;0,'Request Testing'!T173&gt;0,'Request Testing'!U173&gt;0,'Request Testing'!V173&gt;0,'Request Testing'!W173&gt;0,'Request Testing'!X173&gt;0,'Request Testing'!Y173&gt;0,'Request Testing'!Z173&gt;0,'Request Testing'!AA173&gt;0,'Request Testing'!AB173&gt;0),"X","")</f>
        <v/>
      </c>
      <c r="AF173" s="75" t="str">
        <f>IF(ISNUMBER(SEARCH({"S"},C173)),"S",IF(ISNUMBER(SEARCH({"M"},C173)),"B",IF(ISNUMBER(SEARCH({"B"},C173)),"B",IF(ISNUMBER(SEARCH({"C"},C173)),"C",IF(ISNUMBER(SEARCH({"H"},C173)),"C",IF(ISNUMBER(SEARCH({"F"},C173)),"C",""))))))</f>
        <v/>
      </c>
      <c r="AG173" s="74" t="str">
        <f t="shared" si="40"/>
        <v/>
      </c>
      <c r="AH173" s="74" t="str">
        <f t="shared" si="41"/>
        <v/>
      </c>
      <c r="AI173" s="74" t="str">
        <f t="shared" si="42"/>
        <v/>
      </c>
      <c r="AJ173" s="4" t="str">
        <f t="shared" si="43"/>
        <v/>
      </c>
      <c r="AK173" s="76" t="str">
        <f>IF('Request Testing'!M173&lt;1,"",IF(AND(OR('Request Testing'!$E$1&gt;0),COUNTA('Request Testing'!M173)&gt;0),"CHR","GGP-LD"))</f>
        <v/>
      </c>
      <c r="AL173" s="4" t="str">
        <f t="shared" si="44"/>
        <v/>
      </c>
      <c r="AM173" s="52" t="str">
        <f t="shared" si="45"/>
        <v/>
      </c>
      <c r="AN173" s="4" t="str">
        <f t="shared" si="46"/>
        <v/>
      </c>
      <c r="AO173" s="4" t="str">
        <f t="shared" si="47"/>
        <v/>
      </c>
      <c r="AP173" s="74" t="str">
        <f t="shared" si="48"/>
        <v/>
      </c>
      <c r="AQ173" s="4" t="str">
        <f t="shared" si="49"/>
        <v/>
      </c>
      <c r="AR173" s="4" t="str">
        <f t="shared" si="59"/>
        <v/>
      </c>
      <c r="AS173" s="74" t="str">
        <f t="shared" si="50"/>
        <v/>
      </c>
      <c r="AT173" s="4" t="str">
        <f t="shared" si="51"/>
        <v/>
      </c>
      <c r="AU173" s="4" t="str">
        <f t="shared" si="52"/>
        <v/>
      </c>
      <c r="AV173" s="4" t="str">
        <f t="shared" si="53"/>
        <v/>
      </c>
      <c r="AW173" s="4" t="str">
        <f t="shared" si="54"/>
        <v/>
      </c>
      <c r="AX173" s="4" t="str">
        <f t="shared" si="55"/>
        <v/>
      </c>
      <c r="AY173" s="4" t="str">
        <f t="shared" si="56"/>
        <v/>
      </c>
      <c r="AZ173" s="4" t="str">
        <f t="shared" si="57"/>
        <v/>
      </c>
      <c r="BA173" s="77" t="str">
        <f>IF(AND(OR('Request Testing'!L173&gt;0,'Request Testing'!M173&gt;0),COUNTA('Request Testing'!V173:AB173)&gt;0),"Run Panel","")</f>
        <v/>
      </c>
      <c r="BC173" s="78" t="str">
        <f>IF(AG173="Blood Card",'Order Details'!$S$34,"")</f>
        <v/>
      </c>
      <c r="BD173" s="78" t="str">
        <f>IF(AH173="Hair Card",'Order Details'!$S$35,"")</f>
        <v/>
      </c>
      <c r="BF173" s="4" t="str">
        <f>IF(AJ173="GGP-HD",'Order Details'!$N$10,"")</f>
        <v/>
      </c>
      <c r="BG173" s="79" t="str">
        <f>IF(AK173="GGP-LD",'Order Details'!$N$15,IF(AK173="CHR",'Order Details'!$P$15,""))</f>
        <v/>
      </c>
      <c r="BH173" s="52" t="str">
        <f>IF(AL173="GGP-uLD",'Order Details'!$N$18,"")</f>
        <v/>
      </c>
      <c r="BI173" s="80" t="str">
        <f>IF(AM173="PV",'Order Details'!$N$24,"")</f>
        <v/>
      </c>
      <c r="BJ173" s="78" t="str">
        <f>IF(AN173="HPS",'Order Details'!$N$34,IF(AN173="HPS ADD ON",'Order Details'!$M$34,""))</f>
        <v/>
      </c>
      <c r="BK173" s="78" t="str">
        <f>IF(AO173="CC",'Order Details'!$N$33,IF(AO173="CC ADD ON",'Order Details'!$M$33,""))</f>
        <v/>
      </c>
      <c r="BL173" s="79" t="str">
        <f>IF(AP173="DL",'Order Details'!$N$35,"")</f>
        <v/>
      </c>
      <c r="BM173" s="79" t="str">
        <f>IF(AQ173="RC",'Order Details'!$N$36,"")</f>
        <v/>
      </c>
      <c r="BN173" s="79" t="str">
        <f>IF(AR173="OH",'Order Details'!$N$37,"")</f>
        <v/>
      </c>
      <c r="BO173" s="79" t="str">
        <f>IF(AS173="BVD",'Order Details'!$N$38,"")</f>
        <v/>
      </c>
      <c r="BP173" s="79" t="str">
        <f>IF(AT173="AM",'Order Details'!$N$40,"")</f>
        <v/>
      </c>
      <c r="BQ173" s="79" t="str">
        <f>IF(AU173="NH",'Order Details'!$N$41,"")</f>
        <v/>
      </c>
      <c r="BR173" s="79" t="str">
        <f>IF(AV173="CA",'Order Details'!$N$42,"")</f>
        <v/>
      </c>
      <c r="BS173" s="79" t="str">
        <f>IF(AW173="DD",'Order Details'!$N$43,"")</f>
        <v/>
      </c>
      <c r="BT173" s="79" t="str">
        <f>IF(AX173="TH",'Order Details'!$N$45,"")</f>
        <v/>
      </c>
      <c r="BU173" s="79" t="str">
        <f>IF(AY173="PHA",'Order Details'!$N$44,"")</f>
        <v/>
      </c>
      <c r="BV173" s="79" t="str">
        <f>IF(AZ173="OS",'Order Details'!$N$46,"")</f>
        <v/>
      </c>
      <c r="BW173" s="79" t="str">
        <f>IF(BA173="RUN PANEL",'Order Details'!$N$39,"")</f>
        <v/>
      </c>
      <c r="BX173" s="79" t="str">
        <f t="shared" si="58"/>
        <v/>
      </c>
    </row>
    <row r="174" spans="1:76" ht="15.75" customHeight="1">
      <c r="A174" s="22" t="str">
        <f>IF('Request Testing'!A174&gt;0,'Request Testing'!A174,"")</f>
        <v/>
      </c>
      <c r="B174" s="70" t="str">
        <f>IF('Request Testing'!B174="","",'Request Testing'!B174)</f>
        <v/>
      </c>
      <c r="C174" s="70" t="str">
        <f>IF('Request Testing'!C174="","",'Request Testing'!C174)</f>
        <v/>
      </c>
      <c r="D174" s="24" t="str">
        <f>IF('Request Testing'!D174="","",'Request Testing'!D174)</f>
        <v/>
      </c>
      <c r="E174" s="24" t="str">
        <f>IF('Request Testing'!E174="","",'Request Testing'!E174)</f>
        <v/>
      </c>
      <c r="F174" s="24" t="str">
        <f>IF('Request Testing'!F174="","",'Request Testing'!F174)</f>
        <v/>
      </c>
      <c r="G174" s="22" t="str">
        <f>IF('Request Testing'!G174="","",'Request Testing'!G174)</f>
        <v/>
      </c>
      <c r="H174" s="71" t="str">
        <f>IF('Request Testing'!H174="","",'Request Testing'!H174)</f>
        <v/>
      </c>
      <c r="I174" s="22" t="str">
        <f>IF('Request Testing'!I174="","",'Request Testing'!I174)</f>
        <v/>
      </c>
      <c r="J174" s="22" t="str">
        <f>IF('Request Testing'!J174="","",'Request Testing'!J174)</f>
        <v/>
      </c>
      <c r="K174" s="22" t="str">
        <f>IF('Request Testing'!K174="","",'Request Testing'!K174)</f>
        <v/>
      </c>
      <c r="L174" s="70" t="str">
        <f>IF('Request Testing'!L174="","",'Request Testing'!L174)</f>
        <v/>
      </c>
      <c r="M174" s="70" t="str">
        <f>IF('Request Testing'!M174="","",'Request Testing'!M174)</f>
        <v/>
      </c>
      <c r="N174" s="70" t="str">
        <f>IF('Request Testing'!N174="","",'Request Testing'!N174)</f>
        <v/>
      </c>
      <c r="O174" s="72" t="str">
        <f>IF('Request Testing'!O174&lt;1,"",IF(AND(OR('Request Testing'!L174&gt;0,'Request Testing'!M174&gt;0,'Request Testing'!N174&gt;0),COUNTA('Request Testing'!O174)&gt;0),"","PV"))</f>
        <v/>
      </c>
      <c r="P174" s="72" t="str">
        <f>IF('Request Testing'!P174&lt;1,"",IF(AND(OR('Request Testing'!L174&gt;0,'Request Testing'!M174&gt;0),COUNTA('Request Testing'!P174)&gt;0),"HPS ADD ON","HPS"))</f>
        <v/>
      </c>
      <c r="Q174" s="72" t="str">
        <f>IF('Request Testing'!Q174&lt;1,"",IF(AND(OR('Request Testing'!L174&gt;0,'Request Testing'!M174&gt;0),COUNTA('Request Testing'!Q174)&gt;0),"CC ADD ON","CC"))</f>
        <v/>
      </c>
      <c r="R174" s="72" t="str">
        <f>IF('Request Testing'!R174&lt;1,"",IF(AND(OR('Request Testing'!L174&gt;0,'Request Testing'!M174&gt;0),COUNTA('Request Testing'!R174)&gt;0),"RC ADD ON","RC"))</f>
        <v/>
      </c>
      <c r="S174" s="70" t="str">
        <f>IF('Request Testing'!S174&lt;1,"",IF(AND(OR('Request Testing'!L174&gt;0,'Request Testing'!M174&gt;0),COUNTA('Request Testing'!S174)&gt;0),"DL ADD ON","DL"))</f>
        <v/>
      </c>
      <c r="T174" s="70" t="str">
        <f>IF('Request Testing'!T174="","",'Request Testing'!T174)</f>
        <v/>
      </c>
      <c r="U174" s="70" t="str">
        <f>IF('Request Testing'!U174&lt;1,"",IF(AND(OR('Request Testing'!L174&gt;0,'Request Testing'!M174&gt;0),COUNTA('Request Testing'!U174)&gt;0),"OH ADD ON","OH"))</f>
        <v/>
      </c>
      <c r="V174" s="73" t="str">
        <f>IF('Request Testing'!V174&lt;1,"",IF(AND(OR('Request Testing'!L174&gt;0,'Request Testing'!M174&gt;0),COUNTA('Request Testing'!V174)&gt;0),"GCP","AM"))</f>
        <v/>
      </c>
      <c r="W174" s="73" t="str">
        <f>IF('Request Testing'!W174&lt;1,"",IF(AND(OR('Request Testing'!L174&gt;0,'Request Testing'!M174&gt;0),COUNTA('Request Testing'!W174)&gt;0),"GCP","NH"))</f>
        <v/>
      </c>
      <c r="X174" s="73" t="str">
        <f>IF('Request Testing'!X174&lt;1,"",IF(AND(OR('Request Testing'!L174&gt;0,'Request Testing'!M174&gt;0),COUNTA('Request Testing'!X174)&gt;0),"GCP","CA"))</f>
        <v/>
      </c>
      <c r="Y174" s="73" t="str">
        <f>IF('Request Testing'!Y174&lt;1,"",IF(AND(OR('Request Testing'!L174&gt;0,'Request Testing'!M174&gt;0),COUNTA('Request Testing'!Y174)&gt;0),"GCP","DD"))</f>
        <v/>
      </c>
      <c r="Z174" s="73" t="str">
        <f>IF('Request Testing'!Z174&lt;1,"",IF(AND(OR('Request Testing'!L174&gt;0,'Request Testing'!M174&gt;0),COUNTA('Request Testing'!Z174)&gt;0),"GCP","TH"))</f>
        <v/>
      </c>
      <c r="AA174" s="73" t="str">
        <f>IF('Request Testing'!AA174&lt;1,"",IF(AND(OR('Request Testing'!L174&gt;0,'Request Testing'!M174&gt;0),COUNTA('Request Testing'!AA174)&gt;0),"GCP","PHA"))</f>
        <v/>
      </c>
      <c r="AB174" s="73" t="str">
        <f>IF('Request Testing'!AB174&lt;1,"",IF(AND(OR('Request Testing'!L174&gt;0,'Request Testing'!M174&gt;0),COUNTA('Request Testing'!AB174)&gt;0),"GCP","OS"))</f>
        <v/>
      </c>
      <c r="AE174" s="74" t="str">
        <f>IF(OR('Request Testing'!L174&gt;0,'Request Testing'!M174&gt;0,'Request Testing'!N174&gt;0,'Request Testing'!O174&gt;0,'Request Testing'!P174&gt;0,'Request Testing'!Q174&gt;0,'Request Testing'!R174&gt;0,'Request Testing'!S174&gt;0,'Request Testing'!T174&gt;0,'Request Testing'!U174&gt;0,'Request Testing'!V174&gt;0,'Request Testing'!W174&gt;0,'Request Testing'!X174&gt;0,'Request Testing'!Y174&gt;0,'Request Testing'!Z174&gt;0,'Request Testing'!AA174&gt;0,'Request Testing'!AB174&gt;0),"X","")</f>
        <v/>
      </c>
      <c r="AF174" s="75" t="str">
        <f>IF(ISNUMBER(SEARCH({"S"},C174)),"S",IF(ISNUMBER(SEARCH({"M"},C174)),"B",IF(ISNUMBER(SEARCH({"B"},C174)),"B",IF(ISNUMBER(SEARCH({"C"},C174)),"C",IF(ISNUMBER(SEARCH({"H"},C174)),"C",IF(ISNUMBER(SEARCH({"F"},C174)),"C",""))))))</f>
        <v/>
      </c>
      <c r="AG174" s="74" t="str">
        <f t="shared" si="40"/>
        <v/>
      </c>
      <c r="AH174" s="74" t="str">
        <f t="shared" si="41"/>
        <v/>
      </c>
      <c r="AI174" s="74" t="str">
        <f t="shared" si="42"/>
        <v/>
      </c>
      <c r="AJ174" s="4" t="str">
        <f t="shared" si="43"/>
        <v/>
      </c>
      <c r="AK174" s="76" t="str">
        <f>IF('Request Testing'!M174&lt;1,"",IF(AND(OR('Request Testing'!$E$1&gt;0),COUNTA('Request Testing'!M174)&gt;0),"CHR","GGP-LD"))</f>
        <v/>
      </c>
      <c r="AL174" s="4" t="str">
        <f t="shared" si="44"/>
        <v/>
      </c>
      <c r="AM174" s="52" t="str">
        <f t="shared" si="45"/>
        <v/>
      </c>
      <c r="AN174" s="4" t="str">
        <f t="shared" si="46"/>
        <v/>
      </c>
      <c r="AO174" s="4" t="str">
        <f t="shared" si="47"/>
        <v/>
      </c>
      <c r="AP174" s="74" t="str">
        <f t="shared" si="48"/>
        <v/>
      </c>
      <c r="AQ174" s="4" t="str">
        <f t="shared" si="49"/>
        <v/>
      </c>
      <c r="AR174" s="4" t="str">
        <f t="shared" si="59"/>
        <v/>
      </c>
      <c r="AS174" s="74" t="str">
        <f t="shared" si="50"/>
        <v/>
      </c>
      <c r="AT174" s="4" t="str">
        <f t="shared" si="51"/>
        <v/>
      </c>
      <c r="AU174" s="4" t="str">
        <f t="shared" si="52"/>
        <v/>
      </c>
      <c r="AV174" s="4" t="str">
        <f t="shared" si="53"/>
        <v/>
      </c>
      <c r="AW174" s="4" t="str">
        <f t="shared" si="54"/>
        <v/>
      </c>
      <c r="AX174" s="4" t="str">
        <f t="shared" si="55"/>
        <v/>
      </c>
      <c r="AY174" s="4" t="str">
        <f t="shared" si="56"/>
        <v/>
      </c>
      <c r="AZ174" s="4" t="str">
        <f t="shared" si="57"/>
        <v/>
      </c>
      <c r="BA174" s="77" t="str">
        <f>IF(AND(OR('Request Testing'!L174&gt;0,'Request Testing'!M174&gt;0),COUNTA('Request Testing'!V174:AB174)&gt;0),"Run Panel","")</f>
        <v/>
      </c>
      <c r="BC174" s="78" t="str">
        <f>IF(AG174="Blood Card",'Order Details'!$S$34,"")</f>
        <v/>
      </c>
      <c r="BD174" s="78" t="str">
        <f>IF(AH174="Hair Card",'Order Details'!$S$35,"")</f>
        <v/>
      </c>
      <c r="BF174" s="4" t="str">
        <f>IF(AJ174="GGP-HD",'Order Details'!$N$10,"")</f>
        <v/>
      </c>
      <c r="BG174" s="79" t="str">
        <f>IF(AK174="GGP-LD",'Order Details'!$N$15,IF(AK174="CHR",'Order Details'!$P$15,""))</f>
        <v/>
      </c>
      <c r="BH174" s="52" t="str">
        <f>IF(AL174="GGP-uLD",'Order Details'!$N$18,"")</f>
        <v/>
      </c>
      <c r="BI174" s="80" t="str">
        <f>IF(AM174="PV",'Order Details'!$N$24,"")</f>
        <v/>
      </c>
      <c r="BJ174" s="78" t="str">
        <f>IF(AN174="HPS",'Order Details'!$N$34,IF(AN174="HPS ADD ON",'Order Details'!$M$34,""))</f>
        <v/>
      </c>
      <c r="BK174" s="78" t="str">
        <f>IF(AO174="CC",'Order Details'!$N$33,IF(AO174="CC ADD ON",'Order Details'!$M$33,""))</f>
        <v/>
      </c>
      <c r="BL174" s="79" t="str">
        <f>IF(AP174="DL",'Order Details'!$N$35,"")</f>
        <v/>
      </c>
      <c r="BM174" s="79" t="str">
        <f>IF(AQ174="RC",'Order Details'!$N$36,"")</f>
        <v/>
      </c>
      <c r="BN174" s="79" t="str">
        <f>IF(AR174="OH",'Order Details'!$N$37,"")</f>
        <v/>
      </c>
      <c r="BO174" s="79" t="str">
        <f>IF(AS174="BVD",'Order Details'!$N$38,"")</f>
        <v/>
      </c>
      <c r="BP174" s="79" t="str">
        <f>IF(AT174="AM",'Order Details'!$N$40,"")</f>
        <v/>
      </c>
      <c r="BQ174" s="79" t="str">
        <f>IF(AU174="NH",'Order Details'!$N$41,"")</f>
        <v/>
      </c>
      <c r="BR174" s="79" t="str">
        <f>IF(AV174="CA",'Order Details'!$N$42,"")</f>
        <v/>
      </c>
      <c r="BS174" s="79" t="str">
        <f>IF(AW174="DD",'Order Details'!$N$43,"")</f>
        <v/>
      </c>
      <c r="BT174" s="79" t="str">
        <f>IF(AX174="TH",'Order Details'!$N$45,"")</f>
        <v/>
      </c>
      <c r="BU174" s="79" t="str">
        <f>IF(AY174="PHA",'Order Details'!$N$44,"")</f>
        <v/>
      </c>
      <c r="BV174" s="79" t="str">
        <f>IF(AZ174="OS",'Order Details'!$N$46,"")</f>
        <v/>
      </c>
      <c r="BW174" s="79" t="str">
        <f>IF(BA174="RUN PANEL",'Order Details'!$N$39,"")</f>
        <v/>
      </c>
      <c r="BX174" s="79" t="str">
        <f t="shared" si="58"/>
        <v/>
      </c>
    </row>
    <row r="175" spans="1:76" ht="15.75" customHeight="1">
      <c r="A175" s="22" t="str">
        <f>IF('Request Testing'!A175&gt;0,'Request Testing'!A175,"")</f>
        <v/>
      </c>
      <c r="B175" s="70" t="str">
        <f>IF('Request Testing'!B175="","",'Request Testing'!B175)</f>
        <v/>
      </c>
      <c r="C175" s="70" t="str">
        <f>IF('Request Testing'!C175="","",'Request Testing'!C175)</f>
        <v/>
      </c>
      <c r="D175" s="24" t="str">
        <f>IF('Request Testing'!D175="","",'Request Testing'!D175)</f>
        <v/>
      </c>
      <c r="E175" s="24" t="str">
        <f>IF('Request Testing'!E175="","",'Request Testing'!E175)</f>
        <v/>
      </c>
      <c r="F175" s="24" t="str">
        <f>IF('Request Testing'!F175="","",'Request Testing'!F175)</f>
        <v/>
      </c>
      <c r="G175" s="22" t="str">
        <f>IF('Request Testing'!G175="","",'Request Testing'!G175)</f>
        <v/>
      </c>
      <c r="H175" s="71" t="str">
        <f>IF('Request Testing'!H175="","",'Request Testing'!H175)</f>
        <v/>
      </c>
      <c r="I175" s="22" t="str">
        <f>IF('Request Testing'!I175="","",'Request Testing'!I175)</f>
        <v/>
      </c>
      <c r="J175" s="22" t="str">
        <f>IF('Request Testing'!J175="","",'Request Testing'!J175)</f>
        <v/>
      </c>
      <c r="K175" s="22" t="str">
        <f>IF('Request Testing'!K175="","",'Request Testing'!K175)</f>
        <v/>
      </c>
      <c r="L175" s="70" t="str">
        <f>IF('Request Testing'!L175="","",'Request Testing'!L175)</f>
        <v/>
      </c>
      <c r="M175" s="70" t="str">
        <f>IF('Request Testing'!M175="","",'Request Testing'!M175)</f>
        <v/>
      </c>
      <c r="N175" s="70" t="str">
        <f>IF('Request Testing'!N175="","",'Request Testing'!N175)</f>
        <v/>
      </c>
      <c r="O175" s="72" t="str">
        <f>IF('Request Testing'!O175&lt;1,"",IF(AND(OR('Request Testing'!L175&gt;0,'Request Testing'!M175&gt;0,'Request Testing'!N175&gt;0),COUNTA('Request Testing'!O175)&gt;0),"","PV"))</f>
        <v/>
      </c>
      <c r="P175" s="72" t="str">
        <f>IF('Request Testing'!P175&lt;1,"",IF(AND(OR('Request Testing'!L175&gt;0,'Request Testing'!M175&gt;0),COUNTA('Request Testing'!P175)&gt;0),"HPS ADD ON","HPS"))</f>
        <v/>
      </c>
      <c r="Q175" s="72" t="str">
        <f>IF('Request Testing'!Q175&lt;1,"",IF(AND(OR('Request Testing'!L175&gt;0,'Request Testing'!M175&gt;0),COUNTA('Request Testing'!Q175)&gt;0),"CC ADD ON","CC"))</f>
        <v/>
      </c>
      <c r="R175" s="72" t="str">
        <f>IF('Request Testing'!R175&lt;1,"",IF(AND(OR('Request Testing'!L175&gt;0,'Request Testing'!M175&gt;0),COUNTA('Request Testing'!R175)&gt;0),"RC ADD ON","RC"))</f>
        <v/>
      </c>
      <c r="S175" s="70" t="str">
        <f>IF('Request Testing'!S175&lt;1,"",IF(AND(OR('Request Testing'!L175&gt;0,'Request Testing'!M175&gt;0),COUNTA('Request Testing'!S175)&gt;0),"DL ADD ON","DL"))</f>
        <v/>
      </c>
      <c r="T175" s="70" t="str">
        <f>IF('Request Testing'!T175="","",'Request Testing'!T175)</f>
        <v/>
      </c>
      <c r="U175" s="70" t="str">
        <f>IF('Request Testing'!U175&lt;1,"",IF(AND(OR('Request Testing'!L175&gt;0,'Request Testing'!M175&gt;0),COUNTA('Request Testing'!U175)&gt;0),"OH ADD ON","OH"))</f>
        <v/>
      </c>
      <c r="V175" s="73" t="str">
        <f>IF('Request Testing'!V175&lt;1,"",IF(AND(OR('Request Testing'!L175&gt;0,'Request Testing'!M175&gt;0),COUNTA('Request Testing'!V175)&gt;0),"GCP","AM"))</f>
        <v/>
      </c>
      <c r="W175" s="73" t="str">
        <f>IF('Request Testing'!W175&lt;1,"",IF(AND(OR('Request Testing'!L175&gt;0,'Request Testing'!M175&gt;0),COUNTA('Request Testing'!W175)&gt;0),"GCP","NH"))</f>
        <v/>
      </c>
      <c r="X175" s="73" t="str">
        <f>IF('Request Testing'!X175&lt;1,"",IF(AND(OR('Request Testing'!L175&gt;0,'Request Testing'!M175&gt;0),COUNTA('Request Testing'!X175)&gt;0),"GCP","CA"))</f>
        <v/>
      </c>
      <c r="Y175" s="73" t="str">
        <f>IF('Request Testing'!Y175&lt;1,"",IF(AND(OR('Request Testing'!L175&gt;0,'Request Testing'!M175&gt;0),COUNTA('Request Testing'!Y175)&gt;0),"GCP","DD"))</f>
        <v/>
      </c>
      <c r="Z175" s="73" t="str">
        <f>IF('Request Testing'!Z175&lt;1,"",IF(AND(OR('Request Testing'!L175&gt;0,'Request Testing'!M175&gt;0),COUNTA('Request Testing'!Z175)&gt;0),"GCP","TH"))</f>
        <v/>
      </c>
      <c r="AA175" s="73" t="str">
        <f>IF('Request Testing'!AA175&lt;1,"",IF(AND(OR('Request Testing'!L175&gt;0,'Request Testing'!M175&gt;0),COUNTA('Request Testing'!AA175)&gt;0),"GCP","PHA"))</f>
        <v/>
      </c>
      <c r="AB175" s="73" t="str">
        <f>IF('Request Testing'!AB175&lt;1,"",IF(AND(OR('Request Testing'!L175&gt;0,'Request Testing'!M175&gt;0),COUNTA('Request Testing'!AB175)&gt;0),"GCP","OS"))</f>
        <v/>
      </c>
      <c r="AE175" s="74" t="str">
        <f>IF(OR('Request Testing'!L175&gt;0,'Request Testing'!M175&gt;0,'Request Testing'!N175&gt;0,'Request Testing'!O175&gt;0,'Request Testing'!P175&gt;0,'Request Testing'!Q175&gt;0,'Request Testing'!R175&gt;0,'Request Testing'!S175&gt;0,'Request Testing'!T175&gt;0,'Request Testing'!U175&gt;0,'Request Testing'!V175&gt;0,'Request Testing'!W175&gt;0,'Request Testing'!X175&gt;0,'Request Testing'!Y175&gt;0,'Request Testing'!Z175&gt;0,'Request Testing'!AA175&gt;0,'Request Testing'!AB175&gt;0),"X","")</f>
        <v/>
      </c>
      <c r="AF175" s="75" t="str">
        <f>IF(ISNUMBER(SEARCH({"S"},C175)),"S",IF(ISNUMBER(SEARCH({"M"},C175)),"B",IF(ISNUMBER(SEARCH({"B"},C175)),"B",IF(ISNUMBER(SEARCH({"C"},C175)),"C",IF(ISNUMBER(SEARCH({"H"},C175)),"C",IF(ISNUMBER(SEARCH({"F"},C175)),"C",""))))))</f>
        <v/>
      </c>
      <c r="AG175" s="74" t="str">
        <f t="shared" si="40"/>
        <v/>
      </c>
      <c r="AH175" s="74" t="str">
        <f t="shared" si="41"/>
        <v/>
      </c>
      <c r="AI175" s="74" t="str">
        <f t="shared" si="42"/>
        <v/>
      </c>
      <c r="AJ175" s="4" t="str">
        <f t="shared" si="43"/>
        <v/>
      </c>
      <c r="AK175" s="76" t="str">
        <f>IF('Request Testing'!M175&lt;1,"",IF(AND(OR('Request Testing'!$E$1&gt;0),COUNTA('Request Testing'!M175)&gt;0),"CHR","GGP-LD"))</f>
        <v/>
      </c>
      <c r="AL175" s="4" t="str">
        <f t="shared" si="44"/>
        <v/>
      </c>
      <c r="AM175" s="52" t="str">
        <f t="shared" si="45"/>
        <v/>
      </c>
      <c r="AN175" s="4" t="str">
        <f t="shared" si="46"/>
        <v/>
      </c>
      <c r="AO175" s="4" t="str">
        <f t="shared" si="47"/>
        <v/>
      </c>
      <c r="AP175" s="74" t="str">
        <f t="shared" si="48"/>
        <v/>
      </c>
      <c r="AQ175" s="4" t="str">
        <f t="shared" si="49"/>
        <v/>
      </c>
      <c r="AR175" s="4" t="str">
        <f t="shared" si="59"/>
        <v/>
      </c>
      <c r="AS175" s="74" t="str">
        <f t="shared" si="50"/>
        <v/>
      </c>
      <c r="AT175" s="4" t="str">
        <f t="shared" si="51"/>
        <v/>
      </c>
      <c r="AU175" s="4" t="str">
        <f t="shared" si="52"/>
        <v/>
      </c>
      <c r="AV175" s="4" t="str">
        <f t="shared" si="53"/>
        <v/>
      </c>
      <c r="AW175" s="4" t="str">
        <f t="shared" si="54"/>
        <v/>
      </c>
      <c r="AX175" s="4" t="str">
        <f t="shared" si="55"/>
        <v/>
      </c>
      <c r="AY175" s="4" t="str">
        <f t="shared" si="56"/>
        <v/>
      </c>
      <c r="AZ175" s="4" t="str">
        <f t="shared" si="57"/>
        <v/>
      </c>
      <c r="BA175" s="77" t="str">
        <f>IF(AND(OR('Request Testing'!L175&gt;0,'Request Testing'!M175&gt;0),COUNTA('Request Testing'!V175:AB175)&gt;0),"Run Panel","")</f>
        <v/>
      </c>
      <c r="BC175" s="78" t="str">
        <f>IF(AG175="Blood Card",'Order Details'!$S$34,"")</f>
        <v/>
      </c>
      <c r="BD175" s="78" t="str">
        <f>IF(AH175="Hair Card",'Order Details'!$S$35,"")</f>
        <v/>
      </c>
      <c r="BF175" s="4" t="str">
        <f>IF(AJ175="GGP-HD",'Order Details'!$N$10,"")</f>
        <v/>
      </c>
      <c r="BG175" s="79" t="str">
        <f>IF(AK175="GGP-LD",'Order Details'!$N$15,IF(AK175="CHR",'Order Details'!$P$15,""))</f>
        <v/>
      </c>
      <c r="BH175" s="52" t="str">
        <f>IF(AL175="GGP-uLD",'Order Details'!$N$18,"")</f>
        <v/>
      </c>
      <c r="BI175" s="80" t="str">
        <f>IF(AM175="PV",'Order Details'!$N$24,"")</f>
        <v/>
      </c>
      <c r="BJ175" s="78" t="str">
        <f>IF(AN175="HPS",'Order Details'!$N$34,IF(AN175="HPS ADD ON",'Order Details'!$M$34,""))</f>
        <v/>
      </c>
      <c r="BK175" s="78" t="str">
        <f>IF(AO175="CC",'Order Details'!$N$33,IF(AO175="CC ADD ON",'Order Details'!$M$33,""))</f>
        <v/>
      </c>
      <c r="BL175" s="79" t="str">
        <f>IF(AP175="DL",'Order Details'!$N$35,"")</f>
        <v/>
      </c>
      <c r="BM175" s="79" t="str">
        <f>IF(AQ175="RC",'Order Details'!$N$36,"")</f>
        <v/>
      </c>
      <c r="BN175" s="79" t="str">
        <f>IF(AR175="OH",'Order Details'!$N$37,"")</f>
        <v/>
      </c>
      <c r="BO175" s="79" t="str">
        <f>IF(AS175="BVD",'Order Details'!$N$38,"")</f>
        <v/>
      </c>
      <c r="BP175" s="79" t="str">
        <f>IF(AT175="AM",'Order Details'!$N$40,"")</f>
        <v/>
      </c>
      <c r="BQ175" s="79" t="str">
        <f>IF(AU175="NH",'Order Details'!$N$41,"")</f>
        <v/>
      </c>
      <c r="BR175" s="79" t="str">
        <f>IF(AV175="CA",'Order Details'!$N$42,"")</f>
        <v/>
      </c>
      <c r="BS175" s="79" t="str">
        <f>IF(AW175="DD",'Order Details'!$N$43,"")</f>
        <v/>
      </c>
      <c r="BT175" s="79" t="str">
        <f>IF(AX175="TH",'Order Details'!$N$45,"")</f>
        <v/>
      </c>
      <c r="BU175" s="79" t="str">
        <f>IF(AY175="PHA",'Order Details'!$N$44,"")</f>
        <v/>
      </c>
      <c r="BV175" s="79" t="str">
        <f>IF(AZ175="OS",'Order Details'!$N$46,"")</f>
        <v/>
      </c>
      <c r="BW175" s="79" t="str">
        <f>IF(BA175="RUN PANEL",'Order Details'!$N$39,"")</f>
        <v/>
      </c>
      <c r="BX175" s="79" t="str">
        <f t="shared" si="58"/>
        <v/>
      </c>
    </row>
    <row r="176" spans="1:76" ht="15.75" customHeight="1">
      <c r="A176" s="22" t="str">
        <f>IF('Request Testing'!A176&gt;0,'Request Testing'!A176,"")</f>
        <v/>
      </c>
      <c r="B176" s="70" t="str">
        <f>IF('Request Testing'!B176="","",'Request Testing'!B176)</f>
        <v/>
      </c>
      <c r="C176" s="70" t="str">
        <f>IF('Request Testing'!C176="","",'Request Testing'!C176)</f>
        <v/>
      </c>
      <c r="D176" s="24" t="str">
        <f>IF('Request Testing'!D176="","",'Request Testing'!D176)</f>
        <v/>
      </c>
      <c r="E176" s="24" t="str">
        <f>IF('Request Testing'!E176="","",'Request Testing'!E176)</f>
        <v/>
      </c>
      <c r="F176" s="24" t="str">
        <f>IF('Request Testing'!F176="","",'Request Testing'!F176)</f>
        <v/>
      </c>
      <c r="G176" s="22" t="str">
        <f>IF('Request Testing'!G176="","",'Request Testing'!G176)</f>
        <v/>
      </c>
      <c r="H176" s="71" t="str">
        <f>IF('Request Testing'!H176="","",'Request Testing'!H176)</f>
        <v/>
      </c>
      <c r="I176" s="22" t="str">
        <f>IF('Request Testing'!I176="","",'Request Testing'!I176)</f>
        <v/>
      </c>
      <c r="J176" s="22" t="str">
        <f>IF('Request Testing'!J176="","",'Request Testing'!J176)</f>
        <v/>
      </c>
      <c r="K176" s="22" t="str">
        <f>IF('Request Testing'!K176="","",'Request Testing'!K176)</f>
        <v/>
      </c>
      <c r="L176" s="70" t="str">
        <f>IF('Request Testing'!L176="","",'Request Testing'!L176)</f>
        <v/>
      </c>
      <c r="M176" s="70" t="str">
        <f>IF('Request Testing'!M176="","",'Request Testing'!M176)</f>
        <v/>
      </c>
      <c r="N176" s="70" t="str">
        <f>IF('Request Testing'!N176="","",'Request Testing'!N176)</f>
        <v/>
      </c>
      <c r="O176" s="72" t="str">
        <f>IF('Request Testing'!O176&lt;1,"",IF(AND(OR('Request Testing'!L176&gt;0,'Request Testing'!M176&gt;0,'Request Testing'!N176&gt;0),COUNTA('Request Testing'!O176)&gt;0),"","PV"))</f>
        <v/>
      </c>
      <c r="P176" s="72" t="str">
        <f>IF('Request Testing'!P176&lt;1,"",IF(AND(OR('Request Testing'!L176&gt;0,'Request Testing'!M176&gt;0),COUNTA('Request Testing'!P176)&gt;0),"HPS ADD ON","HPS"))</f>
        <v/>
      </c>
      <c r="Q176" s="72" t="str">
        <f>IF('Request Testing'!Q176&lt;1,"",IF(AND(OR('Request Testing'!L176&gt;0,'Request Testing'!M176&gt;0),COUNTA('Request Testing'!Q176)&gt;0),"CC ADD ON","CC"))</f>
        <v/>
      </c>
      <c r="R176" s="72" t="str">
        <f>IF('Request Testing'!R176&lt;1,"",IF(AND(OR('Request Testing'!L176&gt;0,'Request Testing'!M176&gt;0),COUNTA('Request Testing'!R176)&gt;0),"RC ADD ON","RC"))</f>
        <v/>
      </c>
      <c r="S176" s="70" t="str">
        <f>IF('Request Testing'!S176&lt;1,"",IF(AND(OR('Request Testing'!L176&gt;0,'Request Testing'!M176&gt;0),COUNTA('Request Testing'!S176)&gt;0),"DL ADD ON","DL"))</f>
        <v/>
      </c>
      <c r="T176" s="70" t="str">
        <f>IF('Request Testing'!T176="","",'Request Testing'!T176)</f>
        <v/>
      </c>
      <c r="U176" s="70" t="str">
        <f>IF('Request Testing'!U176&lt;1,"",IF(AND(OR('Request Testing'!L176&gt;0,'Request Testing'!M176&gt;0),COUNTA('Request Testing'!U176)&gt;0),"OH ADD ON","OH"))</f>
        <v/>
      </c>
      <c r="V176" s="73" t="str">
        <f>IF('Request Testing'!V176&lt;1,"",IF(AND(OR('Request Testing'!L176&gt;0,'Request Testing'!M176&gt;0),COUNTA('Request Testing'!V176)&gt;0),"GCP","AM"))</f>
        <v/>
      </c>
      <c r="W176" s="73" t="str">
        <f>IF('Request Testing'!W176&lt;1,"",IF(AND(OR('Request Testing'!L176&gt;0,'Request Testing'!M176&gt;0),COUNTA('Request Testing'!W176)&gt;0),"GCP","NH"))</f>
        <v/>
      </c>
      <c r="X176" s="73" t="str">
        <f>IF('Request Testing'!X176&lt;1,"",IF(AND(OR('Request Testing'!L176&gt;0,'Request Testing'!M176&gt;0),COUNTA('Request Testing'!X176)&gt;0),"GCP","CA"))</f>
        <v/>
      </c>
      <c r="Y176" s="73" t="str">
        <f>IF('Request Testing'!Y176&lt;1,"",IF(AND(OR('Request Testing'!L176&gt;0,'Request Testing'!M176&gt;0),COUNTA('Request Testing'!Y176)&gt;0),"GCP","DD"))</f>
        <v/>
      </c>
      <c r="Z176" s="73" t="str">
        <f>IF('Request Testing'!Z176&lt;1,"",IF(AND(OR('Request Testing'!L176&gt;0,'Request Testing'!M176&gt;0),COUNTA('Request Testing'!Z176)&gt;0),"GCP","TH"))</f>
        <v/>
      </c>
      <c r="AA176" s="73" t="str">
        <f>IF('Request Testing'!AA176&lt;1,"",IF(AND(OR('Request Testing'!L176&gt;0,'Request Testing'!M176&gt;0),COUNTA('Request Testing'!AA176)&gt;0),"GCP","PHA"))</f>
        <v/>
      </c>
      <c r="AB176" s="73" t="str">
        <f>IF('Request Testing'!AB176&lt;1,"",IF(AND(OR('Request Testing'!L176&gt;0,'Request Testing'!M176&gt;0),COUNTA('Request Testing'!AB176)&gt;0),"GCP","OS"))</f>
        <v/>
      </c>
      <c r="AE176" s="74" t="str">
        <f>IF(OR('Request Testing'!L176&gt;0,'Request Testing'!M176&gt;0,'Request Testing'!N176&gt;0,'Request Testing'!O176&gt;0,'Request Testing'!P176&gt;0,'Request Testing'!Q176&gt;0,'Request Testing'!R176&gt;0,'Request Testing'!S176&gt;0,'Request Testing'!T176&gt;0,'Request Testing'!U176&gt;0,'Request Testing'!V176&gt;0,'Request Testing'!W176&gt;0,'Request Testing'!X176&gt;0,'Request Testing'!Y176&gt;0,'Request Testing'!Z176&gt;0,'Request Testing'!AA176&gt;0,'Request Testing'!AB176&gt;0),"X","")</f>
        <v/>
      </c>
      <c r="AF176" s="75" t="str">
        <f>IF(ISNUMBER(SEARCH({"S"},C176)),"S",IF(ISNUMBER(SEARCH({"M"},C176)),"B",IF(ISNUMBER(SEARCH({"B"},C176)),"B",IF(ISNUMBER(SEARCH({"C"},C176)),"C",IF(ISNUMBER(SEARCH({"H"},C176)),"C",IF(ISNUMBER(SEARCH({"F"},C176)),"C",""))))))</f>
        <v/>
      </c>
      <c r="AG176" s="74" t="str">
        <f t="shared" si="40"/>
        <v/>
      </c>
      <c r="AH176" s="74" t="str">
        <f t="shared" si="41"/>
        <v/>
      </c>
      <c r="AI176" s="74" t="str">
        <f t="shared" si="42"/>
        <v/>
      </c>
      <c r="AJ176" s="4" t="str">
        <f t="shared" si="43"/>
        <v/>
      </c>
      <c r="AK176" s="76" t="str">
        <f>IF('Request Testing'!M176&lt;1,"",IF(AND(OR('Request Testing'!$E$1&gt;0),COUNTA('Request Testing'!M176)&gt;0),"CHR","GGP-LD"))</f>
        <v/>
      </c>
      <c r="AL176" s="4" t="str">
        <f t="shared" si="44"/>
        <v/>
      </c>
      <c r="AM176" s="52" t="str">
        <f t="shared" si="45"/>
        <v/>
      </c>
      <c r="AN176" s="4" t="str">
        <f t="shared" si="46"/>
        <v/>
      </c>
      <c r="AO176" s="4" t="str">
        <f t="shared" si="47"/>
        <v/>
      </c>
      <c r="AP176" s="74" t="str">
        <f t="shared" si="48"/>
        <v/>
      </c>
      <c r="AQ176" s="4" t="str">
        <f t="shared" si="49"/>
        <v/>
      </c>
      <c r="AR176" s="4" t="str">
        <f t="shared" si="59"/>
        <v/>
      </c>
      <c r="AS176" s="74" t="str">
        <f t="shared" si="50"/>
        <v/>
      </c>
      <c r="AT176" s="4" t="str">
        <f t="shared" si="51"/>
        <v/>
      </c>
      <c r="AU176" s="4" t="str">
        <f t="shared" si="52"/>
        <v/>
      </c>
      <c r="AV176" s="4" t="str">
        <f t="shared" si="53"/>
        <v/>
      </c>
      <c r="AW176" s="4" t="str">
        <f t="shared" si="54"/>
        <v/>
      </c>
      <c r="AX176" s="4" t="str">
        <f t="shared" si="55"/>
        <v/>
      </c>
      <c r="AY176" s="4" t="str">
        <f t="shared" si="56"/>
        <v/>
      </c>
      <c r="AZ176" s="4" t="str">
        <f t="shared" si="57"/>
        <v/>
      </c>
      <c r="BA176" s="77" t="str">
        <f>IF(AND(OR('Request Testing'!L176&gt;0,'Request Testing'!M176&gt;0),COUNTA('Request Testing'!V176:AB176)&gt;0),"Run Panel","")</f>
        <v/>
      </c>
      <c r="BC176" s="78" t="str">
        <f>IF(AG176="Blood Card",'Order Details'!$S$34,"")</f>
        <v/>
      </c>
      <c r="BD176" s="78" t="str">
        <f>IF(AH176="Hair Card",'Order Details'!$S$35,"")</f>
        <v/>
      </c>
      <c r="BF176" s="4" t="str">
        <f>IF(AJ176="GGP-HD",'Order Details'!$N$10,"")</f>
        <v/>
      </c>
      <c r="BG176" s="79" t="str">
        <f>IF(AK176="GGP-LD",'Order Details'!$N$15,IF(AK176="CHR",'Order Details'!$P$15,""))</f>
        <v/>
      </c>
      <c r="BH176" s="52" t="str">
        <f>IF(AL176="GGP-uLD",'Order Details'!$N$18,"")</f>
        <v/>
      </c>
      <c r="BI176" s="80" t="str">
        <f>IF(AM176="PV",'Order Details'!$N$24,"")</f>
        <v/>
      </c>
      <c r="BJ176" s="78" t="str">
        <f>IF(AN176="HPS",'Order Details'!$N$34,IF(AN176="HPS ADD ON",'Order Details'!$M$34,""))</f>
        <v/>
      </c>
      <c r="BK176" s="78" t="str">
        <f>IF(AO176="CC",'Order Details'!$N$33,IF(AO176="CC ADD ON",'Order Details'!$M$33,""))</f>
        <v/>
      </c>
      <c r="BL176" s="79" t="str">
        <f>IF(AP176="DL",'Order Details'!$N$35,"")</f>
        <v/>
      </c>
      <c r="BM176" s="79" t="str">
        <f>IF(AQ176="RC",'Order Details'!$N$36,"")</f>
        <v/>
      </c>
      <c r="BN176" s="79" t="str">
        <f>IF(AR176="OH",'Order Details'!$N$37,"")</f>
        <v/>
      </c>
      <c r="BO176" s="79" t="str">
        <f>IF(AS176="BVD",'Order Details'!$N$38,"")</f>
        <v/>
      </c>
      <c r="BP176" s="79" t="str">
        <f>IF(AT176="AM",'Order Details'!$N$40,"")</f>
        <v/>
      </c>
      <c r="BQ176" s="79" t="str">
        <f>IF(AU176="NH",'Order Details'!$N$41,"")</f>
        <v/>
      </c>
      <c r="BR176" s="79" t="str">
        <f>IF(AV176="CA",'Order Details'!$N$42,"")</f>
        <v/>
      </c>
      <c r="BS176" s="79" t="str">
        <f>IF(AW176="DD",'Order Details'!$N$43,"")</f>
        <v/>
      </c>
      <c r="BT176" s="79" t="str">
        <f>IF(AX176="TH",'Order Details'!$N$45,"")</f>
        <v/>
      </c>
      <c r="BU176" s="79" t="str">
        <f>IF(AY176="PHA",'Order Details'!$N$44,"")</f>
        <v/>
      </c>
      <c r="BV176" s="79" t="str">
        <f>IF(AZ176="OS",'Order Details'!$N$46,"")</f>
        <v/>
      </c>
      <c r="BW176" s="79" t="str">
        <f>IF(BA176="RUN PANEL",'Order Details'!$N$39,"")</f>
        <v/>
      </c>
      <c r="BX176" s="79" t="str">
        <f t="shared" si="58"/>
        <v/>
      </c>
    </row>
    <row r="177" spans="1:76" ht="15.75" customHeight="1">
      <c r="A177" s="22" t="str">
        <f>IF('Request Testing'!A177&gt;0,'Request Testing'!A177,"")</f>
        <v/>
      </c>
      <c r="B177" s="70" t="str">
        <f>IF('Request Testing'!B177="","",'Request Testing'!B177)</f>
        <v/>
      </c>
      <c r="C177" s="70" t="str">
        <f>IF('Request Testing'!C177="","",'Request Testing'!C177)</f>
        <v/>
      </c>
      <c r="D177" s="24" t="str">
        <f>IF('Request Testing'!D177="","",'Request Testing'!D177)</f>
        <v/>
      </c>
      <c r="E177" s="24" t="str">
        <f>IF('Request Testing'!E177="","",'Request Testing'!E177)</f>
        <v/>
      </c>
      <c r="F177" s="24" t="str">
        <f>IF('Request Testing'!F177="","",'Request Testing'!F177)</f>
        <v/>
      </c>
      <c r="G177" s="22" t="str">
        <f>IF('Request Testing'!G177="","",'Request Testing'!G177)</f>
        <v/>
      </c>
      <c r="H177" s="71" t="str">
        <f>IF('Request Testing'!H177="","",'Request Testing'!H177)</f>
        <v/>
      </c>
      <c r="I177" s="22" t="str">
        <f>IF('Request Testing'!I177="","",'Request Testing'!I177)</f>
        <v/>
      </c>
      <c r="J177" s="22" t="str">
        <f>IF('Request Testing'!J177="","",'Request Testing'!J177)</f>
        <v/>
      </c>
      <c r="K177" s="22" t="str">
        <f>IF('Request Testing'!K177="","",'Request Testing'!K177)</f>
        <v/>
      </c>
      <c r="L177" s="70" t="str">
        <f>IF('Request Testing'!L177="","",'Request Testing'!L177)</f>
        <v/>
      </c>
      <c r="M177" s="70" t="str">
        <f>IF('Request Testing'!M177="","",'Request Testing'!M177)</f>
        <v/>
      </c>
      <c r="N177" s="70" t="str">
        <f>IF('Request Testing'!N177="","",'Request Testing'!N177)</f>
        <v/>
      </c>
      <c r="O177" s="72" t="str">
        <f>IF('Request Testing'!O177&lt;1,"",IF(AND(OR('Request Testing'!L177&gt;0,'Request Testing'!M177&gt;0,'Request Testing'!N177&gt;0),COUNTA('Request Testing'!O177)&gt;0),"","PV"))</f>
        <v/>
      </c>
      <c r="P177" s="72" t="str">
        <f>IF('Request Testing'!P177&lt;1,"",IF(AND(OR('Request Testing'!L177&gt;0,'Request Testing'!M177&gt;0),COUNTA('Request Testing'!P177)&gt;0),"HPS ADD ON","HPS"))</f>
        <v/>
      </c>
      <c r="Q177" s="72" t="str">
        <f>IF('Request Testing'!Q177&lt;1,"",IF(AND(OR('Request Testing'!L177&gt;0,'Request Testing'!M177&gt;0),COUNTA('Request Testing'!Q177)&gt;0),"CC ADD ON","CC"))</f>
        <v/>
      </c>
      <c r="R177" s="72" t="str">
        <f>IF('Request Testing'!R177&lt;1,"",IF(AND(OR('Request Testing'!L177&gt;0,'Request Testing'!M177&gt;0),COUNTA('Request Testing'!R177)&gt;0),"RC ADD ON","RC"))</f>
        <v/>
      </c>
      <c r="S177" s="70" t="str">
        <f>IF('Request Testing'!S177&lt;1,"",IF(AND(OR('Request Testing'!L177&gt;0,'Request Testing'!M177&gt;0),COUNTA('Request Testing'!S177)&gt;0),"DL ADD ON","DL"))</f>
        <v/>
      </c>
      <c r="T177" s="70" t="str">
        <f>IF('Request Testing'!T177="","",'Request Testing'!T177)</f>
        <v/>
      </c>
      <c r="U177" s="70" t="str">
        <f>IF('Request Testing'!U177&lt;1,"",IF(AND(OR('Request Testing'!L177&gt;0,'Request Testing'!M177&gt;0),COUNTA('Request Testing'!U177)&gt;0),"OH ADD ON","OH"))</f>
        <v/>
      </c>
      <c r="V177" s="73" t="str">
        <f>IF('Request Testing'!V177&lt;1,"",IF(AND(OR('Request Testing'!L177&gt;0,'Request Testing'!M177&gt;0),COUNTA('Request Testing'!V177)&gt;0),"GCP","AM"))</f>
        <v/>
      </c>
      <c r="W177" s="73" t="str">
        <f>IF('Request Testing'!W177&lt;1,"",IF(AND(OR('Request Testing'!L177&gt;0,'Request Testing'!M177&gt;0),COUNTA('Request Testing'!W177)&gt;0),"GCP","NH"))</f>
        <v/>
      </c>
      <c r="X177" s="73" t="str">
        <f>IF('Request Testing'!X177&lt;1,"",IF(AND(OR('Request Testing'!L177&gt;0,'Request Testing'!M177&gt;0),COUNTA('Request Testing'!X177)&gt;0),"GCP","CA"))</f>
        <v/>
      </c>
      <c r="Y177" s="73" t="str">
        <f>IF('Request Testing'!Y177&lt;1,"",IF(AND(OR('Request Testing'!L177&gt;0,'Request Testing'!M177&gt;0),COUNTA('Request Testing'!Y177)&gt;0),"GCP","DD"))</f>
        <v/>
      </c>
      <c r="Z177" s="73" t="str">
        <f>IF('Request Testing'!Z177&lt;1,"",IF(AND(OR('Request Testing'!L177&gt;0,'Request Testing'!M177&gt;0),COUNTA('Request Testing'!Z177)&gt;0),"GCP","TH"))</f>
        <v/>
      </c>
      <c r="AA177" s="73" t="str">
        <f>IF('Request Testing'!AA177&lt;1,"",IF(AND(OR('Request Testing'!L177&gt;0,'Request Testing'!M177&gt;0),COUNTA('Request Testing'!AA177)&gt;0),"GCP","PHA"))</f>
        <v/>
      </c>
      <c r="AB177" s="73" t="str">
        <f>IF('Request Testing'!AB177&lt;1,"",IF(AND(OR('Request Testing'!L177&gt;0,'Request Testing'!M177&gt;0),COUNTA('Request Testing'!AB177)&gt;0),"GCP","OS"))</f>
        <v/>
      </c>
      <c r="AE177" s="74" t="str">
        <f>IF(OR('Request Testing'!L177&gt;0,'Request Testing'!M177&gt;0,'Request Testing'!N177&gt;0,'Request Testing'!O177&gt;0,'Request Testing'!P177&gt;0,'Request Testing'!Q177&gt;0,'Request Testing'!R177&gt;0,'Request Testing'!S177&gt;0,'Request Testing'!T177&gt;0,'Request Testing'!U177&gt;0,'Request Testing'!V177&gt;0,'Request Testing'!W177&gt;0,'Request Testing'!X177&gt;0,'Request Testing'!Y177&gt;0,'Request Testing'!Z177&gt;0,'Request Testing'!AA177&gt;0,'Request Testing'!AB177&gt;0),"X","")</f>
        <v/>
      </c>
      <c r="AF177" s="75" t="str">
        <f>IF(ISNUMBER(SEARCH({"S"},C177)),"S",IF(ISNUMBER(SEARCH({"M"},C177)),"B",IF(ISNUMBER(SEARCH({"B"},C177)),"B",IF(ISNUMBER(SEARCH({"C"},C177)),"C",IF(ISNUMBER(SEARCH({"H"},C177)),"C",IF(ISNUMBER(SEARCH({"F"},C177)),"C",""))))))</f>
        <v/>
      </c>
      <c r="AG177" s="74" t="str">
        <f t="shared" si="40"/>
        <v/>
      </c>
      <c r="AH177" s="74" t="str">
        <f t="shared" si="41"/>
        <v/>
      </c>
      <c r="AI177" s="74" t="str">
        <f t="shared" si="42"/>
        <v/>
      </c>
      <c r="AJ177" s="4" t="str">
        <f t="shared" si="43"/>
        <v/>
      </c>
      <c r="AK177" s="76" t="str">
        <f>IF('Request Testing'!M177&lt;1,"",IF(AND(OR('Request Testing'!$E$1&gt;0),COUNTA('Request Testing'!M177)&gt;0),"CHR","GGP-LD"))</f>
        <v/>
      </c>
      <c r="AL177" s="4" t="str">
        <f t="shared" si="44"/>
        <v/>
      </c>
      <c r="AM177" s="52" t="str">
        <f t="shared" si="45"/>
        <v/>
      </c>
      <c r="AN177" s="4" t="str">
        <f t="shared" si="46"/>
        <v/>
      </c>
      <c r="AO177" s="4" t="str">
        <f t="shared" si="47"/>
        <v/>
      </c>
      <c r="AP177" s="74" t="str">
        <f t="shared" si="48"/>
        <v/>
      </c>
      <c r="AQ177" s="4" t="str">
        <f t="shared" si="49"/>
        <v/>
      </c>
      <c r="AR177" s="4" t="str">
        <f t="shared" si="59"/>
        <v/>
      </c>
      <c r="AS177" s="74" t="str">
        <f t="shared" si="50"/>
        <v/>
      </c>
      <c r="AT177" s="4" t="str">
        <f t="shared" si="51"/>
        <v/>
      </c>
      <c r="AU177" s="4" t="str">
        <f t="shared" si="52"/>
        <v/>
      </c>
      <c r="AV177" s="4" t="str">
        <f t="shared" si="53"/>
        <v/>
      </c>
      <c r="AW177" s="4" t="str">
        <f t="shared" si="54"/>
        <v/>
      </c>
      <c r="AX177" s="4" t="str">
        <f t="shared" si="55"/>
        <v/>
      </c>
      <c r="AY177" s="4" t="str">
        <f t="shared" si="56"/>
        <v/>
      </c>
      <c r="AZ177" s="4" t="str">
        <f t="shared" si="57"/>
        <v/>
      </c>
      <c r="BA177" s="77" t="str">
        <f>IF(AND(OR('Request Testing'!L177&gt;0,'Request Testing'!M177&gt;0),COUNTA('Request Testing'!V177:AB177)&gt;0),"Run Panel","")</f>
        <v/>
      </c>
      <c r="BC177" s="78" t="str">
        <f>IF(AG177="Blood Card",'Order Details'!$S$34,"")</f>
        <v/>
      </c>
      <c r="BD177" s="78" t="str">
        <f>IF(AH177="Hair Card",'Order Details'!$S$35,"")</f>
        <v/>
      </c>
      <c r="BF177" s="4" t="str">
        <f>IF(AJ177="GGP-HD",'Order Details'!$N$10,"")</f>
        <v/>
      </c>
      <c r="BG177" s="79" t="str">
        <f>IF(AK177="GGP-LD",'Order Details'!$N$15,IF(AK177="CHR",'Order Details'!$P$15,""))</f>
        <v/>
      </c>
      <c r="BH177" s="52" t="str">
        <f>IF(AL177="GGP-uLD",'Order Details'!$N$18,"")</f>
        <v/>
      </c>
      <c r="BI177" s="80" t="str">
        <f>IF(AM177="PV",'Order Details'!$N$24,"")</f>
        <v/>
      </c>
      <c r="BJ177" s="78" t="str">
        <f>IF(AN177="HPS",'Order Details'!$N$34,IF(AN177="HPS ADD ON",'Order Details'!$M$34,""))</f>
        <v/>
      </c>
      <c r="BK177" s="78" t="str">
        <f>IF(AO177="CC",'Order Details'!$N$33,IF(AO177="CC ADD ON",'Order Details'!$M$33,""))</f>
        <v/>
      </c>
      <c r="BL177" s="79" t="str">
        <f>IF(AP177="DL",'Order Details'!$N$35,"")</f>
        <v/>
      </c>
      <c r="BM177" s="79" t="str">
        <f>IF(AQ177="RC",'Order Details'!$N$36,"")</f>
        <v/>
      </c>
      <c r="BN177" s="79" t="str">
        <f>IF(AR177="OH",'Order Details'!$N$37,"")</f>
        <v/>
      </c>
      <c r="BO177" s="79" t="str">
        <f>IF(AS177="BVD",'Order Details'!$N$38,"")</f>
        <v/>
      </c>
      <c r="BP177" s="79" t="str">
        <f>IF(AT177="AM",'Order Details'!$N$40,"")</f>
        <v/>
      </c>
      <c r="BQ177" s="79" t="str">
        <f>IF(AU177="NH",'Order Details'!$N$41,"")</f>
        <v/>
      </c>
      <c r="BR177" s="79" t="str">
        <f>IF(AV177="CA",'Order Details'!$N$42,"")</f>
        <v/>
      </c>
      <c r="BS177" s="79" t="str">
        <f>IF(AW177="DD",'Order Details'!$N$43,"")</f>
        <v/>
      </c>
      <c r="BT177" s="79" t="str">
        <f>IF(AX177="TH",'Order Details'!$N$45,"")</f>
        <v/>
      </c>
      <c r="BU177" s="79" t="str">
        <f>IF(AY177="PHA",'Order Details'!$N$44,"")</f>
        <v/>
      </c>
      <c r="BV177" s="79" t="str">
        <f>IF(AZ177="OS",'Order Details'!$N$46,"")</f>
        <v/>
      </c>
      <c r="BW177" s="79" t="str">
        <f>IF(BA177="RUN PANEL",'Order Details'!$N$39,"")</f>
        <v/>
      </c>
      <c r="BX177" s="79" t="str">
        <f t="shared" si="58"/>
        <v/>
      </c>
    </row>
    <row r="178" spans="1:76" ht="15.75" customHeight="1">
      <c r="A178" s="22" t="str">
        <f>IF('Request Testing'!A178&gt;0,'Request Testing'!A178,"")</f>
        <v/>
      </c>
      <c r="B178" s="70" t="str">
        <f>IF('Request Testing'!B178="","",'Request Testing'!B178)</f>
        <v/>
      </c>
      <c r="C178" s="70" t="str">
        <f>IF('Request Testing'!C178="","",'Request Testing'!C178)</f>
        <v/>
      </c>
      <c r="D178" s="24" t="str">
        <f>IF('Request Testing'!D178="","",'Request Testing'!D178)</f>
        <v/>
      </c>
      <c r="E178" s="24" t="str">
        <f>IF('Request Testing'!E178="","",'Request Testing'!E178)</f>
        <v/>
      </c>
      <c r="F178" s="24" t="str">
        <f>IF('Request Testing'!F178="","",'Request Testing'!F178)</f>
        <v/>
      </c>
      <c r="G178" s="22" t="str">
        <f>IF('Request Testing'!G178="","",'Request Testing'!G178)</f>
        <v/>
      </c>
      <c r="H178" s="71" t="str">
        <f>IF('Request Testing'!H178="","",'Request Testing'!H178)</f>
        <v/>
      </c>
      <c r="I178" s="22" t="str">
        <f>IF('Request Testing'!I178="","",'Request Testing'!I178)</f>
        <v/>
      </c>
      <c r="J178" s="22" t="str">
        <f>IF('Request Testing'!J178="","",'Request Testing'!J178)</f>
        <v/>
      </c>
      <c r="K178" s="22" t="str">
        <f>IF('Request Testing'!K178="","",'Request Testing'!K178)</f>
        <v/>
      </c>
      <c r="L178" s="70" t="str">
        <f>IF('Request Testing'!L178="","",'Request Testing'!L178)</f>
        <v/>
      </c>
      <c r="M178" s="70" t="str">
        <f>IF('Request Testing'!M178="","",'Request Testing'!M178)</f>
        <v/>
      </c>
      <c r="N178" s="70" t="str">
        <f>IF('Request Testing'!N178="","",'Request Testing'!N178)</f>
        <v/>
      </c>
      <c r="O178" s="72" t="str">
        <f>IF('Request Testing'!O178&lt;1,"",IF(AND(OR('Request Testing'!L178&gt;0,'Request Testing'!M178&gt;0,'Request Testing'!N178&gt;0),COUNTA('Request Testing'!O178)&gt;0),"","PV"))</f>
        <v/>
      </c>
      <c r="P178" s="72" t="str">
        <f>IF('Request Testing'!P178&lt;1,"",IF(AND(OR('Request Testing'!L178&gt;0,'Request Testing'!M178&gt;0),COUNTA('Request Testing'!P178)&gt;0),"HPS ADD ON","HPS"))</f>
        <v/>
      </c>
      <c r="Q178" s="72" t="str">
        <f>IF('Request Testing'!Q178&lt;1,"",IF(AND(OR('Request Testing'!L178&gt;0,'Request Testing'!M178&gt;0),COUNTA('Request Testing'!Q178)&gt;0),"CC ADD ON","CC"))</f>
        <v/>
      </c>
      <c r="R178" s="72" t="str">
        <f>IF('Request Testing'!R178&lt;1,"",IF(AND(OR('Request Testing'!L178&gt;0,'Request Testing'!M178&gt;0),COUNTA('Request Testing'!R178)&gt;0),"RC ADD ON","RC"))</f>
        <v/>
      </c>
      <c r="S178" s="70" t="str">
        <f>IF('Request Testing'!S178&lt;1,"",IF(AND(OR('Request Testing'!L178&gt;0,'Request Testing'!M178&gt;0),COUNTA('Request Testing'!S178)&gt;0),"DL ADD ON","DL"))</f>
        <v/>
      </c>
      <c r="T178" s="70" t="str">
        <f>IF('Request Testing'!T178="","",'Request Testing'!T178)</f>
        <v/>
      </c>
      <c r="U178" s="70" t="str">
        <f>IF('Request Testing'!U178&lt;1,"",IF(AND(OR('Request Testing'!L178&gt;0,'Request Testing'!M178&gt;0),COUNTA('Request Testing'!U178)&gt;0),"OH ADD ON","OH"))</f>
        <v/>
      </c>
      <c r="V178" s="73" t="str">
        <f>IF('Request Testing'!V178&lt;1,"",IF(AND(OR('Request Testing'!L178&gt;0,'Request Testing'!M178&gt;0),COUNTA('Request Testing'!V178)&gt;0),"GCP","AM"))</f>
        <v/>
      </c>
      <c r="W178" s="73" t="str">
        <f>IF('Request Testing'!W178&lt;1,"",IF(AND(OR('Request Testing'!L178&gt;0,'Request Testing'!M178&gt;0),COUNTA('Request Testing'!W178)&gt;0),"GCP","NH"))</f>
        <v/>
      </c>
      <c r="X178" s="73" t="str">
        <f>IF('Request Testing'!X178&lt;1,"",IF(AND(OR('Request Testing'!L178&gt;0,'Request Testing'!M178&gt;0),COUNTA('Request Testing'!X178)&gt;0),"GCP","CA"))</f>
        <v/>
      </c>
      <c r="Y178" s="73" t="str">
        <f>IF('Request Testing'!Y178&lt;1,"",IF(AND(OR('Request Testing'!L178&gt;0,'Request Testing'!M178&gt;0),COUNTA('Request Testing'!Y178)&gt;0),"GCP","DD"))</f>
        <v/>
      </c>
      <c r="Z178" s="73" t="str">
        <f>IF('Request Testing'!Z178&lt;1,"",IF(AND(OR('Request Testing'!L178&gt;0,'Request Testing'!M178&gt;0),COUNTA('Request Testing'!Z178)&gt;0),"GCP","TH"))</f>
        <v/>
      </c>
      <c r="AA178" s="73" t="str">
        <f>IF('Request Testing'!AA178&lt;1,"",IF(AND(OR('Request Testing'!L178&gt;0,'Request Testing'!M178&gt;0),COUNTA('Request Testing'!AA178)&gt;0),"GCP","PHA"))</f>
        <v/>
      </c>
      <c r="AB178" s="73" t="str">
        <f>IF('Request Testing'!AB178&lt;1,"",IF(AND(OR('Request Testing'!L178&gt;0,'Request Testing'!M178&gt;0),COUNTA('Request Testing'!AB178)&gt;0),"GCP","OS"))</f>
        <v/>
      </c>
      <c r="AE178" s="74" t="str">
        <f>IF(OR('Request Testing'!L178&gt;0,'Request Testing'!M178&gt;0,'Request Testing'!N178&gt;0,'Request Testing'!O178&gt;0,'Request Testing'!P178&gt;0,'Request Testing'!Q178&gt;0,'Request Testing'!R178&gt;0,'Request Testing'!S178&gt;0,'Request Testing'!T178&gt;0,'Request Testing'!U178&gt;0,'Request Testing'!V178&gt;0,'Request Testing'!W178&gt;0,'Request Testing'!X178&gt;0,'Request Testing'!Y178&gt;0,'Request Testing'!Z178&gt;0,'Request Testing'!AA178&gt;0,'Request Testing'!AB178&gt;0),"X","")</f>
        <v/>
      </c>
      <c r="AF178" s="75" t="str">
        <f>IF(ISNUMBER(SEARCH({"S"},C178)),"S",IF(ISNUMBER(SEARCH({"M"},C178)),"B",IF(ISNUMBER(SEARCH({"B"},C178)),"B",IF(ISNUMBER(SEARCH({"C"},C178)),"C",IF(ISNUMBER(SEARCH({"H"},C178)),"C",IF(ISNUMBER(SEARCH({"F"},C178)),"C",""))))))</f>
        <v/>
      </c>
      <c r="AG178" s="74" t="str">
        <f t="shared" si="40"/>
        <v/>
      </c>
      <c r="AH178" s="74" t="str">
        <f t="shared" si="41"/>
        <v/>
      </c>
      <c r="AI178" s="74" t="str">
        <f t="shared" si="42"/>
        <v/>
      </c>
      <c r="AJ178" s="4" t="str">
        <f t="shared" si="43"/>
        <v/>
      </c>
      <c r="AK178" s="76" t="str">
        <f>IF('Request Testing'!M178&lt;1,"",IF(AND(OR('Request Testing'!$E$1&gt;0),COUNTA('Request Testing'!M178)&gt;0),"CHR","GGP-LD"))</f>
        <v/>
      </c>
      <c r="AL178" s="4" t="str">
        <f t="shared" si="44"/>
        <v/>
      </c>
      <c r="AM178" s="52" t="str">
        <f t="shared" si="45"/>
        <v/>
      </c>
      <c r="AN178" s="4" t="str">
        <f t="shared" si="46"/>
        <v/>
      </c>
      <c r="AO178" s="4" t="str">
        <f t="shared" si="47"/>
        <v/>
      </c>
      <c r="AP178" s="74" t="str">
        <f t="shared" si="48"/>
        <v/>
      </c>
      <c r="AQ178" s="4" t="str">
        <f t="shared" si="49"/>
        <v/>
      </c>
      <c r="AR178" s="4" t="str">
        <f t="shared" si="59"/>
        <v/>
      </c>
      <c r="AS178" s="74" t="str">
        <f t="shared" si="50"/>
        <v/>
      </c>
      <c r="AT178" s="4" t="str">
        <f t="shared" si="51"/>
        <v/>
      </c>
      <c r="AU178" s="4" t="str">
        <f t="shared" si="52"/>
        <v/>
      </c>
      <c r="AV178" s="4" t="str">
        <f t="shared" si="53"/>
        <v/>
      </c>
      <c r="AW178" s="4" t="str">
        <f t="shared" si="54"/>
        <v/>
      </c>
      <c r="AX178" s="4" t="str">
        <f t="shared" si="55"/>
        <v/>
      </c>
      <c r="AY178" s="4" t="str">
        <f t="shared" si="56"/>
        <v/>
      </c>
      <c r="AZ178" s="4" t="str">
        <f t="shared" si="57"/>
        <v/>
      </c>
      <c r="BA178" s="77" t="str">
        <f>IF(AND(OR('Request Testing'!L178&gt;0,'Request Testing'!M178&gt;0),COUNTA('Request Testing'!V178:AB178)&gt;0),"Run Panel","")</f>
        <v/>
      </c>
      <c r="BC178" s="78" t="str">
        <f>IF(AG178="Blood Card",'Order Details'!$S$34,"")</f>
        <v/>
      </c>
      <c r="BD178" s="78" t="str">
        <f>IF(AH178="Hair Card",'Order Details'!$S$35,"")</f>
        <v/>
      </c>
      <c r="BF178" s="4" t="str">
        <f>IF(AJ178="GGP-HD",'Order Details'!$N$10,"")</f>
        <v/>
      </c>
      <c r="BG178" s="79" t="str">
        <f>IF(AK178="GGP-LD",'Order Details'!$N$15,IF(AK178="CHR",'Order Details'!$P$15,""))</f>
        <v/>
      </c>
      <c r="BH178" s="52" t="str">
        <f>IF(AL178="GGP-uLD",'Order Details'!$N$18,"")</f>
        <v/>
      </c>
      <c r="BI178" s="80" t="str">
        <f>IF(AM178="PV",'Order Details'!$N$24,"")</f>
        <v/>
      </c>
      <c r="BJ178" s="78" t="str">
        <f>IF(AN178="HPS",'Order Details'!$N$34,IF(AN178="HPS ADD ON",'Order Details'!$M$34,""))</f>
        <v/>
      </c>
      <c r="BK178" s="78" t="str">
        <f>IF(AO178="CC",'Order Details'!$N$33,IF(AO178="CC ADD ON",'Order Details'!$M$33,""))</f>
        <v/>
      </c>
      <c r="BL178" s="79" t="str">
        <f>IF(AP178="DL",'Order Details'!$N$35,"")</f>
        <v/>
      </c>
      <c r="BM178" s="79" t="str">
        <f>IF(AQ178="RC",'Order Details'!$N$36,"")</f>
        <v/>
      </c>
      <c r="BN178" s="79" t="str">
        <f>IF(AR178="OH",'Order Details'!$N$37,"")</f>
        <v/>
      </c>
      <c r="BO178" s="79" t="str">
        <f>IF(AS178="BVD",'Order Details'!$N$38,"")</f>
        <v/>
      </c>
      <c r="BP178" s="79" t="str">
        <f>IF(AT178="AM",'Order Details'!$N$40,"")</f>
        <v/>
      </c>
      <c r="BQ178" s="79" t="str">
        <f>IF(AU178="NH",'Order Details'!$N$41,"")</f>
        <v/>
      </c>
      <c r="BR178" s="79" t="str">
        <f>IF(AV178="CA",'Order Details'!$N$42,"")</f>
        <v/>
      </c>
      <c r="BS178" s="79" t="str">
        <f>IF(AW178="DD",'Order Details'!$N$43,"")</f>
        <v/>
      </c>
      <c r="BT178" s="79" t="str">
        <f>IF(AX178="TH",'Order Details'!$N$45,"")</f>
        <v/>
      </c>
      <c r="BU178" s="79" t="str">
        <f>IF(AY178="PHA",'Order Details'!$N$44,"")</f>
        <v/>
      </c>
      <c r="BV178" s="79" t="str">
        <f>IF(AZ178="OS",'Order Details'!$N$46,"")</f>
        <v/>
      </c>
      <c r="BW178" s="79" t="str">
        <f>IF(BA178="RUN PANEL",'Order Details'!$N$39,"")</f>
        <v/>
      </c>
      <c r="BX178" s="79" t="str">
        <f t="shared" si="58"/>
        <v/>
      </c>
    </row>
    <row r="179" spans="1:76" ht="15.75" customHeight="1">
      <c r="A179" s="22" t="str">
        <f>IF('Request Testing'!A179&gt;0,'Request Testing'!A179,"")</f>
        <v/>
      </c>
      <c r="B179" s="70" t="str">
        <f>IF('Request Testing'!B179="","",'Request Testing'!B179)</f>
        <v/>
      </c>
      <c r="C179" s="70" t="str">
        <f>IF('Request Testing'!C179="","",'Request Testing'!C179)</f>
        <v/>
      </c>
      <c r="D179" s="24" t="str">
        <f>IF('Request Testing'!D179="","",'Request Testing'!D179)</f>
        <v/>
      </c>
      <c r="E179" s="24" t="str">
        <f>IF('Request Testing'!E179="","",'Request Testing'!E179)</f>
        <v/>
      </c>
      <c r="F179" s="24" t="str">
        <f>IF('Request Testing'!F179="","",'Request Testing'!F179)</f>
        <v/>
      </c>
      <c r="G179" s="22" t="str">
        <f>IF('Request Testing'!G179="","",'Request Testing'!G179)</f>
        <v/>
      </c>
      <c r="H179" s="71" t="str">
        <f>IF('Request Testing'!H179="","",'Request Testing'!H179)</f>
        <v/>
      </c>
      <c r="I179" s="22" t="str">
        <f>IF('Request Testing'!I179="","",'Request Testing'!I179)</f>
        <v/>
      </c>
      <c r="J179" s="22" t="str">
        <f>IF('Request Testing'!J179="","",'Request Testing'!J179)</f>
        <v/>
      </c>
      <c r="K179" s="22" t="str">
        <f>IF('Request Testing'!K179="","",'Request Testing'!K179)</f>
        <v/>
      </c>
      <c r="L179" s="70" t="str">
        <f>IF('Request Testing'!L179="","",'Request Testing'!L179)</f>
        <v/>
      </c>
      <c r="M179" s="70" t="str">
        <f>IF('Request Testing'!M179="","",'Request Testing'!M179)</f>
        <v/>
      </c>
      <c r="N179" s="70" t="str">
        <f>IF('Request Testing'!N179="","",'Request Testing'!N179)</f>
        <v/>
      </c>
      <c r="O179" s="72" t="str">
        <f>IF('Request Testing'!O179&lt;1,"",IF(AND(OR('Request Testing'!L179&gt;0,'Request Testing'!M179&gt;0,'Request Testing'!N179&gt;0),COUNTA('Request Testing'!O179)&gt;0),"","PV"))</f>
        <v/>
      </c>
      <c r="P179" s="72" t="str">
        <f>IF('Request Testing'!P179&lt;1,"",IF(AND(OR('Request Testing'!L179&gt;0,'Request Testing'!M179&gt;0),COUNTA('Request Testing'!P179)&gt;0),"HPS ADD ON","HPS"))</f>
        <v/>
      </c>
      <c r="Q179" s="72" t="str">
        <f>IF('Request Testing'!Q179&lt;1,"",IF(AND(OR('Request Testing'!L179&gt;0,'Request Testing'!M179&gt;0),COUNTA('Request Testing'!Q179)&gt;0),"CC ADD ON","CC"))</f>
        <v/>
      </c>
      <c r="R179" s="72" t="str">
        <f>IF('Request Testing'!R179&lt;1,"",IF(AND(OR('Request Testing'!L179&gt;0,'Request Testing'!M179&gt;0),COUNTA('Request Testing'!R179)&gt;0),"RC ADD ON","RC"))</f>
        <v/>
      </c>
      <c r="S179" s="70" t="str">
        <f>IF('Request Testing'!S179&lt;1,"",IF(AND(OR('Request Testing'!L179&gt;0,'Request Testing'!M179&gt;0),COUNTA('Request Testing'!S179)&gt;0),"DL ADD ON","DL"))</f>
        <v/>
      </c>
      <c r="T179" s="70" t="str">
        <f>IF('Request Testing'!T179="","",'Request Testing'!T179)</f>
        <v/>
      </c>
      <c r="U179" s="70" t="str">
        <f>IF('Request Testing'!U179&lt;1,"",IF(AND(OR('Request Testing'!L179&gt;0,'Request Testing'!M179&gt;0),COUNTA('Request Testing'!U179)&gt;0),"OH ADD ON","OH"))</f>
        <v/>
      </c>
      <c r="V179" s="73" t="str">
        <f>IF('Request Testing'!V179&lt;1,"",IF(AND(OR('Request Testing'!L179&gt;0,'Request Testing'!M179&gt;0),COUNTA('Request Testing'!V179)&gt;0),"GCP","AM"))</f>
        <v/>
      </c>
      <c r="W179" s="73" t="str">
        <f>IF('Request Testing'!W179&lt;1,"",IF(AND(OR('Request Testing'!L179&gt;0,'Request Testing'!M179&gt;0),COUNTA('Request Testing'!W179)&gt;0),"GCP","NH"))</f>
        <v/>
      </c>
      <c r="X179" s="73" t="str">
        <f>IF('Request Testing'!X179&lt;1,"",IF(AND(OR('Request Testing'!L179&gt;0,'Request Testing'!M179&gt;0),COUNTA('Request Testing'!X179)&gt;0),"GCP","CA"))</f>
        <v/>
      </c>
      <c r="Y179" s="73" t="str">
        <f>IF('Request Testing'!Y179&lt;1,"",IF(AND(OR('Request Testing'!L179&gt;0,'Request Testing'!M179&gt;0),COUNTA('Request Testing'!Y179)&gt;0),"GCP","DD"))</f>
        <v/>
      </c>
      <c r="Z179" s="73" t="str">
        <f>IF('Request Testing'!Z179&lt;1,"",IF(AND(OR('Request Testing'!L179&gt;0,'Request Testing'!M179&gt;0),COUNTA('Request Testing'!Z179)&gt;0),"GCP","TH"))</f>
        <v/>
      </c>
      <c r="AA179" s="73" t="str">
        <f>IF('Request Testing'!AA179&lt;1,"",IF(AND(OR('Request Testing'!L179&gt;0,'Request Testing'!M179&gt;0),COUNTA('Request Testing'!AA179)&gt;0),"GCP","PHA"))</f>
        <v/>
      </c>
      <c r="AB179" s="73" t="str">
        <f>IF('Request Testing'!AB179&lt;1,"",IF(AND(OR('Request Testing'!L179&gt;0,'Request Testing'!M179&gt;0),COUNTA('Request Testing'!AB179)&gt;0),"GCP","OS"))</f>
        <v/>
      </c>
      <c r="AE179" s="74" t="str">
        <f>IF(OR('Request Testing'!L179&gt;0,'Request Testing'!M179&gt;0,'Request Testing'!N179&gt;0,'Request Testing'!O179&gt;0,'Request Testing'!P179&gt;0,'Request Testing'!Q179&gt;0,'Request Testing'!R179&gt;0,'Request Testing'!S179&gt;0,'Request Testing'!T179&gt;0,'Request Testing'!U179&gt;0,'Request Testing'!V179&gt;0,'Request Testing'!W179&gt;0,'Request Testing'!X179&gt;0,'Request Testing'!Y179&gt;0,'Request Testing'!Z179&gt;0,'Request Testing'!AA179&gt;0,'Request Testing'!AB179&gt;0),"X","")</f>
        <v/>
      </c>
      <c r="AF179" s="75" t="str">
        <f>IF(ISNUMBER(SEARCH({"S"},C179)),"S",IF(ISNUMBER(SEARCH({"M"},C179)),"B",IF(ISNUMBER(SEARCH({"B"},C179)),"B",IF(ISNUMBER(SEARCH({"C"},C179)),"C",IF(ISNUMBER(SEARCH({"H"},C179)),"C",IF(ISNUMBER(SEARCH({"F"},C179)),"C",""))))))</f>
        <v/>
      </c>
      <c r="AG179" s="74" t="str">
        <f t="shared" si="40"/>
        <v/>
      </c>
      <c r="AH179" s="74" t="str">
        <f t="shared" si="41"/>
        <v/>
      </c>
      <c r="AI179" s="74" t="str">
        <f t="shared" si="42"/>
        <v/>
      </c>
      <c r="AJ179" s="4" t="str">
        <f t="shared" si="43"/>
        <v/>
      </c>
      <c r="AK179" s="76" t="str">
        <f>IF('Request Testing'!M179&lt;1,"",IF(AND(OR('Request Testing'!$E$1&gt;0),COUNTA('Request Testing'!M179)&gt;0),"CHR","GGP-LD"))</f>
        <v/>
      </c>
      <c r="AL179" s="4" t="str">
        <f t="shared" si="44"/>
        <v/>
      </c>
      <c r="AM179" s="52" t="str">
        <f t="shared" si="45"/>
        <v/>
      </c>
      <c r="AN179" s="4" t="str">
        <f t="shared" si="46"/>
        <v/>
      </c>
      <c r="AO179" s="4" t="str">
        <f t="shared" si="47"/>
        <v/>
      </c>
      <c r="AP179" s="74" t="str">
        <f t="shared" si="48"/>
        <v/>
      </c>
      <c r="AQ179" s="4" t="str">
        <f t="shared" si="49"/>
        <v/>
      </c>
      <c r="AR179" s="4" t="str">
        <f t="shared" si="59"/>
        <v/>
      </c>
      <c r="AS179" s="74" t="str">
        <f t="shared" si="50"/>
        <v/>
      </c>
      <c r="AT179" s="4" t="str">
        <f t="shared" si="51"/>
        <v/>
      </c>
      <c r="AU179" s="4" t="str">
        <f t="shared" si="52"/>
        <v/>
      </c>
      <c r="AV179" s="4" t="str">
        <f t="shared" si="53"/>
        <v/>
      </c>
      <c r="AW179" s="4" t="str">
        <f t="shared" si="54"/>
        <v/>
      </c>
      <c r="AX179" s="4" t="str">
        <f t="shared" si="55"/>
        <v/>
      </c>
      <c r="AY179" s="4" t="str">
        <f t="shared" si="56"/>
        <v/>
      </c>
      <c r="AZ179" s="4" t="str">
        <f t="shared" si="57"/>
        <v/>
      </c>
      <c r="BA179" s="77" t="str">
        <f>IF(AND(OR('Request Testing'!L179&gt;0,'Request Testing'!M179&gt;0),COUNTA('Request Testing'!V179:AB179)&gt;0),"Run Panel","")</f>
        <v/>
      </c>
      <c r="BC179" s="78" t="str">
        <f>IF(AG179="Blood Card",'Order Details'!$S$34,"")</f>
        <v/>
      </c>
      <c r="BD179" s="78" t="str">
        <f>IF(AH179="Hair Card",'Order Details'!$S$35,"")</f>
        <v/>
      </c>
      <c r="BF179" s="4" t="str">
        <f>IF(AJ179="GGP-HD",'Order Details'!$N$10,"")</f>
        <v/>
      </c>
      <c r="BG179" s="79" t="str">
        <f>IF(AK179="GGP-LD",'Order Details'!$N$15,IF(AK179="CHR",'Order Details'!$P$15,""))</f>
        <v/>
      </c>
      <c r="BH179" s="52" t="str">
        <f>IF(AL179="GGP-uLD",'Order Details'!$N$18,"")</f>
        <v/>
      </c>
      <c r="BI179" s="80" t="str">
        <f>IF(AM179="PV",'Order Details'!$N$24,"")</f>
        <v/>
      </c>
      <c r="BJ179" s="78" t="str">
        <f>IF(AN179="HPS",'Order Details'!$N$34,IF(AN179="HPS ADD ON",'Order Details'!$M$34,""))</f>
        <v/>
      </c>
      <c r="BK179" s="78" t="str">
        <f>IF(AO179="CC",'Order Details'!$N$33,IF(AO179="CC ADD ON",'Order Details'!$M$33,""))</f>
        <v/>
      </c>
      <c r="BL179" s="79" t="str">
        <f>IF(AP179="DL",'Order Details'!$N$35,"")</f>
        <v/>
      </c>
      <c r="BM179" s="79" t="str">
        <f>IF(AQ179="RC",'Order Details'!$N$36,"")</f>
        <v/>
      </c>
      <c r="BN179" s="79" t="str">
        <f>IF(AR179="OH",'Order Details'!$N$37,"")</f>
        <v/>
      </c>
      <c r="BO179" s="79" t="str">
        <f>IF(AS179="BVD",'Order Details'!$N$38,"")</f>
        <v/>
      </c>
      <c r="BP179" s="79" t="str">
        <f>IF(AT179="AM",'Order Details'!$N$40,"")</f>
        <v/>
      </c>
      <c r="BQ179" s="79" t="str">
        <f>IF(AU179="NH",'Order Details'!$N$41,"")</f>
        <v/>
      </c>
      <c r="BR179" s="79" t="str">
        <f>IF(AV179="CA",'Order Details'!$N$42,"")</f>
        <v/>
      </c>
      <c r="BS179" s="79" t="str">
        <f>IF(AW179="DD",'Order Details'!$N$43,"")</f>
        <v/>
      </c>
      <c r="BT179" s="79" t="str">
        <f>IF(AX179="TH",'Order Details'!$N$45,"")</f>
        <v/>
      </c>
      <c r="BU179" s="79" t="str">
        <f>IF(AY179="PHA",'Order Details'!$N$44,"")</f>
        <v/>
      </c>
      <c r="BV179" s="79" t="str">
        <f>IF(AZ179="OS",'Order Details'!$N$46,"")</f>
        <v/>
      </c>
      <c r="BW179" s="79" t="str">
        <f>IF(BA179="RUN PANEL",'Order Details'!$N$39,"")</f>
        <v/>
      </c>
      <c r="BX179" s="79" t="str">
        <f t="shared" si="58"/>
        <v/>
      </c>
    </row>
    <row r="180" spans="1:76" ht="15.75" customHeight="1">
      <c r="A180" s="22" t="str">
        <f>IF('Request Testing'!A180&gt;0,'Request Testing'!A180,"")</f>
        <v/>
      </c>
      <c r="B180" s="70" t="str">
        <f>IF('Request Testing'!B180="","",'Request Testing'!B180)</f>
        <v/>
      </c>
      <c r="C180" s="70" t="str">
        <f>IF('Request Testing'!C180="","",'Request Testing'!C180)</f>
        <v/>
      </c>
      <c r="D180" s="24" t="str">
        <f>IF('Request Testing'!D180="","",'Request Testing'!D180)</f>
        <v/>
      </c>
      <c r="E180" s="24" t="str">
        <f>IF('Request Testing'!E180="","",'Request Testing'!E180)</f>
        <v/>
      </c>
      <c r="F180" s="24" t="str">
        <f>IF('Request Testing'!F180="","",'Request Testing'!F180)</f>
        <v/>
      </c>
      <c r="G180" s="22" t="str">
        <f>IF('Request Testing'!G180="","",'Request Testing'!G180)</f>
        <v/>
      </c>
      <c r="H180" s="71" t="str">
        <f>IF('Request Testing'!H180="","",'Request Testing'!H180)</f>
        <v/>
      </c>
      <c r="I180" s="22" t="str">
        <f>IF('Request Testing'!I180="","",'Request Testing'!I180)</f>
        <v/>
      </c>
      <c r="J180" s="22" t="str">
        <f>IF('Request Testing'!J180="","",'Request Testing'!J180)</f>
        <v/>
      </c>
      <c r="K180" s="22" t="str">
        <f>IF('Request Testing'!K180="","",'Request Testing'!K180)</f>
        <v/>
      </c>
      <c r="L180" s="70" t="str">
        <f>IF('Request Testing'!L180="","",'Request Testing'!L180)</f>
        <v/>
      </c>
      <c r="M180" s="70" t="str">
        <f>IF('Request Testing'!M180="","",'Request Testing'!M180)</f>
        <v/>
      </c>
      <c r="N180" s="70" t="str">
        <f>IF('Request Testing'!N180="","",'Request Testing'!N180)</f>
        <v/>
      </c>
      <c r="O180" s="72" t="str">
        <f>IF('Request Testing'!O180&lt;1,"",IF(AND(OR('Request Testing'!L180&gt;0,'Request Testing'!M180&gt;0,'Request Testing'!N180&gt;0),COUNTA('Request Testing'!O180)&gt;0),"","PV"))</f>
        <v/>
      </c>
      <c r="P180" s="72" t="str">
        <f>IF('Request Testing'!P180&lt;1,"",IF(AND(OR('Request Testing'!L180&gt;0,'Request Testing'!M180&gt;0),COUNTA('Request Testing'!P180)&gt;0),"HPS ADD ON","HPS"))</f>
        <v/>
      </c>
      <c r="Q180" s="72" t="str">
        <f>IF('Request Testing'!Q180&lt;1,"",IF(AND(OR('Request Testing'!L180&gt;0,'Request Testing'!M180&gt;0),COUNTA('Request Testing'!Q180)&gt;0),"CC ADD ON","CC"))</f>
        <v/>
      </c>
      <c r="R180" s="72" t="str">
        <f>IF('Request Testing'!R180&lt;1,"",IF(AND(OR('Request Testing'!L180&gt;0,'Request Testing'!M180&gt;0),COUNTA('Request Testing'!R180)&gt;0),"RC ADD ON","RC"))</f>
        <v/>
      </c>
      <c r="S180" s="70" t="str">
        <f>IF('Request Testing'!S180&lt;1,"",IF(AND(OR('Request Testing'!L180&gt;0,'Request Testing'!M180&gt;0),COUNTA('Request Testing'!S180)&gt;0),"DL ADD ON","DL"))</f>
        <v/>
      </c>
      <c r="T180" s="70" t="str">
        <f>IF('Request Testing'!T180="","",'Request Testing'!T180)</f>
        <v/>
      </c>
      <c r="U180" s="70" t="str">
        <f>IF('Request Testing'!U180&lt;1,"",IF(AND(OR('Request Testing'!L180&gt;0,'Request Testing'!M180&gt;0),COUNTA('Request Testing'!U180)&gt;0),"OH ADD ON","OH"))</f>
        <v/>
      </c>
      <c r="V180" s="73" t="str">
        <f>IF('Request Testing'!V180&lt;1,"",IF(AND(OR('Request Testing'!L180&gt;0,'Request Testing'!M180&gt;0),COUNTA('Request Testing'!V180)&gt;0),"GCP","AM"))</f>
        <v/>
      </c>
      <c r="W180" s="73" t="str">
        <f>IF('Request Testing'!W180&lt;1,"",IF(AND(OR('Request Testing'!L180&gt;0,'Request Testing'!M180&gt;0),COUNTA('Request Testing'!W180)&gt;0),"GCP","NH"))</f>
        <v/>
      </c>
      <c r="X180" s="73" t="str">
        <f>IF('Request Testing'!X180&lt;1,"",IF(AND(OR('Request Testing'!L180&gt;0,'Request Testing'!M180&gt;0),COUNTA('Request Testing'!X180)&gt;0),"GCP","CA"))</f>
        <v/>
      </c>
      <c r="Y180" s="73" t="str">
        <f>IF('Request Testing'!Y180&lt;1,"",IF(AND(OR('Request Testing'!L180&gt;0,'Request Testing'!M180&gt;0),COUNTA('Request Testing'!Y180)&gt;0),"GCP","DD"))</f>
        <v/>
      </c>
      <c r="Z180" s="73" t="str">
        <f>IF('Request Testing'!Z180&lt;1,"",IF(AND(OR('Request Testing'!L180&gt;0,'Request Testing'!M180&gt;0),COUNTA('Request Testing'!Z180)&gt;0),"GCP","TH"))</f>
        <v/>
      </c>
      <c r="AA180" s="73" t="str">
        <f>IF('Request Testing'!AA180&lt;1,"",IF(AND(OR('Request Testing'!L180&gt;0,'Request Testing'!M180&gt;0),COUNTA('Request Testing'!AA180)&gt;0),"GCP","PHA"))</f>
        <v/>
      </c>
      <c r="AB180" s="73" t="str">
        <f>IF('Request Testing'!AB180&lt;1,"",IF(AND(OR('Request Testing'!L180&gt;0,'Request Testing'!M180&gt;0),COUNTA('Request Testing'!AB180)&gt;0),"GCP","OS"))</f>
        <v/>
      </c>
      <c r="AE180" s="74" t="str">
        <f>IF(OR('Request Testing'!L180&gt;0,'Request Testing'!M180&gt;0,'Request Testing'!N180&gt;0,'Request Testing'!O180&gt;0,'Request Testing'!P180&gt;0,'Request Testing'!Q180&gt;0,'Request Testing'!R180&gt;0,'Request Testing'!S180&gt;0,'Request Testing'!T180&gt;0,'Request Testing'!U180&gt;0,'Request Testing'!V180&gt;0,'Request Testing'!W180&gt;0,'Request Testing'!X180&gt;0,'Request Testing'!Y180&gt;0,'Request Testing'!Z180&gt;0,'Request Testing'!AA180&gt;0,'Request Testing'!AB180&gt;0),"X","")</f>
        <v/>
      </c>
      <c r="AF180" s="75" t="str">
        <f>IF(ISNUMBER(SEARCH({"S"},C180)),"S",IF(ISNUMBER(SEARCH({"M"},C180)),"B",IF(ISNUMBER(SEARCH({"B"},C180)),"B",IF(ISNUMBER(SEARCH({"C"},C180)),"C",IF(ISNUMBER(SEARCH({"H"},C180)),"C",IF(ISNUMBER(SEARCH({"F"},C180)),"C",""))))))</f>
        <v/>
      </c>
      <c r="AG180" s="74" t="str">
        <f t="shared" si="40"/>
        <v/>
      </c>
      <c r="AH180" s="74" t="str">
        <f t="shared" si="41"/>
        <v/>
      </c>
      <c r="AI180" s="74" t="str">
        <f t="shared" si="42"/>
        <v/>
      </c>
      <c r="AJ180" s="4" t="str">
        <f t="shared" si="43"/>
        <v/>
      </c>
      <c r="AK180" s="76" t="str">
        <f>IF('Request Testing'!M180&lt;1,"",IF(AND(OR('Request Testing'!$E$1&gt;0),COUNTA('Request Testing'!M180)&gt;0),"CHR","GGP-LD"))</f>
        <v/>
      </c>
      <c r="AL180" s="4" t="str">
        <f t="shared" si="44"/>
        <v/>
      </c>
      <c r="AM180" s="52" t="str">
        <f t="shared" si="45"/>
        <v/>
      </c>
      <c r="AN180" s="4" t="str">
        <f t="shared" si="46"/>
        <v/>
      </c>
      <c r="AO180" s="4" t="str">
        <f t="shared" si="47"/>
        <v/>
      </c>
      <c r="AP180" s="74" t="str">
        <f t="shared" si="48"/>
        <v/>
      </c>
      <c r="AQ180" s="4" t="str">
        <f t="shared" si="49"/>
        <v/>
      </c>
      <c r="AR180" s="4" t="str">
        <f t="shared" si="59"/>
        <v/>
      </c>
      <c r="AS180" s="74" t="str">
        <f t="shared" si="50"/>
        <v/>
      </c>
      <c r="AT180" s="4" t="str">
        <f t="shared" si="51"/>
        <v/>
      </c>
      <c r="AU180" s="4" t="str">
        <f t="shared" si="52"/>
        <v/>
      </c>
      <c r="AV180" s="4" t="str">
        <f t="shared" si="53"/>
        <v/>
      </c>
      <c r="AW180" s="4" t="str">
        <f t="shared" si="54"/>
        <v/>
      </c>
      <c r="AX180" s="4" t="str">
        <f t="shared" si="55"/>
        <v/>
      </c>
      <c r="AY180" s="4" t="str">
        <f t="shared" si="56"/>
        <v/>
      </c>
      <c r="AZ180" s="4" t="str">
        <f t="shared" si="57"/>
        <v/>
      </c>
      <c r="BA180" s="77" t="str">
        <f>IF(AND(OR('Request Testing'!L180&gt;0,'Request Testing'!M180&gt;0),COUNTA('Request Testing'!V180:AB180)&gt;0),"Run Panel","")</f>
        <v/>
      </c>
      <c r="BC180" s="78" t="str">
        <f>IF(AG180="Blood Card",'Order Details'!$S$34,"")</f>
        <v/>
      </c>
      <c r="BD180" s="78" t="str">
        <f>IF(AH180="Hair Card",'Order Details'!$S$35,"")</f>
        <v/>
      </c>
      <c r="BF180" s="4" t="str">
        <f>IF(AJ180="GGP-HD",'Order Details'!$N$10,"")</f>
        <v/>
      </c>
      <c r="BG180" s="79" t="str">
        <f>IF(AK180="GGP-LD",'Order Details'!$N$15,IF(AK180="CHR",'Order Details'!$P$15,""))</f>
        <v/>
      </c>
      <c r="BH180" s="52" t="str">
        <f>IF(AL180="GGP-uLD",'Order Details'!$N$18,"")</f>
        <v/>
      </c>
      <c r="BI180" s="80" t="str">
        <f>IF(AM180="PV",'Order Details'!$N$24,"")</f>
        <v/>
      </c>
      <c r="BJ180" s="78" t="str">
        <f>IF(AN180="HPS",'Order Details'!$N$34,IF(AN180="HPS ADD ON",'Order Details'!$M$34,""))</f>
        <v/>
      </c>
      <c r="BK180" s="78" t="str">
        <f>IF(AO180="CC",'Order Details'!$N$33,IF(AO180="CC ADD ON",'Order Details'!$M$33,""))</f>
        <v/>
      </c>
      <c r="BL180" s="79" t="str">
        <f>IF(AP180="DL",'Order Details'!$N$35,"")</f>
        <v/>
      </c>
      <c r="BM180" s="79" t="str">
        <f>IF(AQ180="RC",'Order Details'!$N$36,"")</f>
        <v/>
      </c>
      <c r="BN180" s="79" t="str">
        <f>IF(AR180="OH",'Order Details'!$N$37,"")</f>
        <v/>
      </c>
      <c r="BO180" s="79" t="str">
        <f>IF(AS180="BVD",'Order Details'!$N$38,"")</f>
        <v/>
      </c>
      <c r="BP180" s="79" t="str">
        <f>IF(AT180="AM",'Order Details'!$N$40,"")</f>
        <v/>
      </c>
      <c r="BQ180" s="79" t="str">
        <f>IF(AU180="NH",'Order Details'!$N$41,"")</f>
        <v/>
      </c>
      <c r="BR180" s="79" t="str">
        <f>IF(AV180="CA",'Order Details'!$N$42,"")</f>
        <v/>
      </c>
      <c r="BS180" s="79" t="str">
        <f>IF(AW180="DD",'Order Details'!$N$43,"")</f>
        <v/>
      </c>
      <c r="BT180" s="79" t="str">
        <f>IF(AX180="TH",'Order Details'!$N$45,"")</f>
        <v/>
      </c>
      <c r="BU180" s="79" t="str">
        <f>IF(AY180="PHA",'Order Details'!$N$44,"")</f>
        <v/>
      </c>
      <c r="BV180" s="79" t="str">
        <f>IF(AZ180="OS",'Order Details'!$N$46,"")</f>
        <v/>
      </c>
      <c r="BW180" s="79" t="str">
        <f>IF(BA180="RUN PANEL",'Order Details'!$N$39,"")</f>
        <v/>
      </c>
      <c r="BX180" s="79" t="str">
        <f t="shared" si="58"/>
        <v/>
      </c>
    </row>
    <row r="181" spans="1:76" ht="15.75" customHeight="1">
      <c r="A181" s="22" t="str">
        <f>IF('Request Testing'!A181&gt;0,'Request Testing'!A181,"")</f>
        <v/>
      </c>
      <c r="B181" s="70" t="str">
        <f>IF('Request Testing'!B181="","",'Request Testing'!B181)</f>
        <v/>
      </c>
      <c r="C181" s="70" t="str">
        <f>IF('Request Testing'!C181="","",'Request Testing'!C181)</f>
        <v/>
      </c>
      <c r="D181" s="24" t="str">
        <f>IF('Request Testing'!D181="","",'Request Testing'!D181)</f>
        <v/>
      </c>
      <c r="E181" s="24" t="str">
        <f>IF('Request Testing'!E181="","",'Request Testing'!E181)</f>
        <v/>
      </c>
      <c r="F181" s="24" t="str">
        <f>IF('Request Testing'!F181="","",'Request Testing'!F181)</f>
        <v/>
      </c>
      <c r="G181" s="22" t="str">
        <f>IF('Request Testing'!G181="","",'Request Testing'!G181)</f>
        <v/>
      </c>
      <c r="H181" s="71" t="str">
        <f>IF('Request Testing'!H181="","",'Request Testing'!H181)</f>
        <v/>
      </c>
      <c r="I181" s="22" t="str">
        <f>IF('Request Testing'!I181="","",'Request Testing'!I181)</f>
        <v/>
      </c>
      <c r="J181" s="22" t="str">
        <f>IF('Request Testing'!J181="","",'Request Testing'!J181)</f>
        <v/>
      </c>
      <c r="K181" s="22" t="str">
        <f>IF('Request Testing'!K181="","",'Request Testing'!K181)</f>
        <v/>
      </c>
      <c r="L181" s="70" t="str">
        <f>IF('Request Testing'!L181="","",'Request Testing'!L181)</f>
        <v/>
      </c>
      <c r="M181" s="70" t="str">
        <f>IF('Request Testing'!M181="","",'Request Testing'!M181)</f>
        <v/>
      </c>
      <c r="N181" s="70" t="str">
        <f>IF('Request Testing'!N181="","",'Request Testing'!N181)</f>
        <v/>
      </c>
      <c r="O181" s="72" t="str">
        <f>IF('Request Testing'!O181&lt;1,"",IF(AND(OR('Request Testing'!L181&gt;0,'Request Testing'!M181&gt;0,'Request Testing'!N181&gt;0),COUNTA('Request Testing'!O181)&gt;0),"","PV"))</f>
        <v/>
      </c>
      <c r="P181" s="72" t="str">
        <f>IF('Request Testing'!P181&lt;1,"",IF(AND(OR('Request Testing'!L181&gt;0,'Request Testing'!M181&gt;0),COUNTA('Request Testing'!P181)&gt;0),"HPS ADD ON","HPS"))</f>
        <v/>
      </c>
      <c r="Q181" s="72" t="str">
        <f>IF('Request Testing'!Q181&lt;1,"",IF(AND(OR('Request Testing'!L181&gt;0,'Request Testing'!M181&gt;0),COUNTA('Request Testing'!Q181)&gt;0),"CC ADD ON","CC"))</f>
        <v/>
      </c>
      <c r="R181" s="72" t="str">
        <f>IF('Request Testing'!R181&lt;1,"",IF(AND(OR('Request Testing'!L181&gt;0,'Request Testing'!M181&gt;0),COUNTA('Request Testing'!R181)&gt;0),"RC ADD ON","RC"))</f>
        <v/>
      </c>
      <c r="S181" s="70" t="str">
        <f>IF('Request Testing'!S181&lt;1,"",IF(AND(OR('Request Testing'!L181&gt;0,'Request Testing'!M181&gt;0),COUNTA('Request Testing'!S181)&gt;0),"DL ADD ON","DL"))</f>
        <v/>
      </c>
      <c r="T181" s="70" t="str">
        <f>IF('Request Testing'!T181="","",'Request Testing'!T181)</f>
        <v/>
      </c>
      <c r="U181" s="70" t="str">
        <f>IF('Request Testing'!U181&lt;1,"",IF(AND(OR('Request Testing'!L181&gt;0,'Request Testing'!M181&gt;0),COUNTA('Request Testing'!U181)&gt;0),"OH ADD ON","OH"))</f>
        <v/>
      </c>
      <c r="V181" s="73" t="str">
        <f>IF('Request Testing'!V181&lt;1,"",IF(AND(OR('Request Testing'!L181&gt;0,'Request Testing'!M181&gt;0),COUNTA('Request Testing'!V181)&gt;0),"GCP","AM"))</f>
        <v/>
      </c>
      <c r="W181" s="73" t="str">
        <f>IF('Request Testing'!W181&lt;1,"",IF(AND(OR('Request Testing'!L181&gt;0,'Request Testing'!M181&gt;0),COUNTA('Request Testing'!W181)&gt;0),"GCP","NH"))</f>
        <v/>
      </c>
      <c r="X181" s="73" t="str">
        <f>IF('Request Testing'!X181&lt;1,"",IF(AND(OR('Request Testing'!L181&gt;0,'Request Testing'!M181&gt;0),COUNTA('Request Testing'!X181)&gt;0),"GCP","CA"))</f>
        <v/>
      </c>
      <c r="Y181" s="73" t="str">
        <f>IF('Request Testing'!Y181&lt;1,"",IF(AND(OR('Request Testing'!L181&gt;0,'Request Testing'!M181&gt;0),COUNTA('Request Testing'!Y181)&gt;0),"GCP","DD"))</f>
        <v/>
      </c>
      <c r="Z181" s="73" t="str">
        <f>IF('Request Testing'!Z181&lt;1,"",IF(AND(OR('Request Testing'!L181&gt;0,'Request Testing'!M181&gt;0),COUNTA('Request Testing'!Z181)&gt;0),"GCP","TH"))</f>
        <v/>
      </c>
      <c r="AA181" s="73" t="str">
        <f>IF('Request Testing'!AA181&lt;1,"",IF(AND(OR('Request Testing'!L181&gt;0,'Request Testing'!M181&gt;0),COUNTA('Request Testing'!AA181)&gt;0),"GCP","PHA"))</f>
        <v/>
      </c>
      <c r="AB181" s="73" t="str">
        <f>IF('Request Testing'!AB181&lt;1,"",IF(AND(OR('Request Testing'!L181&gt;0,'Request Testing'!M181&gt;0),COUNTA('Request Testing'!AB181)&gt;0),"GCP","OS"))</f>
        <v/>
      </c>
      <c r="AE181" s="74" t="str">
        <f>IF(OR('Request Testing'!L181&gt;0,'Request Testing'!M181&gt;0,'Request Testing'!N181&gt;0,'Request Testing'!O181&gt;0,'Request Testing'!P181&gt;0,'Request Testing'!Q181&gt;0,'Request Testing'!R181&gt;0,'Request Testing'!S181&gt;0,'Request Testing'!T181&gt;0,'Request Testing'!U181&gt;0,'Request Testing'!V181&gt;0,'Request Testing'!W181&gt;0,'Request Testing'!X181&gt;0,'Request Testing'!Y181&gt;0,'Request Testing'!Z181&gt;0,'Request Testing'!AA181&gt;0,'Request Testing'!AB181&gt;0),"X","")</f>
        <v/>
      </c>
      <c r="AF181" s="75" t="str">
        <f>IF(ISNUMBER(SEARCH({"S"},C181)),"S",IF(ISNUMBER(SEARCH({"M"},C181)),"B",IF(ISNUMBER(SEARCH({"B"},C181)),"B",IF(ISNUMBER(SEARCH({"C"},C181)),"C",IF(ISNUMBER(SEARCH({"H"},C181)),"C",IF(ISNUMBER(SEARCH({"F"},C181)),"C",""))))))</f>
        <v/>
      </c>
      <c r="AG181" s="74" t="str">
        <f t="shared" si="40"/>
        <v/>
      </c>
      <c r="AH181" s="74" t="str">
        <f t="shared" si="41"/>
        <v/>
      </c>
      <c r="AI181" s="74" t="str">
        <f t="shared" si="42"/>
        <v/>
      </c>
      <c r="AJ181" s="4" t="str">
        <f t="shared" si="43"/>
        <v/>
      </c>
      <c r="AK181" s="76" t="str">
        <f>IF('Request Testing'!M181&lt;1,"",IF(AND(OR('Request Testing'!$E$1&gt;0),COUNTA('Request Testing'!M181)&gt;0),"CHR","GGP-LD"))</f>
        <v/>
      </c>
      <c r="AL181" s="4" t="str">
        <f t="shared" si="44"/>
        <v/>
      </c>
      <c r="AM181" s="52" t="str">
        <f t="shared" si="45"/>
        <v/>
      </c>
      <c r="AN181" s="4" t="str">
        <f t="shared" si="46"/>
        <v/>
      </c>
      <c r="AO181" s="4" t="str">
        <f t="shared" si="47"/>
        <v/>
      </c>
      <c r="AP181" s="74" t="str">
        <f t="shared" si="48"/>
        <v/>
      </c>
      <c r="AQ181" s="4" t="str">
        <f t="shared" si="49"/>
        <v/>
      </c>
      <c r="AR181" s="4" t="str">
        <f t="shared" si="59"/>
        <v/>
      </c>
      <c r="AS181" s="74" t="str">
        <f t="shared" si="50"/>
        <v/>
      </c>
      <c r="AT181" s="4" t="str">
        <f t="shared" si="51"/>
        <v/>
      </c>
      <c r="AU181" s="4" t="str">
        <f t="shared" si="52"/>
        <v/>
      </c>
      <c r="AV181" s="4" t="str">
        <f t="shared" si="53"/>
        <v/>
      </c>
      <c r="AW181" s="4" t="str">
        <f t="shared" si="54"/>
        <v/>
      </c>
      <c r="AX181" s="4" t="str">
        <f t="shared" si="55"/>
        <v/>
      </c>
      <c r="AY181" s="4" t="str">
        <f t="shared" si="56"/>
        <v/>
      </c>
      <c r="AZ181" s="4" t="str">
        <f t="shared" si="57"/>
        <v/>
      </c>
      <c r="BA181" s="77" t="str">
        <f>IF(AND(OR('Request Testing'!L181&gt;0,'Request Testing'!M181&gt;0),COUNTA('Request Testing'!V181:AB181)&gt;0),"Run Panel","")</f>
        <v/>
      </c>
      <c r="BC181" s="78" t="str">
        <f>IF(AG181="Blood Card",'Order Details'!$S$34,"")</f>
        <v/>
      </c>
      <c r="BD181" s="78" t="str">
        <f>IF(AH181="Hair Card",'Order Details'!$S$35,"")</f>
        <v/>
      </c>
      <c r="BF181" s="4" t="str">
        <f>IF(AJ181="GGP-HD",'Order Details'!$N$10,"")</f>
        <v/>
      </c>
      <c r="BG181" s="79" t="str">
        <f>IF(AK181="GGP-LD",'Order Details'!$N$15,IF(AK181="CHR",'Order Details'!$P$15,""))</f>
        <v/>
      </c>
      <c r="BH181" s="52" t="str">
        <f>IF(AL181="GGP-uLD",'Order Details'!$N$18,"")</f>
        <v/>
      </c>
      <c r="BI181" s="80" t="str">
        <f>IF(AM181="PV",'Order Details'!$N$24,"")</f>
        <v/>
      </c>
      <c r="BJ181" s="78" t="str">
        <f>IF(AN181="HPS",'Order Details'!$N$34,IF(AN181="HPS ADD ON",'Order Details'!$M$34,""))</f>
        <v/>
      </c>
      <c r="BK181" s="78" t="str">
        <f>IF(AO181="CC",'Order Details'!$N$33,IF(AO181="CC ADD ON",'Order Details'!$M$33,""))</f>
        <v/>
      </c>
      <c r="BL181" s="79" t="str">
        <f>IF(AP181="DL",'Order Details'!$N$35,"")</f>
        <v/>
      </c>
      <c r="BM181" s="79" t="str">
        <f>IF(AQ181="RC",'Order Details'!$N$36,"")</f>
        <v/>
      </c>
      <c r="BN181" s="79" t="str">
        <f>IF(AR181="OH",'Order Details'!$N$37,"")</f>
        <v/>
      </c>
      <c r="BO181" s="79" t="str">
        <f>IF(AS181="BVD",'Order Details'!$N$38,"")</f>
        <v/>
      </c>
      <c r="BP181" s="79" t="str">
        <f>IF(AT181="AM",'Order Details'!$N$40,"")</f>
        <v/>
      </c>
      <c r="BQ181" s="79" t="str">
        <f>IF(AU181="NH",'Order Details'!$N$41,"")</f>
        <v/>
      </c>
      <c r="BR181" s="79" t="str">
        <f>IF(AV181="CA",'Order Details'!$N$42,"")</f>
        <v/>
      </c>
      <c r="BS181" s="79" t="str">
        <f>IF(AW181="DD",'Order Details'!$N$43,"")</f>
        <v/>
      </c>
      <c r="BT181" s="79" t="str">
        <f>IF(AX181="TH",'Order Details'!$N$45,"")</f>
        <v/>
      </c>
      <c r="BU181" s="79" t="str">
        <f>IF(AY181="PHA",'Order Details'!$N$44,"")</f>
        <v/>
      </c>
      <c r="BV181" s="79" t="str">
        <f>IF(AZ181="OS",'Order Details'!$N$46,"")</f>
        <v/>
      </c>
      <c r="BW181" s="79" t="str">
        <f>IF(BA181="RUN PANEL",'Order Details'!$N$39,"")</f>
        <v/>
      </c>
      <c r="BX181" s="79" t="str">
        <f t="shared" si="58"/>
        <v/>
      </c>
    </row>
    <row r="182" spans="1:76" ht="15.75" customHeight="1">
      <c r="A182" s="22" t="str">
        <f>IF('Request Testing'!A182&gt;0,'Request Testing'!A182,"")</f>
        <v/>
      </c>
      <c r="B182" s="70" t="str">
        <f>IF('Request Testing'!B182="","",'Request Testing'!B182)</f>
        <v/>
      </c>
      <c r="C182" s="70" t="str">
        <f>IF('Request Testing'!C182="","",'Request Testing'!C182)</f>
        <v/>
      </c>
      <c r="D182" s="24" t="str">
        <f>IF('Request Testing'!D182="","",'Request Testing'!D182)</f>
        <v/>
      </c>
      <c r="E182" s="24" t="str">
        <f>IF('Request Testing'!E182="","",'Request Testing'!E182)</f>
        <v/>
      </c>
      <c r="F182" s="24" t="str">
        <f>IF('Request Testing'!F182="","",'Request Testing'!F182)</f>
        <v/>
      </c>
      <c r="G182" s="22" t="str">
        <f>IF('Request Testing'!G182="","",'Request Testing'!G182)</f>
        <v/>
      </c>
      <c r="H182" s="71" t="str">
        <f>IF('Request Testing'!H182="","",'Request Testing'!H182)</f>
        <v/>
      </c>
      <c r="I182" s="22" t="str">
        <f>IF('Request Testing'!I182="","",'Request Testing'!I182)</f>
        <v/>
      </c>
      <c r="J182" s="22" t="str">
        <f>IF('Request Testing'!J182="","",'Request Testing'!J182)</f>
        <v/>
      </c>
      <c r="K182" s="22" t="str">
        <f>IF('Request Testing'!K182="","",'Request Testing'!K182)</f>
        <v/>
      </c>
      <c r="L182" s="70" t="str">
        <f>IF('Request Testing'!L182="","",'Request Testing'!L182)</f>
        <v/>
      </c>
      <c r="M182" s="70" t="str">
        <f>IF('Request Testing'!M182="","",'Request Testing'!M182)</f>
        <v/>
      </c>
      <c r="N182" s="70" t="str">
        <f>IF('Request Testing'!N182="","",'Request Testing'!N182)</f>
        <v/>
      </c>
      <c r="O182" s="72" t="str">
        <f>IF('Request Testing'!O182&lt;1,"",IF(AND(OR('Request Testing'!L182&gt;0,'Request Testing'!M182&gt;0,'Request Testing'!N182&gt;0),COUNTA('Request Testing'!O182)&gt;0),"","PV"))</f>
        <v/>
      </c>
      <c r="P182" s="72" t="str">
        <f>IF('Request Testing'!P182&lt;1,"",IF(AND(OR('Request Testing'!L182&gt;0,'Request Testing'!M182&gt;0),COUNTA('Request Testing'!P182)&gt;0),"HPS ADD ON","HPS"))</f>
        <v/>
      </c>
      <c r="Q182" s="72" t="str">
        <f>IF('Request Testing'!Q182&lt;1,"",IF(AND(OR('Request Testing'!L182&gt;0,'Request Testing'!M182&gt;0),COUNTA('Request Testing'!Q182)&gt;0),"CC ADD ON","CC"))</f>
        <v/>
      </c>
      <c r="R182" s="72" t="str">
        <f>IF('Request Testing'!R182&lt;1,"",IF(AND(OR('Request Testing'!L182&gt;0,'Request Testing'!M182&gt;0),COUNTA('Request Testing'!R182)&gt;0),"RC ADD ON","RC"))</f>
        <v/>
      </c>
      <c r="S182" s="70" t="str">
        <f>IF('Request Testing'!S182&lt;1,"",IF(AND(OR('Request Testing'!L182&gt;0,'Request Testing'!M182&gt;0),COUNTA('Request Testing'!S182)&gt;0),"DL ADD ON","DL"))</f>
        <v/>
      </c>
      <c r="T182" s="70" t="str">
        <f>IF('Request Testing'!T182="","",'Request Testing'!T182)</f>
        <v/>
      </c>
      <c r="U182" s="70" t="str">
        <f>IF('Request Testing'!U182&lt;1,"",IF(AND(OR('Request Testing'!L182&gt;0,'Request Testing'!M182&gt;0),COUNTA('Request Testing'!U182)&gt;0),"OH ADD ON","OH"))</f>
        <v/>
      </c>
      <c r="V182" s="73" t="str">
        <f>IF('Request Testing'!V182&lt;1,"",IF(AND(OR('Request Testing'!L182&gt;0,'Request Testing'!M182&gt;0),COUNTA('Request Testing'!V182)&gt;0),"GCP","AM"))</f>
        <v/>
      </c>
      <c r="W182" s="73" t="str">
        <f>IF('Request Testing'!W182&lt;1,"",IF(AND(OR('Request Testing'!L182&gt;0,'Request Testing'!M182&gt;0),COUNTA('Request Testing'!W182)&gt;0),"GCP","NH"))</f>
        <v/>
      </c>
      <c r="X182" s="73" t="str">
        <f>IF('Request Testing'!X182&lt;1,"",IF(AND(OR('Request Testing'!L182&gt;0,'Request Testing'!M182&gt;0),COUNTA('Request Testing'!X182)&gt;0),"GCP","CA"))</f>
        <v/>
      </c>
      <c r="Y182" s="73" t="str">
        <f>IF('Request Testing'!Y182&lt;1,"",IF(AND(OR('Request Testing'!L182&gt;0,'Request Testing'!M182&gt;0),COUNTA('Request Testing'!Y182)&gt;0),"GCP","DD"))</f>
        <v/>
      </c>
      <c r="Z182" s="73" t="str">
        <f>IF('Request Testing'!Z182&lt;1,"",IF(AND(OR('Request Testing'!L182&gt;0,'Request Testing'!M182&gt;0),COUNTA('Request Testing'!Z182)&gt;0),"GCP","TH"))</f>
        <v/>
      </c>
      <c r="AA182" s="73" t="str">
        <f>IF('Request Testing'!AA182&lt;1,"",IF(AND(OR('Request Testing'!L182&gt;0,'Request Testing'!M182&gt;0),COUNTA('Request Testing'!AA182)&gt;0),"GCP","PHA"))</f>
        <v/>
      </c>
      <c r="AB182" s="73" t="str">
        <f>IF('Request Testing'!AB182&lt;1,"",IF(AND(OR('Request Testing'!L182&gt;0,'Request Testing'!M182&gt;0),COUNTA('Request Testing'!AB182)&gt;0),"GCP","OS"))</f>
        <v/>
      </c>
      <c r="AE182" s="74" t="str">
        <f>IF(OR('Request Testing'!L182&gt;0,'Request Testing'!M182&gt;0,'Request Testing'!N182&gt;0,'Request Testing'!O182&gt;0,'Request Testing'!P182&gt;0,'Request Testing'!Q182&gt;0,'Request Testing'!R182&gt;0,'Request Testing'!S182&gt;0,'Request Testing'!T182&gt;0,'Request Testing'!U182&gt;0,'Request Testing'!V182&gt;0,'Request Testing'!W182&gt;0,'Request Testing'!X182&gt;0,'Request Testing'!Y182&gt;0,'Request Testing'!Z182&gt;0,'Request Testing'!AA182&gt;0,'Request Testing'!AB182&gt;0),"X","")</f>
        <v/>
      </c>
      <c r="AF182" s="75" t="str">
        <f>IF(ISNUMBER(SEARCH({"S"},C182)),"S",IF(ISNUMBER(SEARCH({"M"},C182)),"B",IF(ISNUMBER(SEARCH({"B"},C182)),"B",IF(ISNUMBER(SEARCH({"C"},C182)),"C",IF(ISNUMBER(SEARCH({"H"},C182)),"C",IF(ISNUMBER(SEARCH({"F"},C182)),"C",""))))))</f>
        <v/>
      </c>
      <c r="AG182" s="74" t="str">
        <f t="shared" si="40"/>
        <v/>
      </c>
      <c r="AH182" s="74" t="str">
        <f t="shared" si="41"/>
        <v/>
      </c>
      <c r="AI182" s="74" t="str">
        <f t="shared" si="42"/>
        <v/>
      </c>
      <c r="AJ182" s="4" t="str">
        <f t="shared" si="43"/>
        <v/>
      </c>
      <c r="AK182" s="76" t="str">
        <f>IF('Request Testing'!M182&lt;1,"",IF(AND(OR('Request Testing'!$E$1&gt;0),COUNTA('Request Testing'!M182)&gt;0),"CHR","GGP-LD"))</f>
        <v/>
      </c>
      <c r="AL182" s="4" t="str">
        <f t="shared" si="44"/>
        <v/>
      </c>
      <c r="AM182" s="52" t="str">
        <f t="shared" si="45"/>
        <v/>
      </c>
      <c r="AN182" s="4" t="str">
        <f t="shared" si="46"/>
        <v/>
      </c>
      <c r="AO182" s="4" t="str">
        <f t="shared" si="47"/>
        <v/>
      </c>
      <c r="AP182" s="74" t="str">
        <f t="shared" si="48"/>
        <v/>
      </c>
      <c r="AQ182" s="4" t="str">
        <f t="shared" si="49"/>
        <v/>
      </c>
      <c r="AR182" s="4" t="str">
        <f t="shared" si="59"/>
        <v/>
      </c>
      <c r="AS182" s="74" t="str">
        <f t="shared" si="50"/>
        <v/>
      </c>
      <c r="AT182" s="4" t="str">
        <f t="shared" si="51"/>
        <v/>
      </c>
      <c r="AU182" s="4" t="str">
        <f t="shared" si="52"/>
        <v/>
      </c>
      <c r="AV182" s="4" t="str">
        <f t="shared" si="53"/>
        <v/>
      </c>
      <c r="AW182" s="4" t="str">
        <f t="shared" si="54"/>
        <v/>
      </c>
      <c r="AX182" s="4" t="str">
        <f t="shared" si="55"/>
        <v/>
      </c>
      <c r="AY182" s="4" t="str">
        <f t="shared" si="56"/>
        <v/>
      </c>
      <c r="AZ182" s="4" t="str">
        <f t="shared" si="57"/>
        <v/>
      </c>
      <c r="BA182" s="77" t="str">
        <f>IF(AND(OR('Request Testing'!L182&gt;0,'Request Testing'!M182&gt;0),COUNTA('Request Testing'!V182:AB182)&gt;0),"Run Panel","")</f>
        <v/>
      </c>
      <c r="BC182" s="78" t="str">
        <f>IF(AG182="Blood Card",'Order Details'!$S$34,"")</f>
        <v/>
      </c>
      <c r="BD182" s="78" t="str">
        <f>IF(AH182="Hair Card",'Order Details'!$S$35,"")</f>
        <v/>
      </c>
      <c r="BF182" s="4" t="str">
        <f>IF(AJ182="GGP-HD",'Order Details'!$N$10,"")</f>
        <v/>
      </c>
      <c r="BG182" s="79" t="str">
        <f>IF(AK182="GGP-LD",'Order Details'!$N$15,IF(AK182="CHR",'Order Details'!$P$15,""))</f>
        <v/>
      </c>
      <c r="BH182" s="52" t="str">
        <f>IF(AL182="GGP-uLD",'Order Details'!$N$18,"")</f>
        <v/>
      </c>
      <c r="BI182" s="80" t="str">
        <f>IF(AM182="PV",'Order Details'!$N$24,"")</f>
        <v/>
      </c>
      <c r="BJ182" s="78" t="str">
        <f>IF(AN182="HPS",'Order Details'!$N$34,IF(AN182="HPS ADD ON",'Order Details'!$M$34,""))</f>
        <v/>
      </c>
      <c r="BK182" s="78" t="str">
        <f>IF(AO182="CC",'Order Details'!$N$33,IF(AO182="CC ADD ON",'Order Details'!$M$33,""))</f>
        <v/>
      </c>
      <c r="BL182" s="79" t="str">
        <f>IF(AP182="DL",'Order Details'!$N$35,"")</f>
        <v/>
      </c>
      <c r="BM182" s="79" t="str">
        <f>IF(AQ182="RC",'Order Details'!$N$36,"")</f>
        <v/>
      </c>
      <c r="BN182" s="79" t="str">
        <f>IF(AR182="OH",'Order Details'!$N$37,"")</f>
        <v/>
      </c>
      <c r="BO182" s="79" t="str">
        <f>IF(AS182="BVD",'Order Details'!$N$38,"")</f>
        <v/>
      </c>
      <c r="BP182" s="79" t="str">
        <f>IF(AT182="AM",'Order Details'!$N$40,"")</f>
        <v/>
      </c>
      <c r="BQ182" s="79" t="str">
        <f>IF(AU182="NH",'Order Details'!$N$41,"")</f>
        <v/>
      </c>
      <c r="BR182" s="79" t="str">
        <f>IF(AV182="CA",'Order Details'!$N$42,"")</f>
        <v/>
      </c>
      <c r="BS182" s="79" t="str">
        <f>IF(AW182="DD",'Order Details'!$N$43,"")</f>
        <v/>
      </c>
      <c r="BT182" s="79" t="str">
        <f>IF(AX182="TH",'Order Details'!$N$45,"")</f>
        <v/>
      </c>
      <c r="BU182" s="79" t="str">
        <f>IF(AY182="PHA",'Order Details'!$N$44,"")</f>
        <v/>
      </c>
      <c r="BV182" s="79" t="str">
        <f>IF(AZ182="OS",'Order Details'!$N$46,"")</f>
        <v/>
      </c>
      <c r="BW182" s="79" t="str">
        <f>IF(BA182="RUN PANEL",'Order Details'!$N$39,"")</f>
        <v/>
      </c>
      <c r="BX182" s="79" t="str">
        <f t="shared" si="58"/>
        <v/>
      </c>
    </row>
    <row r="183" spans="1:76" ht="15.75" customHeight="1">
      <c r="A183" s="22" t="str">
        <f>IF('Request Testing'!A183&gt;0,'Request Testing'!A183,"")</f>
        <v/>
      </c>
      <c r="B183" s="70" t="str">
        <f>IF('Request Testing'!B183="","",'Request Testing'!B183)</f>
        <v/>
      </c>
      <c r="C183" s="70" t="str">
        <f>IF('Request Testing'!C183="","",'Request Testing'!C183)</f>
        <v/>
      </c>
      <c r="D183" s="24" t="str">
        <f>IF('Request Testing'!D183="","",'Request Testing'!D183)</f>
        <v/>
      </c>
      <c r="E183" s="24" t="str">
        <f>IF('Request Testing'!E183="","",'Request Testing'!E183)</f>
        <v/>
      </c>
      <c r="F183" s="24" t="str">
        <f>IF('Request Testing'!F183="","",'Request Testing'!F183)</f>
        <v/>
      </c>
      <c r="G183" s="22" t="str">
        <f>IF('Request Testing'!G183="","",'Request Testing'!G183)</f>
        <v/>
      </c>
      <c r="H183" s="71" t="str">
        <f>IF('Request Testing'!H183="","",'Request Testing'!H183)</f>
        <v/>
      </c>
      <c r="I183" s="22" t="str">
        <f>IF('Request Testing'!I183="","",'Request Testing'!I183)</f>
        <v/>
      </c>
      <c r="J183" s="22" t="str">
        <f>IF('Request Testing'!J183="","",'Request Testing'!J183)</f>
        <v/>
      </c>
      <c r="K183" s="22" t="str">
        <f>IF('Request Testing'!K183="","",'Request Testing'!K183)</f>
        <v/>
      </c>
      <c r="L183" s="70" t="str">
        <f>IF('Request Testing'!L183="","",'Request Testing'!L183)</f>
        <v/>
      </c>
      <c r="M183" s="70" t="str">
        <f>IF('Request Testing'!M183="","",'Request Testing'!M183)</f>
        <v/>
      </c>
      <c r="N183" s="70" t="str">
        <f>IF('Request Testing'!N183="","",'Request Testing'!N183)</f>
        <v/>
      </c>
      <c r="O183" s="72" t="str">
        <f>IF('Request Testing'!O183&lt;1,"",IF(AND(OR('Request Testing'!L183&gt;0,'Request Testing'!M183&gt;0,'Request Testing'!N183&gt;0),COUNTA('Request Testing'!O183)&gt;0),"","PV"))</f>
        <v/>
      </c>
      <c r="P183" s="72" t="str">
        <f>IF('Request Testing'!P183&lt;1,"",IF(AND(OR('Request Testing'!L183&gt;0,'Request Testing'!M183&gt;0),COUNTA('Request Testing'!P183)&gt;0),"HPS ADD ON","HPS"))</f>
        <v/>
      </c>
      <c r="Q183" s="72" t="str">
        <f>IF('Request Testing'!Q183&lt;1,"",IF(AND(OR('Request Testing'!L183&gt;0,'Request Testing'!M183&gt;0),COUNTA('Request Testing'!Q183)&gt;0),"CC ADD ON","CC"))</f>
        <v/>
      </c>
      <c r="R183" s="72" t="str">
        <f>IF('Request Testing'!R183&lt;1,"",IF(AND(OR('Request Testing'!L183&gt;0,'Request Testing'!M183&gt;0),COUNTA('Request Testing'!R183)&gt;0),"RC ADD ON","RC"))</f>
        <v/>
      </c>
      <c r="S183" s="70" t="str">
        <f>IF('Request Testing'!S183&lt;1,"",IF(AND(OR('Request Testing'!L183&gt;0,'Request Testing'!M183&gt;0),COUNTA('Request Testing'!S183)&gt;0),"DL ADD ON","DL"))</f>
        <v/>
      </c>
      <c r="T183" s="70" t="str">
        <f>IF('Request Testing'!T183="","",'Request Testing'!T183)</f>
        <v/>
      </c>
      <c r="U183" s="70" t="str">
        <f>IF('Request Testing'!U183&lt;1,"",IF(AND(OR('Request Testing'!L183&gt;0,'Request Testing'!M183&gt;0),COUNTA('Request Testing'!U183)&gt;0),"OH ADD ON","OH"))</f>
        <v/>
      </c>
      <c r="V183" s="73" t="str">
        <f>IF('Request Testing'!V183&lt;1,"",IF(AND(OR('Request Testing'!L183&gt;0,'Request Testing'!M183&gt;0),COUNTA('Request Testing'!V183)&gt;0),"GCP","AM"))</f>
        <v/>
      </c>
      <c r="W183" s="73" t="str">
        <f>IF('Request Testing'!W183&lt;1,"",IF(AND(OR('Request Testing'!L183&gt;0,'Request Testing'!M183&gt;0),COUNTA('Request Testing'!W183)&gt;0),"GCP","NH"))</f>
        <v/>
      </c>
      <c r="X183" s="73" t="str">
        <f>IF('Request Testing'!X183&lt;1,"",IF(AND(OR('Request Testing'!L183&gt;0,'Request Testing'!M183&gt;0),COUNTA('Request Testing'!X183)&gt;0),"GCP","CA"))</f>
        <v/>
      </c>
      <c r="Y183" s="73" t="str">
        <f>IF('Request Testing'!Y183&lt;1,"",IF(AND(OR('Request Testing'!L183&gt;0,'Request Testing'!M183&gt;0),COUNTA('Request Testing'!Y183)&gt;0),"GCP","DD"))</f>
        <v/>
      </c>
      <c r="Z183" s="73" t="str">
        <f>IF('Request Testing'!Z183&lt;1,"",IF(AND(OR('Request Testing'!L183&gt;0,'Request Testing'!M183&gt;0),COUNTA('Request Testing'!Z183)&gt;0),"GCP","TH"))</f>
        <v/>
      </c>
      <c r="AA183" s="73" t="str">
        <f>IF('Request Testing'!AA183&lt;1,"",IF(AND(OR('Request Testing'!L183&gt;0,'Request Testing'!M183&gt;0),COUNTA('Request Testing'!AA183)&gt;0),"GCP","PHA"))</f>
        <v/>
      </c>
      <c r="AB183" s="73" t="str">
        <f>IF('Request Testing'!AB183&lt;1,"",IF(AND(OR('Request Testing'!L183&gt;0,'Request Testing'!M183&gt;0),COUNTA('Request Testing'!AB183)&gt;0),"GCP","OS"))</f>
        <v/>
      </c>
      <c r="AE183" s="74" t="str">
        <f>IF(OR('Request Testing'!L183&gt;0,'Request Testing'!M183&gt;0,'Request Testing'!N183&gt;0,'Request Testing'!O183&gt;0,'Request Testing'!P183&gt;0,'Request Testing'!Q183&gt;0,'Request Testing'!R183&gt;0,'Request Testing'!S183&gt;0,'Request Testing'!T183&gt;0,'Request Testing'!U183&gt;0,'Request Testing'!V183&gt;0,'Request Testing'!W183&gt;0,'Request Testing'!X183&gt;0,'Request Testing'!Y183&gt;0,'Request Testing'!Z183&gt;0,'Request Testing'!AA183&gt;0,'Request Testing'!AB183&gt;0),"X","")</f>
        <v/>
      </c>
      <c r="AF183" s="75" t="str">
        <f>IF(ISNUMBER(SEARCH({"S"},C183)),"S",IF(ISNUMBER(SEARCH({"M"},C183)),"B",IF(ISNUMBER(SEARCH({"B"},C183)),"B",IF(ISNUMBER(SEARCH({"C"},C183)),"C",IF(ISNUMBER(SEARCH({"H"},C183)),"C",IF(ISNUMBER(SEARCH({"F"},C183)),"C",""))))))</f>
        <v/>
      </c>
      <c r="AG183" s="74" t="str">
        <f t="shared" si="40"/>
        <v/>
      </c>
      <c r="AH183" s="74" t="str">
        <f t="shared" si="41"/>
        <v/>
      </c>
      <c r="AI183" s="74" t="str">
        <f t="shared" si="42"/>
        <v/>
      </c>
      <c r="AJ183" s="4" t="str">
        <f t="shared" si="43"/>
        <v/>
      </c>
      <c r="AK183" s="76" t="str">
        <f>IF('Request Testing'!M183&lt;1,"",IF(AND(OR('Request Testing'!$E$1&gt;0),COUNTA('Request Testing'!M183)&gt;0),"CHR","GGP-LD"))</f>
        <v/>
      </c>
      <c r="AL183" s="4" t="str">
        <f t="shared" si="44"/>
        <v/>
      </c>
      <c r="AM183" s="52" t="str">
        <f t="shared" si="45"/>
        <v/>
      </c>
      <c r="AN183" s="4" t="str">
        <f t="shared" si="46"/>
        <v/>
      </c>
      <c r="AO183" s="4" t="str">
        <f t="shared" si="47"/>
        <v/>
      </c>
      <c r="AP183" s="74" t="str">
        <f t="shared" si="48"/>
        <v/>
      </c>
      <c r="AQ183" s="4" t="str">
        <f t="shared" si="49"/>
        <v/>
      </c>
      <c r="AR183" s="4" t="str">
        <f t="shared" si="59"/>
        <v/>
      </c>
      <c r="AS183" s="74" t="str">
        <f t="shared" si="50"/>
        <v/>
      </c>
      <c r="AT183" s="4" t="str">
        <f t="shared" si="51"/>
        <v/>
      </c>
      <c r="AU183" s="4" t="str">
        <f t="shared" si="52"/>
        <v/>
      </c>
      <c r="AV183" s="4" t="str">
        <f t="shared" si="53"/>
        <v/>
      </c>
      <c r="AW183" s="4" t="str">
        <f t="shared" si="54"/>
        <v/>
      </c>
      <c r="AX183" s="4" t="str">
        <f t="shared" si="55"/>
        <v/>
      </c>
      <c r="AY183" s="4" t="str">
        <f t="shared" si="56"/>
        <v/>
      </c>
      <c r="AZ183" s="4" t="str">
        <f t="shared" si="57"/>
        <v/>
      </c>
      <c r="BA183" s="77" t="str">
        <f>IF(AND(OR('Request Testing'!L183&gt;0,'Request Testing'!M183&gt;0),COUNTA('Request Testing'!V183:AB183)&gt;0),"Run Panel","")</f>
        <v/>
      </c>
      <c r="BC183" s="78" t="str">
        <f>IF(AG183="Blood Card",'Order Details'!$S$34,"")</f>
        <v/>
      </c>
      <c r="BD183" s="78" t="str">
        <f>IF(AH183="Hair Card",'Order Details'!$S$35,"")</f>
        <v/>
      </c>
      <c r="BF183" s="4" t="str">
        <f>IF(AJ183="GGP-HD",'Order Details'!$N$10,"")</f>
        <v/>
      </c>
      <c r="BG183" s="79" t="str">
        <f>IF(AK183="GGP-LD",'Order Details'!$N$15,IF(AK183="CHR",'Order Details'!$P$15,""))</f>
        <v/>
      </c>
      <c r="BH183" s="52" t="str">
        <f>IF(AL183="GGP-uLD",'Order Details'!$N$18,"")</f>
        <v/>
      </c>
      <c r="BI183" s="80" t="str">
        <f>IF(AM183="PV",'Order Details'!$N$24,"")</f>
        <v/>
      </c>
      <c r="BJ183" s="78" t="str">
        <f>IF(AN183="HPS",'Order Details'!$N$34,IF(AN183="HPS ADD ON",'Order Details'!$M$34,""))</f>
        <v/>
      </c>
      <c r="BK183" s="78" t="str">
        <f>IF(AO183="CC",'Order Details'!$N$33,IF(AO183="CC ADD ON",'Order Details'!$M$33,""))</f>
        <v/>
      </c>
      <c r="BL183" s="79" t="str">
        <f>IF(AP183="DL",'Order Details'!$N$35,"")</f>
        <v/>
      </c>
      <c r="BM183" s="79" t="str">
        <f>IF(AQ183="RC",'Order Details'!$N$36,"")</f>
        <v/>
      </c>
      <c r="BN183" s="79" t="str">
        <f>IF(AR183="OH",'Order Details'!$N$37,"")</f>
        <v/>
      </c>
      <c r="BO183" s="79" t="str">
        <f>IF(AS183="BVD",'Order Details'!$N$38,"")</f>
        <v/>
      </c>
      <c r="BP183" s="79" t="str">
        <f>IF(AT183="AM",'Order Details'!$N$40,"")</f>
        <v/>
      </c>
      <c r="BQ183" s="79" t="str">
        <f>IF(AU183="NH",'Order Details'!$N$41,"")</f>
        <v/>
      </c>
      <c r="BR183" s="79" t="str">
        <f>IF(AV183="CA",'Order Details'!$N$42,"")</f>
        <v/>
      </c>
      <c r="BS183" s="79" t="str">
        <f>IF(AW183="DD",'Order Details'!$N$43,"")</f>
        <v/>
      </c>
      <c r="BT183" s="79" t="str">
        <f>IF(AX183="TH",'Order Details'!$N$45,"")</f>
        <v/>
      </c>
      <c r="BU183" s="79" t="str">
        <f>IF(AY183="PHA",'Order Details'!$N$44,"")</f>
        <v/>
      </c>
      <c r="BV183" s="79" t="str">
        <f>IF(AZ183="OS",'Order Details'!$N$46,"")</f>
        <v/>
      </c>
      <c r="BW183" s="79" t="str">
        <f>IF(BA183="RUN PANEL",'Order Details'!$N$39,"")</f>
        <v/>
      </c>
      <c r="BX183" s="79" t="str">
        <f t="shared" si="58"/>
        <v/>
      </c>
    </row>
    <row r="184" spans="1:76" ht="15.75" customHeight="1">
      <c r="A184" s="22" t="str">
        <f>IF('Request Testing'!A184&gt;0,'Request Testing'!A184,"")</f>
        <v/>
      </c>
      <c r="B184" s="70" t="str">
        <f>IF('Request Testing'!B184="","",'Request Testing'!B184)</f>
        <v/>
      </c>
      <c r="C184" s="70" t="str">
        <f>IF('Request Testing'!C184="","",'Request Testing'!C184)</f>
        <v/>
      </c>
      <c r="D184" s="24" t="str">
        <f>IF('Request Testing'!D184="","",'Request Testing'!D184)</f>
        <v/>
      </c>
      <c r="E184" s="24" t="str">
        <f>IF('Request Testing'!E184="","",'Request Testing'!E184)</f>
        <v/>
      </c>
      <c r="F184" s="24" t="str">
        <f>IF('Request Testing'!F184="","",'Request Testing'!F184)</f>
        <v/>
      </c>
      <c r="G184" s="22" t="str">
        <f>IF('Request Testing'!G184="","",'Request Testing'!G184)</f>
        <v/>
      </c>
      <c r="H184" s="71" t="str">
        <f>IF('Request Testing'!H184="","",'Request Testing'!H184)</f>
        <v/>
      </c>
      <c r="I184" s="22" t="str">
        <f>IF('Request Testing'!I184="","",'Request Testing'!I184)</f>
        <v/>
      </c>
      <c r="J184" s="22" t="str">
        <f>IF('Request Testing'!J184="","",'Request Testing'!J184)</f>
        <v/>
      </c>
      <c r="K184" s="22" t="str">
        <f>IF('Request Testing'!K184="","",'Request Testing'!K184)</f>
        <v/>
      </c>
      <c r="L184" s="70" t="str">
        <f>IF('Request Testing'!L184="","",'Request Testing'!L184)</f>
        <v/>
      </c>
      <c r="M184" s="70" t="str">
        <f>IF('Request Testing'!M184="","",'Request Testing'!M184)</f>
        <v/>
      </c>
      <c r="N184" s="70" t="str">
        <f>IF('Request Testing'!N184="","",'Request Testing'!N184)</f>
        <v/>
      </c>
      <c r="O184" s="72" t="str">
        <f>IF('Request Testing'!O184&lt;1,"",IF(AND(OR('Request Testing'!L184&gt;0,'Request Testing'!M184&gt;0,'Request Testing'!N184&gt;0),COUNTA('Request Testing'!O184)&gt;0),"","PV"))</f>
        <v/>
      </c>
      <c r="P184" s="72" t="str">
        <f>IF('Request Testing'!P184&lt;1,"",IF(AND(OR('Request Testing'!L184&gt;0,'Request Testing'!M184&gt;0),COUNTA('Request Testing'!P184)&gt;0),"HPS ADD ON","HPS"))</f>
        <v/>
      </c>
      <c r="Q184" s="72" t="str">
        <f>IF('Request Testing'!Q184&lt;1,"",IF(AND(OR('Request Testing'!L184&gt;0,'Request Testing'!M184&gt;0),COUNTA('Request Testing'!Q184)&gt;0),"CC ADD ON","CC"))</f>
        <v/>
      </c>
      <c r="R184" s="72" t="str">
        <f>IF('Request Testing'!R184&lt;1,"",IF(AND(OR('Request Testing'!L184&gt;0,'Request Testing'!M184&gt;0),COUNTA('Request Testing'!R184)&gt;0),"RC ADD ON","RC"))</f>
        <v/>
      </c>
      <c r="S184" s="70" t="str">
        <f>IF('Request Testing'!S184&lt;1,"",IF(AND(OR('Request Testing'!L184&gt;0,'Request Testing'!M184&gt;0),COUNTA('Request Testing'!S184)&gt;0),"DL ADD ON","DL"))</f>
        <v/>
      </c>
      <c r="T184" s="70" t="str">
        <f>IF('Request Testing'!T184="","",'Request Testing'!T184)</f>
        <v/>
      </c>
      <c r="U184" s="70" t="str">
        <f>IF('Request Testing'!U184&lt;1,"",IF(AND(OR('Request Testing'!L184&gt;0,'Request Testing'!M184&gt;0),COUNTA('Request Testing'!U184)&gt;0),"OH ADD ON","OH"))</f>
        <v/>
      </c>
      <c r="V184" s="73" t="str">
        <f>IF('Request Testing'!V184&lt;1,"",IF(AND(OR('Request Testing'!L184&gt;0,'Request Testing'!M184&gt;0),COUNTA('Request Testing'!V184)&gt;0),"GCP","AM"))</f>
        <v/>
      </c>
      <c r="W184" s="73" t="str">
        <f>IF('Request Testing'!W184&lt;1,"",IF(AND(OR('Request Testing'!L184&gt;0,'Request Testing'!M184&gt;0),COUNTA('Request Testing'!W184)&gt;0),"GCP","NH"))</f>
        <v/>
      </c>
      <c r="X184" s="73" t="str">
        <f>IF('Request Testing'!X184&lt;1,"",IF(AND(OR('Request Testing'!L184&gt;0,'Request Testing'!M184&gt;0),COUNTA('Request Testing'!X184)&gt;0),"GCP","CA"))</f>
        <v/>
      </c>
      <c r="Y184" s="73" t="str">
        <f>IF('Request Testing'!Y184&lt;1,"",IF(AND(OR('Request Testing'!L184&gt;0,'Request Testing'!M184&gt;0),COUNTA('Request Testing'!Y184)&gt;0),"GCP","DD"))</f>
        <v/>
      </c>
      <c r="Z184" s="73" t="str">
        <f>IF('Request Testing'!Z184&lt;1,"",IF(AND(OR('Request Testing'!L184&gt;0,'Request Testing'!M184&gt;0),COUNTA('Request Testing'!Z184)&gt;0),"GCP","TH"))</f>
        <v/>
      </c>
      <c r="AA184" s="73" t="str">
        <f>IF('Request Testing'!AA184&lt;1,"",IF(AND(OR('Request Testing'!L184&gt;0,'Request Testing'!M184&gt;0),COUNTA('Request Testing'!AA184)&gt;0),"GCP","PHA"))</f>
        <v/>
      </c>
      <c r="AB184" s="73" t="str">
        <f>IF('Request Testing'!AB184&lt;1,"",IF(AND(OR('Request Testing'!L184&gt;0,'Request Testing'!M184&gt;0),COUNTA('Request Testing'!AB184)&gt;0),"GCP","OS"))</f>
        <v/>
      </c>
      <c r="AE184" s="74" t="str">
        <f>IF(OR('Request Testing'!L184&gt;0,'Request Testing'!M184&gt;0,'Request Testing'!N184&gt;0,'Request Testing'!O184&gt;0,'Request Testing'!P184&gt;0,'Request Testing'!Q184&gt;0,'Request Testing'!R184&gt;0,'Request Testing'!S184&gt;0,'Request Testing'!T184&gt;0,'Request Testing'!U184&gt;0,'Request Testing'!V184&gt;0,'Request Testing'!W184&gt;0,'Request Testing'!X184&gt;0,'Request Testing'!Y184&gt;0,'Request Testing'!Z184&gt;0,'Request Testing'!AA184&gt;0,'Request Testing'!AB184&gt;0),"X","")</f>
        <v/>
      </c>
      <c r="AF184" s="75" t="str">
        <f>IF(ISNUMBER(SEARCH({"S"},C184)),"S",IF(ISNUMBER(SEARCH({"M"},C184)),"B",IF(ISNUMBER(SEARCH({"B"},C184)),"B",IF(ISNUMBER(SEARCH({"C"},C184)),"C",IF(ISNUMBER(SEARCH({"H"},C184)),"C",IF(ISNUMBER(SEARCH({"F"},C184)),"C",""))))))</f>
        <v/>
      </c>
      <c r="AG184" s="74" t="str">
        <f t="shared" si="40"/>
        <v/>
      </c>
      <c r="AH184" s="74" t="str">
        <f t="shared" si="41"/>
        <v/>
      </c>
      <c r="AI184" s="74" t="str">
        <f t="shared" si="42"/>
        <v/>
      </c>
      <c r="AJ184" s="4" t="str">
        <f t="shared" si="43"/>
        <v/>
      </c>
      <c r="AK184" s="76" t="str">
        <f>IF('Request Testing'!M184&lt;1,"",IF(AND(OR('Request Testing'!$E$1&gt;0),COUNTA('Request Testing'!M184)&gt;0),"CHR","GGP-LD"))</f>
        <v/>
      </c>
      <c r="AL184" s="4" t="str">
        <f t="shared" si="44"/>
        <v/>
      </c>
      <c r="AM184" s="52" t="str">
        <f t="shared" si="45"/>
        <v/>
      </c>
      <c r="AN184" s="4" t="str">
        <f t="shared" si="46"/>
        <v/>
      </c>
      <c r="AO184" s="4" t="str">
        <f t="shared" si="47"/>
        <v/>
      </c>
      <c r="AP184" s="74" t="str">
        <f t="shared" si="48"/>
        <v/>
      </c>
      <c r="AQ184" s="4" t="str">
        <f t="shared" si="49"/>
        <v/>
      </c>
      <c r="AR184" s="4" t="str">
        <f t="shared" si="59"/>
        <v/>
      </c>
      <c r="AS184" s="74" t="str">
        <f t="shared" si="50"/>
        <v/>
      </c>
      <c r="AT184" s="4" t="str">
        <f t="shared" si="51"/>
        <v/>
      </c>
      <c r="AU184" s="4" t="str">
        <f t="shared" si="52"/>
        <v/>
      </c>
      <c r="AV184" s="4" t="str">
        <f t="shared" si="53"/>
        <v/>
      </c>
      <c r="AW184" s="4" t="str">
        <f t="shared" si="54"/>
        <v/>
      </c>
      <c r="AX184" s="4" t="str">
        <f t="shared" si="55"/>
        <v/>
      </c>
      <c r="AY184" s="4" t="str">
        <f t="shared" si="56"/>
        <v/>
      </c>
      <c r="AZ184" s="4" t="str">
        <f t="shared" si="57"/>
        <v/>
      </c>
      <c r="BA184" s="77" t="str">
        <f>IF(AND(OR('Request Testing'!L184&gt;0,'Request Testing'!M184&gt;0),COUNTA('Request Testing'!V184:AB184)&gt;0),"Run Panel","")</f>
        <v/>
      </c>
      <c r="BC184" s="78" t="str">
        <f>IF(AG184="Blood Card",'Order Details'!$S$34,"")</f>
        <v/>
      </c>
      <c r="BD184" s="78" t="str">
        <f>IF(AH184="Hair Card",'Order Details'!$S$35,"")</f>
        <v/>
      </c>
      <c r="BF184" s="4" t="str">
        <f>IF(AJ184="GGP-HD",'Order Details'!$N$10,"")</f>
        <v/>
      </c>
      <c r="BG184" s="79" t="str">
        <f>IF(AK184="GGP-LD",'Order Details'!$N$15,IF(AK184="CHR",'Order Details'!$P$15,""))</f>
        <v/>
      </c>
      <c r="BH184" s="52" t="str">
        <f>IF(AL184="GGP-uLD",'Order Details'!$N$18,"")</f>
        <v/>
      </c>
      <c r="BI184" s="80" t="str">
        <f>IF(AM184="PV",'Order Details'!$N$24,"")</f>
        <v/>
      </c>
      <c r="BJ184" s="78" t="str">
        <f>IF(AN184="HPS",'Order Details'!$N$34,IF(AN184="HPS ADD ON",'Order Details'!$M$34,""))</f>
        <v/>
      </c>
      <c r="BK184" s="78" t="str">
        <f>IF(AO184="CC",'Order Details'!$N$33,IF(AO184="CC ADD ON",'Order Details'!$M$33,""))</f>
        <v/>
      </c>
      <c r="BL184" s="79" t="str">
        <f>IF(AP184="DL",'Order Details'!$N$35,"")</f>
        <v/>
      </c>
      <c r="BM184" s="79" t="str">
        <f>IF(AQ184="RC",'Order Details'!$N$36,"")</f>
        <v/>
      </c>
      <c r="BN184" s="79" t="str">
        <f>IF(AR184="OH",'Order Details'!$N$37,"")</f>
        <v/>
      </c>
      <c r="BO184" s="79" t="str">
        <f>IF(AS184="BVD",'Order Details'!$N$38,"")</f>
        <v/>
      </c>
      <c r="BP184" s="79" t="str">
        <f>IF(AT184="AM",'Order Details'!$N$40,"")</f>
        <v/>
      </c>
      <c r="BQ184" s="79" t="str">
        <f>IF(AU184="NH",'Order Details'!$N$41,"")</f>
        <v/>
      </c>
      <c r="BR184" s="79" t="str">
        <f>IF(AV184="CA",'Order Details'!$N$42,"")</f>
        <v/>
      </c>
      <c r="BS184" s="79" t="str">
        <f>IF(AW184="DD",'Order Details'!$N$43,"")</f>
        <v/>
      </c>
      <c r="BT184" s="79" t="str">
        <f>IF(AX184="TH",'Order Details'!$N$45,"")</f>
        <v/>
      </c>
      <c r="BU184" s="79" t="str">
        <f>IF(AY184="PHA",'Order Details'!$N$44,"")</f>
        <v/>
      </c>
      <c r="BV184" s="79" t="str">
        <f>IF(AZ184="OS",'Order Details'!$N$46,"")</f>
        <v/>
      </c>
      <c r="BW184" s="79" t="str">
        <f>IF(BA184="RUN PANEL",'Order Details'!$N$39,"")</f>
        <v/>
      </c>
      <c r="BX184" s="79" t="str">
        <f t="shared" si="58"/>
        <v/>
      </c>
    </row>
    <row r="185" spans="1:76" ht="15.75" customHeight="1">
      <c r="A185" s="22" t="str">
        <f>IF('Request Testing'!A185&gt;0,'Request Testing'!A185,"")</f>
        <v/>
      </c>
      <c r="B185" s="70" t="str">
        <f>IF('Request Testing'!B185="","",'Request Testing'!B185)</f>
        <v/>
      </c>
      <c r="C185" s="70" t="str">
        <f>IF('Request Testing'!C185="","",'Request Testing'!C185)</f>
        <v/>
      </c>
      <c r="D185" s="24" t="str">
        <f>IF('Request Testing'!D185="","",'Request Testing'!D185)</f>
        <v/>
      </c>
      <c r="E185" s="24" t="str">
        <f>IF('Request Testing'!E185="","",'Request Testing'!E185)</f>
        <v/>
      </c>
      <c r="F185" s="24" t="str">
        <f>IF('Request Testing'!F185="","",'Request Testing'!F185)</f>
        <v/>
      </c>
      <c r="G185" s="22" t="str">
        <f>IF('Request Testing'!G185="","",'Request Testing'!G185)</f>
        <v/>
      </c>
      <c r="H185" s="71" t="str">
        <f>IF('Request Testing'!H185="","",'Request Testing'!H185)</f>
        <v/>
      </c>
      <c r="I185" s="22" t="str">
        <f>IF('Request Testing'!I185="","",'Request Testing'!I185)</f>
        <v/>
      </c>
      <c r="J185" s="22" t="str">
        <f>IF('Request Testing'!J185="","",'Request Testing'!J185)</f>
        <v/>
      </c>
      <c r="K185" s="22" t="str">
        <f>IF('Request Testing'!K185="","",'Request Testing'!K185)</f>
        <v/>
      </c>
      <c r="L185" s="70" t="str">
        <f>IF('Request Testing'!L185="","",'Request Testing'!L185)</f>
        <v/>
      </c>
      <c r="M185" s="70" t="str">
        <f>IF('Request Testing'!M185="","",'Request Testing'!M185)</f>
        <v/>
      </c>
      <c r="N185" s="70" t="str">
        <f>IF('Request Testing'!N185="","",'Request Testing'!N185)</f>
        <v/>
      </c>
      <c r="O185" s="72" t="str">
        <f>IF('Request Testing'!O185&lt;1,"",IF(AND(OR('Request Testing'!L185&gt;0,'Request Testing'!M185&gt;0,'Request Testing'!N185&gt;0),COUNTA('Request Testing'!O185)&gt;0),"","PV"))</f>
        <v/>
      </c>
      <c r="P185" s="72" t="str">
        <f>IF('Request Testing'!P185&lt;1,"",IF(AND(OR('Request Testing'!L185&gt;0,'Request Testing'!M185&gt;0),COUNTA('Request Testing'!P185)&gt;0),"HPS ADD ON","HPS"))</f>
        <v/>
      </c>
      <c r="Q185" s="72" t="str">
        <f>IF('Request Testing'!Q185&lt;1,"",IF(AND(OR('Request Testing'!L185&gt;0,'Request Testing'!M185&gt;0),COUNTA('Request Testing'!Q185)&gt;0),"CC ADD ON","CC"))</f>
        <v/>
      </c>
      <c r="R185" s="72" t="str">
        <f>IF('Request Testing'!R185&lt;1,"",IF(AND(OR('Request Testing'!L185&gt;0,'Request Testing'!M185&gt;0),COUNTA('Request Testing'!R185)&gt;0),"RC ADD ON","RC"))</f>
        <v/>
      </c>
      <c r="S185" s="70" t="str">
        <f>IF('Request Testing'!S185&lt;1,"",IF(AND(OR('Request Testing'!L185&gt;0,'Request Testing'!M185&gt;0),COUNTA('Request Testing'!S185)&gt;0),"DL ADD ON","DL"))</f>
        <v/>
      </c>
      <c r="T185" s="70" t="str">
        <f>IF('Request Testing'!T185="","",'Request Testing'!T185)</f>
        <v/>
      </c>
      <c r="U185" s="70" t="str">
        <f>IF('Request Testing'!U185&lt;1,"",IF(AND(OR('Request Testing'!L185&gt;0,'Request Testing'!M185&gt;0),COUNTA('Request Testing'!U185)&gt;0),"OH ADD ON","OH"))</f>
        <v/>
      </c>
      <c r="V185" s="73" t="str">
        <f>IF('Request Testing'!V185&lt;1,"",IF(AND(OR('Request Testing'!L185&gt;0,'Request Testing'!M185&gt;0),COUNTA('Request Testing'!V185)&gt;0),"GCP","AM"))</f>
        <v/>
      </c>
      <c r="W185" s="73" t="str">
        <f>IF('Request Testing'!W185&lt;1,"",IF(AND(OR('Request Testing'!L185&gt;0,'Request Testing'!M185&gt;0),COUNTA('Request Testing'!W185)&gt;0),"GCP","NH"))</f>
        <v/>
      </c>
      <c r="X185" s="73" t="str">
        <f>IF('Request Testing'!X185&lt;1,"",IF(AND(OR('Request Testing'!L185&gt;0,'Request Testing'!M185&gt;0),COUNTA('Request Testing'!X185)&gt;0),"GCP","CA"))</f>
        <v/>
      </c>
      <c r="Y185" s="73" t="str">
        <f>IF('Request Testing'!Y185&lt;1,"",IF(AND(OR('Request Testing'!L185&gt;0,'Request Testing'!M185&gt;0),COUNTA('Request Testing'!Y185)&gt;0),"GCP","DD"))</f>
        <v/>
      </c>
      <c r="Z185" s="73" t="str">
        <f>IF('Request Testing'!Z185&lt;1,"",IF(AND(OR('Request Testing'!L185&gt;0,'Request Testing'!M185&gt;0),COUNTA('Request Testing'!Z185)&gt;0),"GCP","TH"))</f>
        <v/>
      </c>
      <c r="AA185" s="73" t="str">
        <f>IF('Request Testing'!AA185&lt;1,"",IF(AND(OR('Request Testing'!L185&gt;0,'Request Testing'!M185&gt;0),COUNTA('Request Testing'!AA185)&gt;0),"GCP","PHA"))</f>
        <v/>
      </c>
      <c r="AB185" s="73" t="str">
        <f>IF('Request Testing'!AB185&lt;1,"",IF(AND(OR('Request Testing'!L185&gt;0,'Request Testing'!M185&gt;0),COUNTA('Request Testing'!AB185)&gt;0),"GCP","OS"))</f>
        <v/>
      </c>
      <c r="AE185" s="74" t="str">
        <f>IF(OR('Request Testing'!L185&gt;0,'Request Testing'!M185&gt;0,'Request Testing'!N185&gt;0,'Request Testing'!O185&gt;0,'Request Testing'!P185&gt;0,'Request Testing'!Q185&gt;0,'Request Testing'!R185&gt;0,'Request Testing'!S185&gt;0,'Request Testing'!T185&gt;0,'Request Testing'!U185&gt;0,'Request Testing'!V185&gt;0,'Request Testing'!W185&gt;0,'Request Testing'!X185&gt;0,'Request Testing'!Y185&gt;0,'Request Testing'!Z185&gt;0,'Request Testing'!AA185&gt;0,'Request Testing'!AB185&gt;0),"X","")</f>
        <v/>
      </c>
      <c r="AF185" s="75" t="str">
        <f>IF(ISNUMBER(SEARCH({"S"},C185)),"S",IF(ISNUMBER(SEARCH({"M"},C185)),"B",IF(ISNUMBER(SEARCH({"B"},C185)),"B",IF(ISNUMBER(SEARCH({"C"},C185)),"C",IF(ISNUMBER(SEARCH({"H"},C185)),"C",IF(ISNUMBER(SEARCH({"F"},C185)),"C",""))))))</f>
        <v/>
      </c>
      <c r="AG185" s="74" t="str">
        <f t="shared" si="40"/>
        <v/>
      </c>
      <c r="AH185" s="74" t="str">
        <f t="shared" si="41"/>
        <v/>
      </c>
      <c r="AI185" s="74" t="str">
        <f t="shared" si="42"/>
        <v/>
      </c>
      <c r="AJ185" s="4" t="str">
        <f t="shared" si="43"/>
        <v/>
      </c>
      <c r="AK185" s="76" t="str">
        <f>IF('Request Testing'!M185&lt;1,"",IF(AND(OR('Request Testing'!$E$1&gt;0),COUNTA('Request Testing'!M185)&gt;0),"CHR","GGP-LD"))</f>
        <v/>
      </c>
      <c r="AL185" s="4" t="str">
        <f t="shared" si="44"/>
        <v/>
      </c>
      <c r="AM185" s="52" t="str">
        <f t="shared" si="45"/>
        <v/>
      </c>
      <c r="AN185" s="4" t="str">
        <f t="shared" si="46"/>
        <v/>
      </c>
      <c r="AO185" s="4" t="str">
        <f t="shared" si="47"/>
        <v/>
      </c>
      <c r="AP185" s="74" t="str">
        <f t="shared" si="48"/>
        <v/>
      </c>
      <c r="AQ185" s="4" t="str">
        <f t="shared" si="49"/>
        <v/>
      </c>
      <c r="AR185" s="4" t="str">
        <f t="shared" si="59"/>
        <v/>
      </c>
      <c r="AS185" s="74" t="str">
        <f t="shared" si="50"/>
        <v/>
      </c>
      <c r="AT185" s="4" t="str">
        <f t="shared" si="51"/>
        <v/>
      </c>
      <c r="AU185" s="4" t="str">
        <f t="shared" si="52"/>
        <v/>
      </c>
      <c r="AV185" s="4" t="str">
        <f t="shared" si="53"/>
        <v/>
      </c>
      <c r="AW185" s="4" t="str">
        <f t="shared" si="54"/>
        <v/>
      </c>
      <c r="AX185" s="4" t="str">
        <f t="shared" si="55"/>
        <v/>
      </c>
      <c r="AY185" s="4" t="str">
        <f t="shared" si="56"/>
        <v/>
      </c>
      <c r="AZ185" s="4" t="str">
        <f t="shared" si="57"/>
        <v/>
      </c>
      <c r="BA185" s="77" t="str">
        <f>IF(AND(OR('Request Testing'!L185&gt;0,'Request Testing'!M185&gt;0),COUNTA('Request Testing'!V185:AB185)&gt;0),"Run Panel","")</f>
        <v/>
      </c>
      <c r="BC185" s="78" t="str">
        <f>IF(AG185="Blood Card",'Order Details'!$S$34,"")</f>
        <v/>
      </c>
      <c r="BD185" s="78" t="str">
        <f>IF(AH185="Hair Card",'Order Details'!$S$35,"")</f>
        <v/>
      </c>
      <c r="BF185" s="4" t="str">
        <f>IF(AJ185="GGP-HD",'Order Details'!$N$10,"")</f>
        <v/>
      </c>
      <c r="BG185" s="79" t="str">
        <f>IF(AK185="GGP-LD",'Order Details'!$N$15,IF(AK185="CHR",'Order Details'!$P$15,""))</f>
        <v/>
      </c>
      <c r="BH185" s="52" t="str">
        <f>IF(AL185="GGP-uLD",'Order Details'!$N$18,"")</f>
        <v/>
      </c>
      <c r="BI185" s="80" t="str">
        <f>IF(AM185="PV",'Order Details'!$N$24,"")</f>
        <v/>
      </c>
      <c r="BJ185" s="78" t="str">
        <f>IF(AN185="HPS",'Order Details'!$N$34,IF(AN185="HPS ADD ON",'Order Details'!$M$34,""))</f>
        <v/>
      </c>
      <c r="BK185" s="78" t="str">
        <f>IF(AO185="CC",'Order Details'!$N$33,IF(AO185="CC ADD ON",'Order Details'!$M$33,""))</f>
        <v/>
      </c>
      <c r="BL185" s="79" t="str">
        <f>IF(AP185="DL",'Order Details'!$N$35,"")</f>
        <v/>
      </c>
      <c r="BM185" s="79" t="str">
        <f>IF(AQ185="RC",'Order Details'!$N$36,"")</f>
        <v/>
      </c>
      <c r="BN185" s="79" t="str">
        <f>IF(AR185="OH",'Order Details'!$N$37,"")</f>
        <v/>
      </c>
      <c r="BO185" s="79" t="str">
        <f>IF(AS185="BVD",'Order Details'!$N$38,"")</f>
        <v/>
      </c>
      <c r="BP185" s="79" t="str">
        <f>IF(AT185="AM",'Order Details'!$N$40,"")</f>
        <v/>
      </c>
      <c r="BQ185" s="79" t="str">
        <f>IF(AU185="NH",'Order Details'!$N$41,"")</f>
        <v/>
      </c>
      <c r="BR185" s="79" t="str">
        <f>IF(AV185="CA",'Order Details'!$N$42,"")</f>
        <v/>
      </c>
      <c r="BS185" s="79" t="str">
        <f>IF(AW185="DD",'Order Details'!$N$43,"")</f>
        <v/>
      </c>
      <c r="BT185" s="79" t="str">
        <f>IF(AX185="TH",'Order Details'!$N$45,"")</f>
        <v/>
      </c>
      <c r="BU185" s="79" t="str">
        <f>IF(AY185="PHA",'Order Details'!$N$44,"")</f>
        <v/>
      </c>
      <c r="BV185" s="79" t="str">
        <f>IF(AZ185="OS",'Order Details'!$N$46,"")</f>
        <v/>
      </c>
      <c r="BW185" s="79" t="str">
        <f>IF(BA185="RUN PANEL",'Order Details'!$N$39,"")</f>
        <v/>
      </c>
      <c r="BX185" s="79" t="str">
        <f t="shared" si="58"/>
        <v/>
      </c>
    </row>
    <row r="186" spans="1:76" ht="15.75" customHeight="1">
      <c r="A186" s="22" t="str">
        <f>IF('Request Testing'!A186&gt;0,'Request Testing'!A186,"")</f>
        <v/>
      </c>
      <c r="B186" s="70" t="str">
        <f>IF('Request Testing'!B186="","",'Request Testing'!B186)</f>
        <v/>
      </c>
      <c r="C186" s="70" t="str">
        <f>IF('Request Testing'!C186="","",'Request Testing'!C186)</f>
        <v/>
      </c>
      <c r="D186" s="24" t="str">
        <f>IF('Request Testing'!D186="","",'Request Testing'!D186)</f>
        <v/>
      </c>
      <c r="E186" s="24" t="str">
        <f>IF('Request Testing'!E186="","",'Request Testing'!E186)</f>
        <v/>
      </c>
      <c r="F186" s="24" t="str">
        <f>IF('Request Testing'!F186="","",'Request Testing'!F186)</f>
        <v/>
      </c>
      <c r="G186" s="22" t="str">
        <f>IF('Request Testing'!G186="","",'Request Testing'!G186)</f>
        <v/>
      </c>
      <c r="H186" s="71" t="str">
        <f>IF('Request Testing'!H186="","",'Request Testing'!H186)</f>
        <v/>
      </c>
      <c r="I186" s="22" t="str">
        <f>IF('Request Testing'!I186="","",'Request Testing'!I186)</f>
        <v/>
      </c>
      <c r="J186" s="22" t="str">
        <f>IF('Request Testing'!J186="","",'Request Testing'!J186)</f>
        <v/>
      </c>
      <c r="K186" s="22" t="str">
        <f>IF('Request Testing'!K186="","",'Request Testing'!K186)</f>
        <v/>
      </c>
      <c r="L186" s="70" t="str">
        <f>IF('Request Testing'!L186="","",'Request Testing'!L186)</f>
        <v/>
      </c>
      <c r="M186" s="70" t="str">
        <f>IF('Request Testing'!M186="","",'Request Testing'!M186)</f>
        <v/>
      </c>
      <c r="N186" s="70" t="str">
        <f>IF('Request Testing'!N186="","",'Request Testing'!N186)</f>
        <v/>
      </c>
      <c r="O186" s="72" t="str">
        <f>IF('Request Testing'!O186&lt;1,"",IF(AND(OR('Request Testing'!L186&gt;0,'Request Testing'!M186&gt;0,'Request Testing'!N186&gt;0),COUNTA('Request Testing'!O186)&gt;0),"","PV"))</f>
        <v/>
      </c>
      <c r="P186" s="72" t="str">
        <f>IF('Request Testing'!P186&lt;1,"",IF(AND(OR('Request Testing'!L186&gt;0,'Request Testing'!M186&gt;0),COUNTA('Request Testing'!P186)&gt;0),"HPS ADD ON","HPS"))</f>
        <v/>
      </c>
      <c r="Q186" s="72" t="str">
        <f>IF('Request Testing'!Q186&lt;1,"",IF(AND(OR('Request Testing'!L186&gt;0,'Request Testing'!M186&gt;0),COUNTA('Request Testing'!Q186)&gt;0),"CC ADD ON","CC"))</f>
        <v/>
      </c>
      <c r="R186" s="72" t="str">
        <f>IF('Request Testing'!R186&lt;1,"",IF(AND(OR('Request Testing'!L186&gt;0,'Request Testing'!M186&gt;0),COUNTA('Request Testing'!R186)&gt;0),"RC ADD ON","RC"))</f>
        <v/>
      </c>
      <c r="S186" s="70" t="str">
        <f>IF('Request Testing'!S186&lt;1,"",IF(AND(OR('Request Testing'!L186&gt;0,'Request Testing'!M186&gt;0),COUNTA('Request Testing'!S186)&gt;0),"DL ADD ON","DL"))</f>
        <v/>
      </c>
      <c r="T186" s="70" t="str">
        <f>IF('Request Testing'!T186="","",'Request Testing'!T186)</f>
        <v/>
      </c>
      <c r="U186" s="70" t="str">
        <f>IF('Request Testing'!U186&lt;1,"",IF(AND(OR('Request Testing'!L186&gt;0,'Request Testing'!M186&gt;0),COUNTA('Request Testing'!U186)&gt;0),"OH ADD ON","OH"))</f>
        <v/>
      </c>
      <c r="V186" s="73" t="str">
        <f>IF('Request Testing'!V186&lt;1,"",IF(AND(OR('Request Testing'!L186&gt;0,'Request Testing'!M186&gt;0),COUNTA('Request Testing'!V186)&gt;0),"GCP","AM"))</f>
        <v/>
      </c>
      <c r="W186" s="73" t="str">
        <f>IF('Request Testing'!W186&lt;1,"",IF(AND(OR('Request Testing'!L186&gt;0,'Request Testing'!M186&gt;0),COUNTA('Request Testing'!W186)&gt;0),"GCP","NH"))</f>
        <v/>
      </c>
      <c r="X186" s="73" t="str">
        <f>IF('Request Testing'!X186&lt;1,"",IF(AND(OR('Request Testing'!L186&gt;0,'Request Testing'!M186&gt;0),COUNTA('Request Testing'!X186)&gt;0),"GCP","CA"))</f>
        <v/>
      </c>
      <c r="Y186" s="73" t="str">
        <f>IF('Request Testing'!Y186&lt;1,"",IF(AND(OR('Request Testing'!L186&gt;0,'Request Testing'!M186&gt;0),COUNTA('Request Testing'!Y186)&gt;0),"GCP","DD"))</f>
        <v/>
      </c>
      <c r="Z186" s="73" t="str">
        <f>IF('Request Testing'!Z186&lt;1,"",IF(AND(OR('Request Testing'!L186&gt;0,'Request Testing'!M186&gt;0),COUNTA('Request Testing'!Z186)&gt;0),"GCP","TH"))</f>
        <v/>
      </c>
      <c r="AA186" s="73" t="str">
        <f>IF('Request Testing'!AA186&lt;1,"",IF(AND(OR('Request Testing'!L186&gt;0,'Request Testing'!M186&gt;0),COUNTA('Request Testing'!AA186)&gt;0),"GCP","PHA"))</f>
        <v/>
      </c>
      <c r="AB186" s="73" t="str">
        <f>IF('Request Testing'!AB186&lt;1,"",IF(AND(OR('Request Testing'!L186&gt;0,'Request Testing'!M186&gt;0),COUNTA('Request Testing'!AB186)&gt;0),"GCP","OS"))</f>
        <v/>
      </c>
      <c r="AE186" s="74" t="str">
        <f>IF(OR('Request Testing'!L186&gt;0,'Request Testing'!M186&gt;0,'Request Testing'!N186&gt;0,'Request Testing'!O186&gt;0,'Request Testing'!P186&gt;0,'Request Testing'!Q186&gt;0,'Request Testing'!R186&gt;0,'Request Testing'!S186&gt;0,'Request Testing'!T186&gt;0,'Request Testing'!U186&gt;0,'Request Testing'!V186&gt;0,'Request Testing'!W186&gt;0,'Request Testing'!X186&gt;0,'Request Testing'!Y186&gt;0,'Request Testing'!Z186&gt;0,'Request Testing'!AA186&gt;0,'Request Testing'!AB186&gt;0),"X","")</f>
        <v/>
      </c>
      <c r="AF186" s="75" t="str">
        <f>IF(ISNUMBER(SEARCH({"S"},C186)),"S",IF(ISNUMBER(SEARCH({"M"},C186)),"B",IF(ISNUMBER(SEARCH({"B"},C186)),"B",IF(ISNUMBER(SEARCH({"C"},C186)),"C",IF(ISNUMBER(SEARCH({"H"},C186)),"C",IF(ISNUMBER(SEARCH({"F"},C186)),"C",""))))))</f>
        <v/>
      </c>
      <c r="AG186" s="74" t="str">
        <f t="shared" si="40"/>
        <v/>
      </c>
      <c r="AH186" s="74" t="str">
        <f t="shared" si="41"/>
        <v/>
      </c>
      <c r="AI186" s="74" t="str">
        <f t="shared" si="42"/>
        <v/>
      </c>
      <c r="AJ186" s="4" t="str">
        <f t="shared" si="43"/>
        <v/>
      </c>
      <c r="AK186" s="76" t="str">
        <f>IF('Request Testing'!M186&lt;1,"",IF(AND(OR('Request Testing'!$E$1&gt;0),COUNTA('Request Testing'!M186)&gt;0),"CHR","GGP-LD"))</f>
        <v/>
      </c>
      <c r="AL186" s="4" t="str">
        <f t="shared" si="44"/>
        <v/>
      </c>
      <c r="AM186" s="52" t="str">
        <f t="shared" si="45"/>
        <v/>
      </c>
      <c r="AN186" s="4" t="str">
        <f t="shared" si="46"/>
        <v/>
      </c>
      <c r="AO186" s="4" t="str">
        <f t="shared" si="47"/>
        <v/>
      </c>
      <c r="AP186" s="74" t="str">
        <f t="shared" si="48"/>
        <v/>
      </c>
      <c r="AQ186" s="4" t="str">
        <f t="shared" si="49"/>
        <v/>
      </c>
      <c r="AR186" s="4" t="str">
        <f t="shared" si="59"/>
        <v/>
      </c>
      <c r="AS186" s="74" t="str">
        <f t="shared" si="50"/>
        <v/>
      </c>
      <c r="AT186" s="4" t="str">
        <f t="shared" si="51"/>
        <v/>
      </c>
      <c r="AU186" s="4" t="str">
        <f t="shared" si="52"/>
        <v/>
      </c>
      <c r="AV186" s="4" t="str">
        <f t="shared" si="53"/>
        <v/>
      </c>
      <c r="AW186" s="4" t="str">
        <f t="shared" si="54"/>
        <v/>
      </c>
      <c r="AX186" s="4" t="str">
        <f t="shared" si="55"/>
        <v/>
      </c>
      <c r="AY186" s="4" t="str">
        <f t="shared" si="56"/>
        <v/>
      </c>
      <c r="AZ186" s="4" t="str">
        <f t="shared" si="57"/>
        <v/>
      </c>
      <c r="BA186" s="77" t="str">
        <f>IF(AND(OR('Request Testing'!L186&gt;0,'Request Testing'!M186&gt;0),COUNTA('Request Testing'!V186:AB186)&gt;0),"Run Panel","")</f>
        <v/>
      </c>
      <c r="BC186" s="78" t="str">
        <f>IF(AG186="Blood Card",'Order Details'!$S$34,"")</f>
        <v/>
      </c>
      <c r="BD186" s="78" t="str">
        <f>IF(AH186="Hair Card",'Order Details'!$S$35,"")</f>
        <v/>
      </c>
      <c r="BF186" s="4" t="str">
        <f>IF(AJ186="GGP-HD",'Order Details'!$N$10,"")</f>
        <v/>
      </c>
      <c r="BG186" s="79" t="str">
        <f>IF(AK186="GGP-LD",'Order Details'!$N$15,IF(AK186="CHR",'Order Details'!$P$15,""))</f>
        <v/>
      </c>
      <c r="BH186" s="52" t="str">
        <f>IF(AL186="GGP-uLD",'Order Details'!$N$18,"")</f>
        <v/>
      </c>
      <c r="BI186" s="80" t="str">
        <f>IF(AM186="PV",'Order Details'!$N$24,"")</f>
        <v/>
      </c>
      <c r="BJ186" s="78" t="str">
        <f>IF(AN186="HPS",'Order Details'!$N$34,IF(AN186="HPS ADD ON",'Order Details'!$M$34,""))</f>
        <v/>
      </c>
      <c r="BK186" s="78" t="str">
        <f>IF(AO186="CC",'Order Details'!$N$33,IF(AO186="CC ADD ON",'Order Details'!$M$33,""))</f>
        <v/>
      </c>
      <c r="BL186" s="79" t="str">
        <f>IF(AP186="DL",'Order Details'!$N$35,"")</f>
        <v/>
      </c>
      <c r="BM186" s="79" t="str">
        <f>IF(AQ186="RC",'Order Details'!$N$36,"")</f>
        <v/>
      </c>
      <c r="BN186" s="79" t="str">
        <f>IF(AR186="OH",'Order Details'!$N$37,"")</f>
        <v/>
      </c>
      <c r="BO186" s="79" t="str">
        <f>IF(AS186="BVD",'Order Details'!$N$38,"")</f>
        <v/>
      </c>
      <c r="BP186" s="79" t="str">
        <f>IF(AT186="AM",'Order Details'!$N$40,"")</f>
        <v/>
      </c>
      <c r="BQ186" s="79" t="str">
        <f>IF(AU186="NH",'Order Details'!$N$41,"")</f>
        <v/>
      </c>
      <c r="BR186" s="79" t="str">
        <f>IF(AV186="CA",'Order Details'!$N$42,"")</f>
        <v/>
      </c>
      <c r="BS186" s="79" t="str">
        <f>IF(AW186="DD",'Order Details'!$N$43,"")</f>
        <v/>
      </c>
      <c r="BT186" s="79" t="str">
        <f>IF(AX186="TH",'Order Details'!$N$45,"")</f>
        <v/>
      </c>
      <c r="BU186" s="79" t="str">
        <f>IF(AY186="PHA",'Order Details'!$N$44,"")</f>
        <v/>
      </c>
      <c r="BV186" s="79" t="str">
        <f>IF(AZ186="OS",'Order Details'!$N$46,"")</f>
        <v/>
      </c>
      <c r="BW186" s="79" t="str">
        <f>IF(BA186="RUN PANEL",'Order Details'!$N$39,"")</f>
        <v/>
      </c>
      <c r="BX186" s="79" t="str">
        <f t="shared" si="58"/>
        <v/>
      </c>
    </row>
    <row r="187" spans="1:76" ht="15.75" customHeight="1">
      <c r="A187" s="22" t="str">
        <f>IF('Request Testing'!A187&gt;0,'Request Testing'!A187,"")</f>
        <v/>
      </c>
      <c r="B187" s="70" t="str">
        <f>IF('Request Testing'!B187="","",'Request Testing'!B187)</f>
        <v/>
      </c>
      <c r="C187" s="70" t="str">
        <f>IF('Request Testing'!C187="","",'Request Testing'!C187)</f>
        <v/>
      </c>
      <c r="D187" s="24" t="str">
        <f>IF('Request Testing'!D187="","",'Request Testing'!D187)</f>
        <v/>
      </c>
      <c r="E187" s="24" t="str">
        <f>IF('Request Testing'!E187="","",'Request Testing'!E187)</f>
        <v/>
      </c>
      <c r="F187" s="24" t="str">
        <f>IF('Request Testing'!F187="","",'Request Testing'!F187)</f>
        <v/>
      </c>
      <c r="G187" s="22" t="str">
        <f>IF('Request Testing'!G187="","",'Request Testing'!G187)</f>
        <v/>
      </c>
      <c r="H187" s="71" t="str">
        <f>IF('Request Testing'!H187="","",'Request Testing'!H187)</f>
        <v/>
      </c>
      <c r="I187" s="22" t="str">
        <f>IF('Request Testing'!I187="","",'Request Testing'!I187)</f>
        <v/>
      </c>
      <c r="J187" s="22" t="str">
        <f>IF('Request Testing'!J187="","",'Request Testing'!J187)</f>
        <v/>
      </c>
      <c r="K187" s="22" t="str">
        <f>IF('Request Testing'!K187="","",'Request Testing'!K187)</f>
        <v/>
      </c>
      <c r="L187" s="70" t="str">
        <f>IF('Request Testing'!L187="","",'Request Testing'!L187)</f>
        <v/>
      </c>
      <c r="M187" s="70" t="str">
        <f>IF('Request Testing'!M187="","",'Request Testing'!M187)</f>
        <v/>
      </c>
      <c r="N187" s="70" t="str">
        <f>IF('Request Testing'!N187="","",'Request Testing'!N187)</f>
        <v/>
      </c>
      <c r="O187" s="72" t="str">
        <f>IF('Request Testing'!O187&lt;1,"",IF(AND(OR('Request Testing'!L187&gt;0,'Request Testing'!M187&gt;0,'Request Testing'!N187&gt;0),COUNTA('Request Testing'!O187)&gt;0),"","PV"))</f>
        <v/>
      </c>
      <c r="P187" s="72" t="str">
        <f>IF('Request Testing'!P187&lt;1,"",IF(AND(OR('Request Testing'!L187&gt;0,'Request Testing'!M187&gt;0),COUNTA('Request Testing'!P187)&gt;0),"HPS ADD ON","HPS"))</f>
        <v/>
      </c>
      <c r="Q187" s="72" t="str">
        <f>IF('Request Testing'!Q187&lt;1,"",IF(AND(OR('Request Testing'!L187&gt;0,'Request Testing'!M187&gt;0),COUNTA('Request Testing'!Q187)&gt;0),"CC ADD ON","CC"))</f>
        <v/>
      </c>
      <c r="R187" s="72" t="str">
        <f>IF('Request Testing'!R187&lt;1,"",IF(AND(OR('Request Testing'!L187&gt;0,'Request Testing'!M187&gt;0),COUNTA('Request Testing'!R187)&gt;0),"RC ADD ON","RC"))</f>
        <v/>
      </c>
      <c r="S187" s="70" t="str">
        <f>IF('Request Testing'!S187&lt;1,"",IF(AND(OR('Request Testing'!L187&gt;0,'Request Testing'!M187&gt;0),COUNTA('Request Testing'!S187)&gt;0),"DL ADD ON","DL"))</f>
        <v/>
      </c>
      <c r="T187" s="70" t="str">
        <f>IF('Request Testing'!T187="","",'Request Testing'!T187)</f>
        <v/>
      </c>
      <c r="U187" s="70" t="str">
        <f>IF('Request Testing'!U187&lt;1,"",IF(AND(OR('Request Testing'!L187&gt;0,'Request Testing'!M187&gt;0),COUNTA('Request Testing'!U187)&gt;0),"OH ADD ON","OH"))</f>
        <v/>
      </c>
      <c r="V187" s="73" t="str">
        <f>IF('Request Testing'!V187&lt;1,"",IF(AND(OR('Request Testing'!L187&gt;0,'Request Testing'!M187&gt;0),COUNTA('Request Testing'!V187)&gt;0),"GCP","AM"))</f>
        <v/>
      </c>
      <c r="W187" s="73" t="str">
        <f>IF('Request Testing'!W187&lt;1,"",IF(AND(OR('Request Testing'!L187&gt;0,'Request Testing'!M187&gt;0),COUNTA('Request Testing'!W187)&gt;0),"GCP","NH"))</f>
        <v/>
      </c>
      <c r="X187" s="73" t="str">
        <f>IF('Request Testing'!X187&lt;1,"",IF(AND(OR('Request Testing'!L187&gt;0,'Request Testing'!M187&gt;0),COUNTA('Request Testing'!X187)&gt;0),"GCP","CA"))</f>
        <v/>
      </c>
      <c r="Y187" s="73" t="str">
        <f>IF('Request Testing'!Y187&lt;1,"",IF(AND(OR('Request Testing'!L187&gt;0,'Request Testing'!M187&gt;0),COUNTA('Request Testing'!Y187)&gt;0),"GCP","DD"))</f>
        <v/>
      </c>
      <c r="Z187" s="73" t="str">
        <f>IF('Request Testing'!Z187&lt;1,"",IF(AND(OR('Request Testing'!L187&gt;0,'Request Testing'!M187&gt;0),COUNTA('Request Testing'!Z187)&gt;0),"GCP","TH"))</f>
        <v/>
      </c>
      <c r="AA187" s="73" t="str">
        <f>IF('Request Testing'!AA187&lt;1,"",IF(AND(OR('Request Testing'!L187&gt;0,'Request Testing'!M187&gt;0),COUNTA('Request Testing'!AA187)&gt;0),"GCP","PHA"))</f>
        <v/>
      </c>
      <c r="AB187" s="73" t="str">
        <f>IF('Request Testing'!AB187&lt;1,"",IF(AND(OR('Request Testing'!L187&gt;0,'Request Testing'!M187&gt;0),COUNTA('Request Testing'!AB187)&gt;0),"GCP","OS"))</f>
        <v/>
      </c>
      <c r="AE187" s="74" t="str">
        <f>IF(OR('Request Testing'!L187&gt;0,'Request Testing'!M187&gt;0,'Request Testing'!N187&gt;0,'Request Testing'!O187&gt;0,'Request Testing'!P187&gt;0,'Request Testing'!Q187&gt;0,'Request Testing'!R187&gt;0,'Request Testing'!S187&gt;0,'Request Testing'!T187&gt;0,'Request Testing'!U187&gt;0,'Request Testing'!V187&gt;0,'Request Testing'!W187&gt;0,'Request Testing'!X187&gt;0,'Request Testing'!Y187&gt;0,'Request Testing'!Z187&gt;0,'Request Testing'!AA187&gt;0,'Request Testing'!AB187&gt;0),"X","")</f>
        <v/>
      </c>
      <c r="AF187" s="75" t="str">
        <f>IF(ISNUMBER(SEARCH({"S"},C187)),"S",IF(ISNUMBER(SEARCH({"M"},C187)),"B",IF(ISNUMBER(SEARCH({"B"},C187)),"B",IF(ISNUMBER(SEARCH({"C"},C187)),"C",IF(ISNUMBER(SEARCH({"H"},C187)),"C",IF(ISNUMBER(SEARCH({"F"},C187)),"C",""))))))</f>
        <v/>
      </c>
      <c r="AG187" s="74" t="str">
        <f t="shared" si="40"/>
        <v/>
      </c>
      <c r="AH187" s="74" t="str">
        <f t="shared" si="41"/>
        <v/>
      </c>
      <c r="AI187" s="74" t="str">
        <f t="shared" si="42"/>
        <v/>
      </c>
      <c r="AJ187" s="4" t="str">
        <f t="shared" si="43"/>
        <v/>
      </c>
      <c r="AK187" s="76" t="str">
        <f>IF('Request Testing'!M187&lt;1,"",IF(AND(OR('Request Testing'!$E$1&gt;0),COUNTA('Request Testing'!M187)&gt;0),"CHR","GGP-LD"))</f>
        <v/>
      </c>
      <c r="AL187" s="4" t="str">
        <f t="shared" si="44"/>
        <v/>
      </c>
      <c r="AM187" s="52" t="str">
        <f t="shared" si="45"/>
        <v/>
      </c>
      <c r="AN187" s="4" t="str">
        <f t="shared" si="46"/>
        <v/>
      </c>
      <c r="AO187" s="4" t="str">
        <f t="shared" si="47"/>
        <v/>
      </c>
      <c r="AP187" s="74" t="str">
        <f t="shared" si="48"/>
        <v/>
      </c>
      <c r="AQ187" s="4" t="str">
        <f t="shared" si="49"/>
        <v/>
      </c>
      <c r="AR187" s="4" t="str">
        <f t="shared" si="59"/>
        <v/>
      </c>
      <c r="AS187" s="74" t="str">
        <f t="shared" si="50"/>
        <v/>
      </c>
      <c r="AT187" s="4" t="str">
        <f t="shared" si="51"/>
        <v/>
      </c>
      <c r="AU187" s="4" t="str">
        <f t="shared" si="52"/>
        <v/>
      </c>
      <c r="AV187" s="4" t="str">
        <f t="shared" si="53"/>
        <v/>
      </c>
      <c r="AW187" s="4" t="str">
        <f t="shared" si="54"/>
        <v/>
      </c>
      <c r="AX187" s="4" t="str">
        <f t="shared" si="55"/>
        <v/>
      </c>
      <c r="AY187" s="4" t="str">
        <f t="shared" si="56"/>
        <v/>
      </c>
      <c r="AZ187" s="4" t="str">
        <f t="shared" si="57"/>
        <v/>
      </c>
      <c r="BA187" s="77" t="str">
        <f>IF(AND(OR('Request Testing'!L187&gt;0,'Request Testing'!M187&gt;0),COUNTA('Request Testing'!V187:AB187)&gt;0),"Run Panel","")</f>
        <v/>
      </c>
      <c r="BC187" s="78" t="str">
        <f>IF(AG187="Blood Card",'Order Details'!$S$34,"")</f>
        <v/>
      </c>
      <c r="BD187" s="78" t="str">
        <f>IF(AH187="Hair Card",'Order Details'!$S$35,"")</f>
        <v/>
      </c>
      <c r="BF187" s="4" t="str">
        <f>IF(AJ187="GGP-HD",'Order Details'!$N$10,"")</f>
        <v/>
      </c>
      <c r="BG187" s="79" t="str">
        <f>IF(AK187="GGP-LD",'Order Details'!$N$15,IF(AK187="CHR",'Order Details'!$P$15,""))</f>
        <v/>
      </c>
      <c r="BH187" s="52" t="str">
        <f>IF(AL187="GGP-uLD",'Order Details'!$N$18,"")</f>
        <v/>
      </c>
      <c r="BI187" s="80" t="str">
        <f>IF(AM187="PV",'Order Details'!$N$24,"")</f>
        <v/>
      </c>
      <c r="BJ187" s="78" t="str">
        <f>IF(AN187="HPS",'Order Details'!$N$34,IF(AN187="HPS ADD ON",'Order Details'!$M$34,""))</f>
        <v/>
      </c>
      <c r="BK187" s="78" t="str">
        <f>IF(AO187="CC",'Order Details'!$N$33,IF(AO187="CC ADD ON",'Order Details'!$M$33,""))</f>
        <v/>
      </c>
      <c r="BL187" s="79" t="str">
        <f>IF(AP187="DL",'Order Details'!$N$35,"")</f>
        <v/>
      </c>
      <c r="BM187" s="79" t="str">
        <f>IF(AQ187="RC",'Order Details'!$N$36,"")</f>
        <v/>
      </c>
      <c r="BN187" s="79" t="str">
        <f>IF(AR187="OH",'Order Details'!$N$37,"")</f>
        <v/>
      </c>
      <c r="BO187" s="79" t="str">
        <f>IF(AS187="BVD",'Order Details'!$N$38,"")</f>
        <v/>
      </c>
      <c r="BP187" s="79" t="str">
        <f>IF(AT187="AM",'Order Details'!$N$40,"")</f>
        <v/>
      </c>
      <c r="BQ187" s="79" t="str">
        <f>IF(AU187="NH",'Order Details'!$N$41,"")</f>
        <v/>
      </c>
      <c r="BR187" s="79" t="str">
        <f>IF(AV187="CA",'Order Details'!$N$42,"")</f>
        <v/>
      </c>
      <c r="BS187" s="79" t="str">
        <f>IF(AW187="DD",'Order Details'!$N$43,"")</f>
        <v/>
      </c>
      <c r="BT187" s="79" t="str">
        <f>IF(AX187="TH",'Order Details'!$N$45,"")</f>
        <v/>
      </c>
      <c r="BU187" s="79" t="str">
        <f>IF(AY187="PHA",'Order Details'!$N$44,"")</f>
        <v/>
      </c>
      <c r="BV187" s="79" t="str">
        <f>IF(AZ187="OS",'Order Details'!$N$46,"")</f>
        <v/>
      </c>
      <c r="BW187" s="79" t="str">
        <f>IF(BA187="RUN PANEL",'Order Details'!$N$39,"")</f>
        <v/>
      </c>
      <c r="BX187" s="79" t="str">
        <f t="shared" si="58"/>
        <v/>
      </c>
    </row>
    <row r="188" spans="1:76" ht="15.75" customHeight="1">
      <c r="A188" s="22" t="str">
        <f>IF('Request Testing'!A188&gt;0,'Request Testing'!A188,"")</f>
        <v/>
      </c>
      <c r="B188" s="70" t="str">
        <f>IF('Request Testing'!B188="","",'Request Testing'!B188)</f>
        <v/>
      </c>
      <c r="C188" s="70" t="str">
        <f>IF('Request Testing'!C188="","",'Request Testing'!C188)</f>
        <v/>
      </c>
      <c r="D188" s="24" t="str">
        <f>IF('Request Testing'!D188="","",'Request Testing'!D188)</f>
        <v/>
      </c>
      <c r="E188" s="24" t="str">
        <f>IF('Request Testing'!E188="","",'Request Testing'!E188)</f>
        <v/>
      </c>
      <c r="F188" s="24" t="str">
        <f>IF('Request Testing'!F188="","",'Request Testing'!F188)</f>
        <v/>
      </c>
      <c r="G188" s="22" t="str">
        <f>IF('Request Testing'!G188="","",'Request Testing'!G188)</f>
        <v/>
      </c>
      <c r="H188" s="71" t="str">
        <f>IF('Request Testing'!H188="","",'Request Testing'!H188)</f>
        <v/>
      </c>
      <c r="I188" s="22" t="str">
        <f>IF('Request Testing'!I188="","",'Request Testing'!I188)</f>
        <v/>
      </c>
      <c r="J188" s="22" t="str">
        <f>IF('Request Testing'!J188="","",'Request Testing'!J188)</f>
        <v/>
      </c>
      <c r="K188" s="22" t="str">
        <f>IF('Request Testing'!K188="","",'Request Testing'!K188)</f>
        <v/>
      </c>
      <c r="L188" s="70" t="str">
        <f>IF('Request Testing'!L188="","",'Request Testing'!L188)</f>
        <v/>
      </c>
      <c r="M188" s="70" t="str">
        <f>IF('Request Testing'!M188="","",'Request Testing'!M188)</f>
        <v/>
      </c>
      <c r="N188" s="70" t="str">
        <f>IF('Request Testing'!N188="","",'Request Testing'!N188)</f>
        <v/>
      </c>
      <c r="O188" s="72" t="str">
        <f>IF('Request Testing'!O188&lt;1,"",IF(AND(OR('Request Testing'!L188&gt;0,'Request Testing'!M188&gt;0,'Request Testing'!N188&gt;0),COUNTA('Request Testing'!O188)&gt;0),"","PV"))</f>
        <v/>
      </c>
      <c r="P188" s="72" t="str">
        <f>IF('Request Testing'!P188&lt;1,"",IF(AND(OR('Request Testing'!L188&gt;0,'Request Testing'!M188&gt;0),COUNTA('Request Testing'!P188)&gt;0),"HPS ADD ON","HPS"))</f>
        <v/>
      </c>
      <c r="Q188" s="72" t="str">
        <f>IF('Request Testing'!Q188&lt;1,"",IF(AND(OR('Request Testing'!L188&gt;0,'Request Testing'!M188&gt;0),COUNTA('Request Testing'!Q188)&gt;0),"CC ADD ON","CC"))</f>
        <v/>
      </c>
      <c r="R188" s="72" t="str">
        <f>IF('Request Testing'!R188&lt;1,"",IF(AND(OR('Request Testing'!L188&gt;0,'Request Testing'!M188&gt;0),COUNTA('Request Testing'!R188)&gt;0),"RC ADD ON","RC"))</f>
        <v/>
      </c>
      <c r="S188" s="70" t="str">
        <f>IF('Request Testing'!S188&lt;1,"",IF(AND(OR('Request Testing'!L188&gt;0,'Request Testing'!M188&gt;0),COUNTA('Request Testing'!S188)&gt;0),"DL ADD ON","DL"))</f>
        <v/>
      </c>
      <c r="T188" s="70" t="str">
        <f>IF('Request Testing'!T188="","",'Request Testing'!T188)</f>
        <v/>
      </c>
      <c r="U188" s="70" t="str">
        <f>IF('Request Testing'!U188&lt;1,"",IF(AND(OR('Request Testing'!L188&gt;0,'Request Testing'!M188&gt;0),COUNTA('Request Testing'!U188)&gt;0),"OH ADD ON","OH"))</f>
        <v/>
      </c>
      <c r="V188" s="73" t="str">
        <f>IF('Request Testing'!V188&lt;1,"",IF(AND(OR('Request Testing'!L188&gt;0,'Request Testing'!M188&gt;0),COUNTA('Request Testing'!V188)&gt;0),"GCP","AM"))</f>
        <v/>
      </c>
      <c r="W188" s="73" t="str">
        <f>IF('Request Testing'!W188&lt;1,"",IF(AND(OR('Request Testing'!L188&gt;0,'Request Testing'!M188&gt;0),COUNTA('Request Testing'!W188)&gt;0),"GCP","NH"))</f>
        <v/>
      </c>
      <c r="X188" s="73" t="str">
        <f>IF('Request Testing'!X188&lt;1,"",IF(AND(OR('Request Testing'!L188&gt;0,'Request Testing'!M188&gt;0),COUNTA('Request Testing'!X188)&gt;0),"GCP","CA"))</f>
        <v/>
      </c>
      <c r="Y188" s="73" t="str">
        <f>IF('Request Testing'!Y188&lt;1,"",IF(AND(OR('Request Testing'!L188&gt;0,'Request Testing'!M188&gt;0),COUNTA('Request Testing'!Y188)&gt;0),"GCP","DD"))</f>
        <v/>
      </c>
      <c r="Z188" s="73" t="str">
        <f>IF('Request Testing'!Z188&lt;1,"",IF(AND(OR('Request Testing'!L188&gt;0,'Request Testing'!M188&gt;0),COUNTA('Request Testing'!Z188)&gt;0),"GCP","TH"))</f>
        <v/>
      </c>
      <c r="AA188" s="73" t="str">
        <f>IF('Request Testing'!AA188&lt;1,"",IF(AND(OR('Request Testing'!L188&gt;0,'Request Testing'!M188&gt;0),COUNTA('Request Testing'!AA188)&gt;0),"GCP","PHA"))</f>
        <v/>
      </c>
      <c r="AB188" s="73" t="str">
        <f>IF('Request Testing'!AB188&lt;1,"",IF(AND(OR('Request Testing'!L188&gt;0,'Request Testing'!M188&gt;0),COUNTA('Request Testing'!AB188)&gt;0),"GCP","OS"))</f>
        <v/>
      </c>
      <c r="AE188" s="74" t="str">
        <f>IF(OR('Request Testing'!L188&gt;0,'Request Testing'!M188&gt;0,'Request Testing'!N188&gt;0,'Request Testing'!O188&gt;0,'Request Testing'!P188&gt;0,'Request Testing'!Q188&gt;0,'Request Testing'!R188&gt;0,'Request Testing'!S188&gt;0,'Request Testing'!T188&gt;0,'Request Testing'!U188&gt;0,'Request Testing'!V188&gt;0,'Request Testing'!W188&gt;0,'Request Testing'!X188&gt;0,'Request Testing'!Y188&gt;0,'Request Testing'!Z188&gt;0,'Request Testing'!AA188&gt;0,'Request Testing'!AB188&gt;0),"X","")</f>
        <v/>
      </c>
      <c r="AF188" s="75" t="str">
        <f>IF(ISNUMBER(SEARCH({"S"},C188)),"S",IF(ISNUMBER(SEARCH({"M"},C188)),"B",IF(ISNUMBER(SEARCH({"B"},C188)),"B",IF(ISNUMBER(SEARCH({"C"},C188)),"C",IF(ISNUMBER(SEARCH({"H"},C188)),"C",IF(ISNUMBER(SEARCH({"F"},C188)),"C",""))))))</f>
        <v/>
      </c>
      <c r="AG188" s="74" t="str">
        <f t="shared" si="40"/>
        <v/>
      </c>
      <c r="AH188" s="74" t="str">
        <f t="shared" si="41"/>
        <v/>
      </c>
      <c r="AI188" s="74" t="str">
        <f t="shared" si="42"/>
        <v/>
      </c>
      <c r="AJ188" s="4" t="str">
        <f t="shared" si="43"/>
        <v/>
      </c>
      <c r="AK188" s="76" t="str">
        <f>IF('Request Testing'!M188&lt;1,"",IF(AND(OR('Request Testing'!$E$1&gt;0),COUNTA('Request Testing'!M188)&gt;0),"CHR","GGP-LD"))</f>
        <v/>
      </c>
      <c r="AL188" s="4" t="str">
        <f t="shared" si="44"/>
        <v/>
      </c>
      <c r="AM188" s="52" t="str">
        <f t="shared" si="45"/>
        <v/>
      </c>
      <c r="AN188" s="4" t="str">
        <f t="shared" si="46"/>
        <v/>
      </c>
      <c r="AO188" s="4" t="str">
        <f t="shared" si="47"/>
        <v/>
      </c>
      <c r="AP188" s="74" t="str">
        <f t="shared" si="48"/>
        <v/>
      </c>
      <c r="AQ188" s="4" t="str">
        <f t="shared" si="49"/>
        <v/>
      </c>
      <c r="AR188" s="4" t="str">
        <f t="shared" si="59"/>
        <v/>
      </c>
      <c r="AS188" s="74" t="str">
        <f t="shared" si="50"/>
        <v/>
      </c>
      <c r="AT188" s="4" t="str">
        <f t="shared" si="51"/>
        <v/>
      </c>
      <c r="AU188" s="4" t="str">
        <f t="shared" si="52"/>
        <v/>
      </c>
      <c r="AV188" s="4" t="str">
        <f t="shared" si="53"/>
        <v/>
      </c>
      <c r="AW188" s="4" t="str">
        <f t="shared" si="54"/>
        <v/>
      </c>
      <c r="AX188" s="4" t="str">
        <f t="shared" si="55"/>
        <v/>
      </c>
      <c r="AY188" s="4" t="str">
        <f t="shared" si="56"/>
        <v/>
      </c>
      <c r="AZ188" s="4" t="str">
        <f t="shared" si="57"/>
        <v/>
      </c>
      <c r="BA188" s="77" t="str">
        <f>IF(AND(OR('Request Testing'!L188&gt;0,'Request Testing'!M188&gt;0),COUNTA('Request Testing'!V188:AB188)&gt;0),"Run Panel","")</f>
        <v/>
      </c>
      <c r="BC188" s="78" t="str">
        <f>IF(AG188="Blood Card",'Order Details'!$S$34,"")</f>
        <v/>
      </c>
      <c r="BD188" s="78" t="str">
        <f>IF(AH188="Hair Card",'Order Details'!$S$35,"")</f>
        <v/>
      </c>
      <c r="BF188" s="4" t="str">
        <f>IF(AJ188="GGP-HD",'Order Details'!$N$10,"")</f>
        <v/>
      </c>
      <c r="BG188" s="79" t="str">
        <f>IF(AK188="GGP-LD",'Order Details'!$N$15,IF(AK188="CHR",'Order Details'!$P$15,""))</f>
        <v/>
      </c>
      <c r="BH188" s="52" t="str">
        <f>IF(AL188="GGP-uLD",'Order Details'!$N$18,"")</f>
        <v/>
      </c>
      <c r="BI188" s="80" t="str">
        <f>IF(AM188="PV",'Order Details'!$N$24,"")</f>
        <v/>
      </c>
      <c r="BJ188" s="78" t="str">
        <f>IF(AN188="HPS",'Order Details'!$N$34,IF(AN188="HPS ADD ON",'Order Details'!$M$34,""))</f>
        <v/>
      </c>
      <c r="BK188" s="78" t="str">
        <f>IF(AO188="CC",'Order Details'!$N$33,IF(AO188="CC ADD ON",'Order Details'!$M$33,""))</f>
        <v/>
      </c>
      <c r="BL188" s="79" t="str">
        <f>IF(AP188="DL",'Order Details'!$N$35,"")</f>
        <v/>
      </c>
      <c r="BM188" s="79" t="str">
        <f>IF(AQ188="RC",'Order Details'!$N$36,"")</f>
        <v/>
      </c>
      <c r="BN188" s="79" t="str">
        <f>IF(AR188="OH",'Order Details'!$N$37,"")</f>
        <v/>
      </c>
      <c r="BO188" s="79" t="str">
        <f>IF(AS188="BVD",'Order Details'!$N$38,"")</f>
        <v/>
      </c>
      <c r="BP188" s="79" t="str">
        <f>IF(AT188="AM",'Order Details'!$N$40,"")</f>
        <v/>
      </c>
      <c r="BQ188" s="79" t="str">
        <f>IF(AU188="NH",'Order Details'!$N$41,"")</f>
        <v/>
      </c>
      <c r="BR188" s="79" t="str">
        <f>IF(AV188="CA",'Order Details'!$N$42,"")</f>
        <v/>
      </c>
      <c r="BS188" s="79" t="str">
        <f>IF(AW188="DD",'Order Details'!$N$43,"")</f>
        <v/>
      </c>
      <c r="BT188" s="79" t="str">
        <f>IF(AX188="TH",'Order Details'!$N$45,"")</f>
        <v/>
      </c>
      <c r="BU188" s="79" t="str">
        <f>IF(AY188="PHA",'Order Details'!$N$44,"")</f>
        <v/>
      </c>
      <c r="BV188" s="79" t="str">
        <f>IF(AZ188="OS",'Order Details'!$N$46,"")</f>
        <v/>
      </c>
      <c r="BW188" s="79" t="str">
        <f>IF(BA188="RUN PANEL",'Order Details'!$N$39,"")</f>
        <v/>
      </c>
      <c r="BX188" s="79" t="str">
        <f t="shared" si="58"/>
        <v/>
      </c>
    </row>
    <row r="189" spans="1:76" ht="15.75" customHeight="1">
      <c r="A189" s="22" t="str">
        <f>IF('Request Testing'!A189&gt;0,'Request Testing'!A189,"")</f>
        <v/>
      </c>
      <c r="B189" s="70" t="str">
        <f>IF('Request Testing'!B189="","",'Request Testing'!B189)</f>
        <v/>
      </c>
      <c r="C189" s="70" t="str">
        <f>IF('Request Testing'!C189="","",'Request Testing'!C189)</f>
        <v/>
      </c>
      <c r="D189" s="24" t="str">
        <f>IF('Request Testing'!D189="","",'Request Testing'!D189)</f>
        <v/>
      </c>
      <c r="E189" s="24" t="str">
        <f>IF('Request Testing'!E189="","",'Request Testing'!E189)</f>
        <v/>
      </c>
      <c r="F189" s="24" t="str">
        <f>IF('Request Testing'!F189="","",'Request Testing'!F189)</f>
        <v/>
      </c>
      <c r="G189" s="22" t="str">
        <f>IF('Request Testing'!G189="","",'Request Testing'!G189)</f>
        <v/>
      </c>
      <c r="H189" s="71" t="str">
        <f>IF('Request Testing'!H189="","",'Request Testing'!H189)</f>
        <v/>
      </c>
      <c r="I189" s="22" t="str">
        <f>IF('Request Testing'!I189="","",'Request Testing'!I189)</f>
        <v/>
      </c>
      <c r="J189" s="22" t="str">
        <f>IF('Request Testing'!J189="","",'Request Testing'!J189)</f>
        <v/>
      </c>
      <c r="K189" s="22" t="str">
        <f>IF('Request Testing'!K189="","",'Request Testing'!K189)</f>
        <v/>
      </c>
      <c r="L189" s="70" t="str">
        <f>IF('Request Testing'!L189="","",'Request Testing'!L189)</f>
        <v/>
      </c>
      <c r="M189" s="70" t="str">
        <f>IF('Request Testing'!M189="","",'Request Testing'!M189)</f>
        <v/>
      </c>
      <c r="N189" s="70" t="str">
        <f>IF('Request Testing'!N189="","",'Request Testing'!N189)</f>
        <v/>
      </c>
      <c r="O189" s="72" t="str">
        <f>IF('Request Testing'!O189&lt;1,"",IF(AND(OR('Request Testing'!L189&gt;0,'Request Testing'!M189&gt;0,'Request Testing'!N189&gt;0),COUNTA('Request Testing'!O189)&gt;0),"","PV"))</f>
        <v/>
      </c>
      <c r="P189" s="72" t="str">
        <f>IF('Request Testing'!P189&lt;1,"",IF(AND(OR('Request Testing'!L189&gt;0,'Request Testing'!M189&gt;0),COUNTA('Request Testing'!P189)&gt;0),"HPS ADD ON","HPS"))</f>
        <v/>
      </c>
      <c r="Q189" s="72" t="str">
        <f>IF('Request Testing'!Q189&lt;1,"",IF(AND(OR('Request Testing'!L189&gt;0,'Request Testing'!M189&gt;0),COUNTA('Request Testing'!Q189)&gt;0),"CC ADD ON","CC"))</f>
        <v/>
      </c>
      <c r="R189" s="72" t="str">
        <f>IF('Request Testing'!R189&lt;1,"",IF(AND(OR('Request Testing'!L189&gt;0,'Request Testing'!M189&gt;0),COUNTA('Request Testing'!R189)&gt;0),"RC ADD ON","RC"))</f>
        <v/>
      </c>
      <c r="S189" s="70" t="str">
        <f>IF('Request Testing'!S189&lt;1,"",IF(AND(OR('Request Testing'!L189&gt;0,'Request Testing'!M189&gt;0),COUNTA('Request Testing'!S189)&gt;0),"DL ADD ON","DL"))</f>
        <v/>
      </c>
      <c r="T189" s="70" t="str">
        <f>IF('Request Testing'!T189="","",'Request Testing'!T189)</f>
        <v/>
      </c>
      <c r="U189" s="70" t="str">
        <f>IF('Request Testing'!U189&lt;1,"",IF(AND(OR('Request Testing'!L189&gt;0,'Request Testing'!M189&gt;0),COUNTA('Request Testing'!U189)&gt;0),"OH ADD ON","OH"))</f>
        <v/>
      </c>
      <c r="V189" s="73" t="str">
        <f>IF('Request Testing'!V189&lt;1,"",IF(AND(OR('Request Testing'!L189&gt;0,'Request Testing'!M189&gt;0),COUNTA('Request Testing'!V189)&gt;0),"GCP","AM"))</f>
        <v/>
      </c>
      <c r="W189" s="73" t="str">
        <f>IF('Request Testing'!W189&lt;1,"",IF(AND(OR('Request Testing'!L189&gt;0,'Request Testing'!M189&gt;0),COUNTA('Request Testing'!W189)&gt;0),"GCP","NH"))</f>
        <v/>
      </c>
      <c r="X189" s="73" t="str">
        <f>IF('Request Testing'!X189&lt;1,"",IF(AND(OR('Request Testing'!L189&gt;0,'Request Testing'!M189&gt;0),COUNTA('Request Testing'!X189)&gt;0),"GCP","CA"))</f>
        <v/>
      </c>
      <c r="Y189" s="73" t="str">
        <f>IF('Request Testing'!Y189&lt;1,"",IF(AND(OR('Request Testing'!L189&gt;0,'Request Testing'!M189&gt;0),COUNTA('Request Testing'!Y189)&gt;0),"GCP","DD"))</f>
        <v/>
      </c>
      <c r="Z189" s="73" t="str">
        <f>IF('Request Testing'!Z189&lt;1,"",IF(AND(OR('Request Testing'!L189&gt;0,'Request Testing'!M189&gt;0),COUNTA('Request Testing'!Z189)&gt;0),"GCP","TH"))</f>
        <v/>
      </c>
      <c r="AA189" s="73" t="str">
        <f>IF('Request Testing'!AA189&lt;1,"",IF(AND(OR('Request Testing'!L189&gt;0,'Request Testing'!M189&gt;0),COUNTA('Request Testing'!AA189)&gt;0),"GCP","PHA"))</f>
        <v/>
      </c>
      <c r="AB189" s="73" t="str">
        <f>IF('Request Testing'!AB189&lt;1,"",IF(AND(OR('Request Testing'!L189&gt;0,'Request Testing'!M189&gt;0),COUNTA('Request Testing'!AB189)&gt;0),"GCP","OS"))</f>
        <v/>
      </c>
      <c r="AE189" s="74" t="str">
        <f>IF(OR('Request Testing'!L189&gt;0,'Request Testing'!M189&gt;0,'Request Testing'!N189&gt;0,'Request Testing'!O189&gt;0,'Request Testing'!P189&gt;0,'Request Testing'!Q189&gt;0,'Request Testing'!R189&gt;0,'Request Testing'!S189&gt;0,'Request Testing'!T189&gt;0,'Request Testing'!U189&gt;0,'Request Testing'!V189&gt;0,'Request Testing'!W189&gt;0,'Request Testing'!X189&gt;0,'Request Testing'!Y189&gt;0,'Request Testing'!Z189&gt;0,'Request Testing'!AA189&gt;0,'Request Testing'!AB189&gt;0),"X","")</f>
        <v/>
      </c>
      <c r="AF189" s="75" t="str">
        <f>IF(ISNUMBER(SEARCH({"S"},C189)),"S",IF(ISNUMBER(SEARCH({"M"},C189)),"B",IF(ISNUMBER(SEARCH({"B"},C189)),"B",IF(ISNUMBER(SEARCH({"C"},C189)),"C",IF(ISNUMBER(SEARCH({"H"},C189)),"C",IF(ISNUMBER(SEARCH({"F"},C189)),"C",""))))))</f>
        <v/>
      </c>
      <c r="AG189" s="74" t="str">
        <f t="shared" si="40"/>
        <v/>
      </c>
      <c r="AH189" s="74" t="str">
        <f t="shared" si="41"/>
        <v/>
      </c>
      <c r="AI189" s="74" t="str">
        <f t="shared" si="42"/>
        <v/>
      </c>
      <c r="AJ189" s="4" t="str">
        <f t="shared" si="43"/>
        <v/>
      </c>
      <c r="AK189" s="76" t="str">
        <f>IF('Request Testing'!M189&lt;1,"",IF(AND(OR('Request Testing'!$E$1&gt;0),COUNTA('Request Testing'!M189)&gt;0),"CHR","GGP-LD"))</f>
        <v/>
      </c>
      <c r="AL189" s="4" t="str">
        <f t="shared" si="44"/>
        <v/>
      </c>
      <c r="AM189" s="52" t="str">
        <f t="shared" si="45"/>
        <v/>
      </c>
      <c r="AN189" s="4" t="str">
        <f t="shared" si="46"/>
        <v/>
      </c>
      <c r="AO189" s="4" t="str">
        <f t="shared" si="47"/>
        <v/>
      </c>
      <c r="AP189" s="74" t="str">
        <f t="shared" si="48"/>
        <v/>
      </c>
      <c r="AQ189" s="4" t="str">
        <f t="shared" si="49"/>
        <v/>
      </c>
      <c r="AR189" s="4" t="str">
        <f t="shared" si="59"/>
        <v/>
      </c>
      <c r="AS189" s="74" t="str">
        <f t="shared" si="50"/>
        <v/>
      </c>
      <c r="AT189" s="4" t="str">
        <f t="shared" si="51"/>
        <v/>
      </c>
      <c r="AU189" s="4" t="str">
        <f t="shared" si="52"/>
        <v/>
      </c>
      <c r="AV189" s="4" t="str">
        <f t="shared" si="53"/>
        <v/>
      </c>
      <c r="AW189" s="4" t="str">
        <f t="shared" si="54"/>
        <v/>
      </c>
      <c r="AX189" s="4" t="str">
        <f t="shared" si="55"/>
        <v/>
      </c>
      <c r="AY189" s="4" t="str">
        <f t="shared" si="56"/>
        <v/>
      </c>
      <c r="AZ189" s="4" t="str">
        <f t="shared" si="57"/>
        <v/>
      </c>
      <c r="BA189" s="77" t="str">
        <f>IF(AND(OR('Request Testing'!L189&gt;0,'Request Testing'!M189&gt;0),COUNTA('Request Testing'!V189:AB189)&gt;0),"Run Panel","")</f>
        <v/>
      </c>
      <c r="BC189" s="78" t="str">
        <f>IF(AG189="Blood Card",'Order Details'!$S$34,"")</f>
        <v/>
      </c>
      <c r="BD189" s="78" t="str">
        <f>IF(AH189="Hair Card",'Order Details'!$S$35,"")</f>
        <v/>
      </c>
      <c r="BF189" s="4" t="str">
        <f>IF(AJ189="GGP-HD",'Order Details'!$N$10,"")</f>
        <v/>
      </c>
      <c r="BG189" s="79" t="str">
        <f>IF(AK189="GGP-LD",'Order Details'!$N$15,IF(AK189="CHR",'Order Details'!$P$15,""))</f>
        <v/>
      </c>
      <c r="BH189" s="52" t="str">
        <f>IF(AL189="GGP-uLD",'Order Details'!$N$18,"")</f>
        <v/>
      </c>
      <c r="BI189" s="80" t="str">
        <f>IF(AM189="PV",'Order Details'!$N$24,"")</f>
        <v/>
      </c>
      <c r="BJ189" s="78" t="str">
        <f>IF(AN189="HPS",'Order Details'!$N$34,IF(AN189="HPS ADD ON",'Order Details'!$M$34,""))</f>
        <v/>
      </c>
      <c r="BK189" s="78" t="str">
        <f>IF(AO189="CC",'Order Details'!$N$33,IF(AO189="CC ADD ON",'Order Details'!$M$33,""))</f>
        <v/>
      </c>
      <c r="BL189" s="79" t="str">
        <f>IF(AP189="DL",'Order Details'!$N$35,"")</f>
        <v/>
      </c>
      <c r="BM189" s="79" t="str">
        <f>IF(AQ189="RC",'Order Details'!$N$36,"")</f>
        <v/>
      </c>
      <c r="BN189" s="79" t="str">
        <f>IF(AR189="OH",'Order Details'!$N$37,"")</f>
        <v/>
      </c>
      <c r="BO189" s="79" t="str">
        <f>IF(AS189="BVD",'Order Details'!$N$38,"")</f>
        <v/>
      </c>
      <c r="BP189" s="79" t="str">
        <f>IF(AT189="AM",'Order Details'!$N$40,"")</f>
        <v/>
      </c>
      <c r="BQ189" s="79" t="str">
        <f>IF(AU189="NH",'Order Details'!$N$41,"")</f>
        <v/>
      </c>
      <c r="BR189" s="79" t="str">
        <f>IF(AV189="CA",'Order Details'!$N$42,"")</f>
        <v/>
      </c>
      <c r="BS189" s="79" t="str">
        <f>IF(AW189="DD",'Order Details'!$N$43,"")</f>
        <v/>
      </c>
      <c r="BT189" s="79" t="str">
        <f>IF(AX189="TH",'Order Details'!$N$45,"")</f>
        <v/>
      </c>
      <c r="BU189" s="79" t="str">
        <f>IF(AY189="PHA",'Order Details'!$N$44,"")</f>
        <v/>
      </c>
      <c r="BV189" s="79" t="str">
        <f>IF(AZ189="OS",'Order Details'!$N$46,"")</f>
        <v/>
      </c>
      <c r="BW189" s="79" t="str">
        <f>IF(BA189="RUN PANEL",'Order Details'!$N$39,"")</f>
        <v/>
      </c>
      <c r="BX189" s="79" t="str">
        <f t="shared" si="58"/>
        <v/>
      </c>
    </row>
    <row r="190" spans="1:76" ht="15.75" customHeight="1">
      <c r="A190" s="22" t="str">
        <f>IF('Request Testing'!A190&gt;0,'Request Testing'!A190,"")</f>
        <v/>
      </c>
      <c r="B190" s="70" t="str">
        <f>IF('Request Testing'!B190="","",'Request Testing'!B190)</f>
        <v/>
      </c>
      <c r="C190" s="70" t="str">
        <f>IF('Request Testing'!C190="","",'Request Testing'!C190)</f>
        <v/>
      </c>
      <c r="D190" s="24" t="str">
        <f>IF('Request Testing'!D190="","",'Request Testing'!D190)</f>
        <v/>
      </c>
      <c r="E190" s="24" t="str">
        <f>IF('Request Testing'!E190="","",'Request Testing'!E190)</f>
        <v/>
      </c>
      <c r="F190" s="24" t="str">
        <f>IF('Request Testing'!F190="","",'Request Testing'!F190)</f>
        <v/>
      </c>
      <c r="G190" s="22" t="str">
        <f>IF('Request Testing'!G190="","",'Request Testing'!G190)</f>
        <v/>
      </c>
      <c r="H190" s="71" t="str">
        <f>IF('Request Testing'!H190="","",'Request Testing'!H190)</f>
        <v/>
      </c>
      <c r="I190" s="22" t="str">
        <f>IF('Request Testing'!I190="","",'Request Testing'!I190)</f>
        <v/>
      </c>
      <c r="J190" s="22" t="str">
        <f>IF('Request Testing'!J190="","",'Request Testing'!J190)</f>
        <v/>
      </c>
      <c r="K190" s="22" t="str">
        <f>IF('Request Testing'!K190="","",'Request Testing'!K190)</f>
        <v/>
      </c>
      <c r="L190" s="70" t="str">
        <f>IF('Request Testing'!L190="","",'Request Testing'!L190)</f>
        <v/>
      </c>
      <c r="M190" s="70" t="str">
        <f>IF('Request Testing'!M190="","",'Request Testing'!M190)</f>
        <v/>
      </c>
      <c r="N190" s="70" t="str">
        <f>IF('Request Testing'!N190="","",'Request Testing'!N190)</f>
        <v/>
      </c>
      <c r="O190" s="72" t="str">
        <f>IF('Request Testing'!O190&lt;1,"",IF(AND(OR('Request Testing'!L190&gt;0,'Request Testing'!M190&gt;0,'Request Testing'!N190&gt;0),COUNTA('Request Testing'!O190)&gt;0),"","PV"))</f>
        <v/>
      </c>
      <c r="P190" s="72" t="str">
        <f>IF('Request Testing'!P190&lt;1,"",IF(AND(OR('Request Testing'!L190&gt;0,'Request Testing'!M190&gt;0),COUNTA('Request Testing'!P190)&gt;0),"HPS ADD ON","HPS"))</f>
        <v/>
      </c>
      <c r="Q190" s="72" t="str">
        <f>IF('Request Testing'!Q190&lt;1,"",IF(AND(OR('Request Testing'!L190&gt;0,'Request Testing'!M190&gt;0),COUNTA('Request Testing'!Q190)&gt;0),"CC ADD ON","CC"))</f>
        <v/>
      </c>
      <c r="R190" s="72" t="str">
        <f>IF('Request Testing'!R190&lt;1,"",IF(AND(OR('Request Testing'!L190&gt;0,'Request Testing'!M190&gt;0),COUNTA('Request Testing'!R190)&gt;0),"RC ADD ON","RC"))</f>
        <v/>
      </c>
      <c r="S190" s="70" t="str">
        <f>IF('Request Testing'!S190&lt;1,"",IF(AND(OR('Request Testing'!L190&gt;0,'Request Testing'!M190&gt;0),COUNTA('Request Testing'!S190)&gt;0),"DL ADD ON","DL"))</f>
        <v/>
      </c>
      <c r="T190" s="70" t="str">
        <f>IF('Request Testing'!T190="","",'Request Testing'!T190)</f>
        <v/>
      </c>
      <c r="U190" s="70" t="str">
        <f>IF('Request Testing'!U190&lt;1,"",IF(AND(OR('Request Testing'!L190&gt;0,'Request Testing'!M190&gt;0),COUNTA('Request Testing'!U190)&gt;0),"OH ADD ON","OH"))</f>
        <v/>
      </c>
      <c r="V190" s="73" t="str">
        <f>IF('Request Testing'!V190&lt;1,"",IF(AND(OR('Request Testing'!L190&gt;0,'Request Testing'!M190&gt;0),COUNTA('Request Testing'!V190)&gt;0),"GCP","AM"))</f>
        <v/>
      </c>
      <c r="W190" s="73" t="str">
        <f>IF('Request Testing'!W190&lt;1,"",IF(AND(OR('Request Testing'!L190&gt;0,'Request Testing'!M190&gt;0),COUNTA('Request Testing'!W190)&gt;0),"GCP","NH"))</f>
        <v/>
      </c>
      <c r="X190" s="73" t="str">
        <f>IF('Request Testing'!X190&lt;1,"",IF(AND(OR('Request Testing'!L190&gt;0,'Request Testing'!M190&gt;0),COUNTA('Request Testing'!X190)&gt;0),"GCP","CA"))</f>
        <v/>
      </c>
      <c r="Y190" s="73" t="str">
        <f>IF('Request Testing'!Y190&lt;1,"",IF(AND(OR('Request Testing'!L190&gt;0,'Request Testing'!M190&gt;0),COUNTA('Request Testing'!Y190)&gt;0),"GCP","DD"))</f>
        <v/>
      </c>
      <c r="Z190" s="73" t="str">
        <f>IF('Request Testing'!Z190&lt;1,"",IF(AND(OR('Request Testing'!L190&gt;0,'Request Testing'!M190&gt;0),COUNTA('Request Testing'!Z190)&gt;0),"GCP","TH"))</f>
        <v/>
      </c>
      <c r="AA190" s="73" t="str">
        <f>IF('Request Testing'!AA190&lt;1,"",IF(AND(OR('Request Testing'!L190&gt;0,'Request Testing'!M190&gt;0),COUNTA('Request Testing'!AA190)&gt;0),"GCP","PHA"))</f>
        <v/>
      </c>
      <c r="AB190" s="73" t="str">
        <f>IF('Request Testing'!AB190&lt;1,"",IF(AND(OR('Request Testing'!L190&gt;0,'Request Testing'!M190&gt;0),COUNTA('Request Testing'!AB190)&gt;0),"GCP","OS"))</f>
        <v/>
      </c>
      <c r="AE190" s="74" t="str">
        <f>IF(OR('Request Testing'!L190&gt;0,'Request Testing'!M190&gt;0,'Request Testing'!N190&gt;0,'Request Testing'!O190&gt;0,'Request Testing'!P190&gt;0,'Request Testing'!Q190&gt;0,'Request Testing'!R190&gt;0,'Request Testing'!S190&gt;0,'Request Testing'!T190&gt;0,'Request Testing'!U190&gt;0,'Request Testing'!V190&gt;0,'Request Testing'!W190&gt;0,'Request Testing'!X190&gt;0,'Request Testing'!Y190&gt;0,'Request Testing'!Z190&gt;0,'Request Testing'!AA190&gt;0,'Request Testing'!AB190&gt;0),"X","")</f>
        <v/>
      </c>
      <c r="AF190" s="75" t="str">
        <f>IF(ISNUMBER(SEARCH({"S"},C190)),"S",IF(ISNUMBER(SEARCH({"M"},C190)),"B",IF(ISNUMBER(SEARCH({"B"},C190)),"B",IF(ISNUMBER(SEARCH({"C"},C190)),"C",IF(ISNUMBER(SEARCH({"H"},C190)),"C",IF(ISNUMBER(SEARCH({"F"},C190)),"C",""))))))</f>
        <v/>
      </c>
      <c r="AG190" s="74" t="str">
        <f t="shared" si="40"/>
        <v/>
      </c>
      <c r="AH190" s="74" t="str">
        <f t="shared" si="41"/>
        <v/>
      </c>
      <c r="AI190" s="74" t="str">
        <f t="shared" si="42"/>
        <v/>
      </c>
      <c r="AJ190" s="4" t="str">
        <f t="shared" si="43"/>
        <v/>
      </c>
      <c r="AK190" s="76" t="str">
        <f>IF('Request Testing'!M190&lt;1,"",IF(AND(OR('Request Testing'!$E$1&gt;0),COUNTA('Request Testing'!M190)&gt;0),"CHR","GGP-LD"))</f>
        <v/>
      </c>
      <c r="AL190" s="4" t="str">
        <f t="shared" si="44"/>
        <v/>
      </c>
      <c r="AM190" s="52" t="str">
        <f t="shared" si="45"/>
        <v/>
      </c>
      <c r="AN190" s="4" t="str">
        <f t="shared" si="46"/>
        <v/>
      </c>
      <c r="AO190" s="4" t="str">
        <f t="shared" si="47"/>
        <v/>
      </c>
      <c r="AP190" s="74" t="str">
        <f t="shared" si="48"/>
        <v/>
      </c>
      <c r="AQ190" s="4" t="str">
        <f t="shared" si="49"/>
        <v/>
      </c>
      <c r="AR190" s="4" t="str">
        <f t="shared" si="59"/>
        <v/>
      </c>
      <c r="AS190" s="74" t="str">
        <f t="shared" si="50"/>
        <v/>
      </c>
      <c r="AT190" s="4" t="str">
        <f t="shared" si="51"/>
        <v/>
      </c>
      <c r="AU190" s="4" t="str">
        <f t="shared" si="52"/>
        <v/>
      </c>
      <c r="AV190" s="4" t="str">
        <f t="shared" si="53"/>
        <v/>
      </c>
      <c r="AW190" s="4" t="str">
        <f t="shared" si="54"/>
        <v/>
      </c>
      <c r="AX190" s="4" t="str">
        <f t="shared" si="55"/>
        <v/>
      </c>
      <c r="AY190" s="4" t="str">
        <f t="shared" si="56"/>
        <v/>
      </c>
      <c r="AZ190" s="4" t="str">
        <f t="shared" si="57"/>
        <v/>
      </c>
      <c r="BA190" s="77" t="str">
        <f>IF(AND(OR('Request Testing'!L190&gt;0,'Request Testing'!M190&gt;0),COUNTA('Request Testing'!V190:AB190)&gt;0),"Run Panel","")</f>
        <v/>
      </c>
      <c r="BC190" s="78" t="str">
        <f>IF(AG190="Blood Card",'Order Details'!$S$34,"")</f>
        <v/>
      </c>
      <c r="BD190" s="78" t="str">
        <f>IF(AH190="Hair Card",'Order Details'!$S$35,"")</f>
        <v/>
      </c>
      <c r="BF190" s="4" t="str">
        <f>IF(AJ190="GGP-HD",'Order Details'!$N$10,"")</f>
        <v/>
      </c>
      <c r="BG190" s="79" t="str">
        <f>IF(AK190="GGP-LD",'Order Details'!$N$15,IF(AK190="CHR",'Order Details'!$P$15,""))</f>
        <v/>
      </c>
      <c r="BH190" s="52" t="str">
        <f>IF(AL190="GGP-uLD",'Order Details'!$N$18,"")</f>
        <v/>
      </c>
      <c r="BI190" s="80" t="str">
        <f>IF(AM190="PV",'Order Details'!$N$24,"")</f>
        <v/>
      </c>
      <c r="BJ190" s="78" t="str">
        <f>IF(AN190="HPS",'Order Details'!$N$34,IF(AN190="HPS ADD ON",'Order Details'!$M$34,""))</f>
        <v/>
      </c>
      <c r="BK190" s="78" t="str">
        <f>IF(AO190="CC",'Order Details'!$N$33,IF(AO190="CC ADD ON",'Order Details'!$M$33,""))</f>
        <v/>
      </c>
      <c r="BL190" s="79" t="str">
        <f>IF(AP190="DL",'Order Details'!$N$35,"")</f>
        <v/>
      </c>
      <c r="BM190" s="79" t="str">
        <f>IF(AQ190="RC",'Order Details'!$N$36,"")</f>
        <v/>
      </c>
      <c r="BN190" s="79" t="str">
        <f>IF(AR190="OH",'Order Details'!$N$37,"")</f>
        <v/>
      </c>
      <c r="BO190" s="79" t="str">
        <f>IF(AS190="BVD",'Order Details'!$N$38,"")</f>
        <v/>
      </c>
      <c r="BP190" s="79" t="str">
        <f>IF(AT190="AM",'Order Details'!$N$40,"")</f>
        <v/>
      </c>
      <c r="BQ190" s="79" t="str">
        <f>IF(AU190="NH",'Order Details'!$N$41,"")</f>
        <v/>
      </c>
      <c r="BR190" s="79" t="str">
        <f>IF(AV190="CA",'Order Details'!$N$42,"")</f>
        <v/>
      </c>
      <c r="BS190" s="79" t="str">
        <f>IF(AW190="DD",'Order Details'!$N$43,"")</f>
        <v/>
      </c>
      <c r="BT190" s="79" t="str">
        <f>IF(AX190="TH",'Order Details'!$N$45,"")</f>
        <v/>
      </c>
      <c r="BU190" s="79" t="str">
        <f>IF(AY190="PHA",'Order Details'!$N$44,"")</f>
        <v/>
      </c>
      <c r="BV190" s="79" t="str">
        <f>IF(AZ190="OS",'Order Details'!$N$46,"")</f>
        <v/>
      </c>
      <c r="BW190" s="79" t="str">
        <f>IF(BA190="RUN PANEL",'Order Details'!$N$39,"")</f>
        <v/>
      </c>
      <c r="BX190" s="79" t="str">
        <f t="shared" si="58"/>
        <v/>
      </c>
    </row>
    <row r="191" spans="1:76" ht="15.75" customHeight="1">
      <c r="A191" s="22" t="str">
        <f>IF('Request Testing'!A191&gt;0,'Request Testing'!A191,"")</f>
        <v/>
      </c>
      <c r="B191" s="70" t="str">
        <f>IF('Request Testing'!B191="","",'Request Testing'!B191)</f>
        <v/>
      </c>
      <c r="C191" s="70" t="str">
        <f>IF('Request Testing'!C191="","",'Request Testing'!C191)</f>
        <v/>
      </c>
      <c r="D191" s="24" t="str">
        <f>IF('Request Testing'!D191="","",'Request Testing'!D191)</f>
        <v/>
      </c>
      <c r="E191" s="24" t="str">
        <f>IF('Request Testing'!E191="","",'Request Testing'!E191)</f>
        <v/>
      </c>
      <c r="F191" s="24" t="str">
        <f>IF('Request Testing'!F191="","",'Request Testing'!F191)</f>
        <v/>
      </c>
      <c r="G191" s="22" t="str">
        <f>IF('Request Testing'!G191="","",'Request Testing'!G191)</f>
        <v/>
      </c>
      <c r="H191" s="71" t="str">
        <f>IF('Request Testing'!H191="","",'Request Testing'!H191)</f>
        <v/>
      </c>
      <c r="I191" s="22" t="str">
        <f>IF('Request Testing'!I191="","",'Request Testing'!I191)</f>
        <v/>
      </c>
      <c r="J191" s="22" t="str">
        <f>IF('Request Testing'!J191="","",'Request Testing'!J191)</f>
        <v/>
      </c>
      <c r="K191" s="22" t="str">
        <f>IF('Request Testing'!K191="","",'Request Testing'!K191)</f>
        <v/>
      </c>
      <c r="L191" s="70" t="str">
        <f>IF('Request Testing'!L191="","",'Request Testing'!L191)</f>
        <v/>
      </c>
      <c r="M191" s="70" t="str">
        <f>IF('Request Testing'!M191="","",'Request Testing'!M191)</f>
        <v/>
      </c>
      <c r="N191" s="70" t="str">
        <f>IF('Request Testing'!N191="","",'Request Testing'!N191)</f>
        <v/>
      </c>
      <c r="O191" s="72" t="str">
        <f>IF('Request Testing'!O191&lt;1,"",IF(AND(OR('Request Testing'!L191&gt;0,'Request Testing'!M191&gt;0,'Request Testing'!N191&gt;0),COUNTA('Request Testing'!O191)&gt;0),"","PV"))</f>
        <v/>
      </c>
      <c r="P191" s="72" t="str">
        <f>IF('Request Testing'!P191&lt;1,"",IF(AND(OR('Request Testing'!L191&gt;0,'Request Testing'!M191&gt;0),COUNTA('Request Testing'!P191)&gt;0),"HPS ADD ON","HPS"))</f>
        <v/>
      </c>
      <c r="Q191" s="72" t="str">
        <f>IF('Request Testing'!Q191&lt;1,"",IF(AND(OR('Request Testing'!L191&gt;0,'Request Testing'!M191&gt;0),COUNTA('Request Testing'!Q191)&gt;0),"CC ADD ON","CC"))</f>
        <v/>
      </c>
      <c r="R191" s="72" t="str">
        <f>IF('Request Testing'!R191&lt;1,"",IF(AND(OR('Request Testing'!L191&gt;0,'Request Testing'!M191&gt;0),COUNTA('Request Testing'!R191)&gt;0),"RC ADD ON","RC"))</f>
        <v/>
      </c>
      <c r="S191" s="70" t="str">
        <f>IF('Request Testing'!S191&lt;1,"",IF(AND(OR('Request Testing'!L191&gt;0,'Request Testing'!M191&gt;0),COUNTA('Request Testing'!S191)&gt;0),"DL ADD ON","DL"))</f>
        <v/>
      </c>
      <c r="T191" s="70" t="str">
        <f>IF('Request Testing'!T191="","",'Request Testing'!T191)</f>
        <v/>
      </c>
      <c r="U191" s="70" t="str">
        <f>IF('Request Testing'!U191&lt;1,"",IF(AND(OR('Request Testing'!L191&gt;0,'Request Testing'!M191&gt;0),COUNTA('Request Testing'!U191)&gt;0),"OH ADD ON","OH"))</f>
        <v/>
      </c>
      <c r="V191" s="73" t="str">
        <f>IF('Request Testing'!V191&lt;1,"",IF(AND(OR('Request Testing'!L191&gt;0,'Request Testing'!M191&gt;0),COUNTA('Request Testing'!V191)&gt;0),"GCP","AM"))</f>
        <v/>
      </c>
      <c r="W191" s="73" t="str">
        <f>IF('Request Testing'!W191&lt;1,"",IF(AND(OR('Request Testing'!L191&gt;0,'Request Testing'!M191&gt;0),COUNTA('Request Testing'!W191)&gt;0),"GCP","NH"))</f>
        <v/>
      </c>
      <c r="X191" s="73" t="str">
        <f>IF('Request Testing'!X191&lt;1,"",IF(AND(OR('Request Testing'!L191&gt;0,'Request Testing'!M191&gt;0),COUNTA('Request Testing'!X191)&gt;0),"GCP","CA"))</f>
        <v/>
      </c>
      <c r="Y191" s="73" t="str">
        <f>IF('Request Testing'!Y191&lt;1,"",IF(AND(OR('Request Testing'!L191&gt;0,'Request Testing'!M191&gt;0),COUNTA('Request Testing'!Y191)&gt;0),"GCP","DD"))</f>
        <v/>
      </c>
      <c r="Z191" s="73" t="str">
        <f>IF('Request Testing'!Z191&lt;1,"",IF(AND(OR('Request Testing'!L191&gt;0,'Request Testing'!M191&gt;0),COUNTA('Request Testing'!Z191)&gt;0),"GCP","TH"))</f>
        <v/>
      </c>
      <c r="AA191" s="73" t="str">
        <f>IF('Request Testing'!AA191&lt;1,"",IF(AND(OR('Request Testing'!L191&gt;0,'Request Testing'!M191&gt;0),COUNTA('Request Testing'!AA191)&gt;0),"GCP","PHA"))</f>
        <v/>
      </c>
      <c r="AB191" s="73" t="str">
        <f>IF('Request Testing'!AB191&lt;1,"",IF(AND(OR('Request Testing'!L191&gt;0,'Request Testing'!M191&gt;0),COUNTA('Request Testing'!AB191)&gt;0),"GCP","OS"))</f>
        <v/>
      </c>
      <c r="AE191" s="74" t="str">
        <f>IF(OR('Request Testing'!L191&gt;0,'Request Testing'!M191&gt;0,'Request Testing'!N191&gt;0,'Request Testing'!O191&gt;0,'Request Testing'!P191&gt;0,'Request Testing'!Q191&gt;0,'Request Testing'!R191&gt;0,'Request Testing'!S191&gt;0,'Request Testing'!T191&gt;0,'Request Testing'!U191&gt;0,'Request Testing'!V191&gt;0,'Request Testing'!W191&gt;0,'Request Testing'!X191&gt;0,'Request Testing'!Y191&gt;0,'Request Testing'!Z191&gt;0,'Request Testing'!AA191&gt;0,'Request Testing'!AB191&gt;0),"X","")</f>
        <v/>
      </c>
      <c r="AF191" s="75" t="str">
        <f>IF(ISNUMBER(SEARCH({"S"},C191)),"S",IF(ISNUMBER(SEARCH({"M"},C191)),"B",IF(ISNUMBER(SEARCH({"B"},C191)),"B",IF(ISNUMBER(SEARCH({"C"},C191)),"C",IF(ISNUMBER(SEARCH({"H"},C191)),"C",IF(ISNUMBER(SEARCH({"F"},C191)),"C",""))))))</f>
        <v/>
      </c>
      <c r="AG191" s="74" t="str">
        <f t="shared" si="40"/>
        <v/>
      </c>
      <c r="AH191" s="74" t="str">
        <f t="shared" si="41"/>
        <v/>
      </c>
      <c r="AI191" s="74" t="str">
        <f t="shared" si="42"/>
        <v/>
      </c>
      <c r="AJ191" s="4" t="str">
        <f t="shared" si="43"/>
        <v/>
      </c>
      <c r="AK191" s="76" t="str">
        <f>IF('Request Testing'!M191&lt;1,"",IF(AND(OR('Request Testing'!$E$1&gt;0),COUNTA('Request Testing'!M191)&gt;0),"CHR","GGP-LD"))</f>
        <v/>
      </c>
      <c r="AL191" s="4" t="str">
        <f t="shared" si="44"/>
        <v/>
      </c>
      <c r="AM191" s="52" t="str">
        <f t="shared" si="45"/>
        <v/>
      </c>
      <c r="AN191" s="4" t="str">
        <f t="shared" si="46"/>
        <v/>
      </c>
      <c r="AO191" s="4" t="str">
        <f t="shared" si="47"/>
        <v/>
      </c>
      <c r="AP191" s="74" t="str">
        <f t="shared" si="48"/>
        <v/>
      </c>
      <c r="AQ191" s="4" t="str">
        <f t="shared" si="49"/>
        <v/>
      </c>
      <c r="AR191" s="4" t="str">
        <f t="shared" si="59"/>
        <v/>
      </c>
      <c r="AS191" s="74" t="str">
        <f t="shared" si="50"/>
        <v/>
      </c>
      <c r="AT191" s="4" t="str">
        <f t="shared" si="51"/>
        <v/>
      </c>
      <c r="AU191" s="4" t="str">
        <f t="shared" si="52"/>
        <v/>
      </c>
      <c r="AV191" s="4" t="str">
        <f t="shared" si="53"/>
        <v/>
      </c>
      <c r="AW191" s="4" t="str">
        <f t="shared" si="54"/>
        <v/>
      </c>
      <c r="AX191" s="4" t="str">
        <f t="shared" si="55"/>
        <v/>
      </c>
      <c r="AY191" s="4" t="str">
        <f t="shared" si="56"/>
        <v/>
      </c>
      <c r="AZ191" s="4" t="str">
        <f t="shared" si="57"/>
        <v/>
      </c>
      <c r="BA191" s="77" t="str">
        <f>IF(AND(OR('Request Testing'!L191&gt;0,'Request Testing'!M191&gt;0),COUNTA('Request Testing'!V191:AB191)&gt;0),"Run Panel","")</f>
        <v/>
      </c>
      <c r="BC191" s="78" t="str">
        <f>IF(AG191="Blood Card",'Order Details'!$S$34,"")</f>
        <v/>
      </c>
      <c r="BD191" s="78" t="str">
        <f>IF(AH191="Hair Card",'Order Details'!$S$35,"")</f>
        <v/>
      </c>
      <c r="BF191" s="4" t="str">
        <f>IF(AJ191="GGP-HD",'Order Details'!$N$10,"")</f>
        <v/>
      </c>
      <c r="BG191" s="79" t="str">
        <f>IF(AK191="GGP-LD",'Order Details'!$N$15,IF(AK191="CHR",'Order Details'!$P$15,""))</f>
        <v/>
      </c>
      <c r="BH191" s="52" t="str">
        <f>IF(AL191="GGP-uLD",'Order Details'!$N$18,"")</f>
        <v/>
      </c>
      <c r="BI191" s="80" t="str">
        <f>IF(AM191="PV",'Order Details'!$N$24,"")</f>
        <v/>
      </c>
      <c r="BJ191" s="78" t="str">
        <f>IF(AN191="HPS",'Order Details'!$N$34,IF(AN191="HPS ADD ON",'Order Details'!$M$34,""))</f>
        <v/>
      </c>
      <c r="BK191" s="78" t="str">
        <f>IF(AO191="CC",'Order Details'!$N$33,IF(AO191="CC ADD ON",'Order Details'!$M$33,""))</f>
        <v/>
      </c>
      <c r="BL191" s="79" t="str">
        <f>IF(AP191="DL",'Order Details'!$N$35,"")</f>
        <v/>
      </c>
      <c r="BM191" s="79" t="str">
        <f>IF(AQ191="RC",'Order Details'!$N$36,"")</f>
        <v/>
      </c>
      <c r="BN191" s="79" t="str">
        <f>IF(AR191="OH",'Order Details'!$N$37,"")</f>
        <v/>
      </c>
      <c r="BO191" s="79" t="str">
        <f>IF(AS191="BVD",'Order Details'!$N$38,"")</f>
        <v/>
      </c>
      <c r="BP191" s="79" t="str">
        <f>IF(AT191="AM",'Order Details'!$N$40,"")</f>
        <v/>
      </c>
      <c r="BQ191" s="79" t="str">
        <f>IF(AU191="NH",'Order Details'!$N$41,"")</f>
        <v/>
      </c>
      <c r="BR191" s="79" t="str">
        <f>IF(AV191="CA",'Order Details'!$N$42,"")</f>
        <v/>
      </c>
      <c r="BS191" s="79" t="str">
        <f>IF(AW191="DD",'Order Details'!$N$43,"")</f>
        <v/>
      </c>
      <c r="BT191" s="79" t="str">
        <f>IF(AX191="TH",'Order Details'!$N$45,"")</f>
        <v/>
      </c>
      <c r="BU191" s="79" t="str">
        <f>IF(AY191="PHA",'Order Details'!$N$44,"")</f>
        <v/>
      </c>
      <c r="BV191" s="79" t="str">
        <f>IF(AZ191="OS",'Order Details'!$N$46,"")</f>
        <v/>
      </c>
      <c r="BW191" s="79" t="str">
        <f>IF(BA191="RUN PANEL",'Order Details'!$N$39,"")</f>
        <v/>
      </c>
      <c r="BX191" s="79" t="str">
        <f t="shared" si="58"/>
        <v/>
      </c>
    </row>
    <row r="192" spans="1:76" ht="15.75" customHeight="1">
      <c r="A192" s="22" t="str">
        <f>IF('Request Testing'!A192&gt;0,'Request Testing'!A192,"")</f>
        <v/>
      </c>
      <c r="B192" s="70" t="str">
        <f>IF('Request Testing'!B192="","",'Request Testing'!B192)</f>
        <v/>
      </c>
      <c r="C192" s="70" t="str">
        <f>IF('Request Testing'!C192="","",'Request Testing'!C192)</f>
        <v/>
      </c>
      <c r="D192" s="24" t="str">
        <f>IF('Request Testing'!D192="","",'Request Testing'!D192)</f>
        <v/>
      </c>
      <c r="E192" s="24" t="str">
        <f>IF('Request Testing'!E192="","",'Request Testing'!E192)</f>
        <v/>
      </c>
      <c r="F192" s="24" t="str">
        <f>IF('Request Testing'!F192="","",'Request Testing'!F192)</f>
        <v/>
      </c>
      <c r="G192" s="22" t="str">
        <f>IF('Request Testing'!G192="","",'Request Testing'!G192)</f>
        <v/>
      </c>
      <c r="H192" s="71" t="str">
        <f>IF('Request Testing'!H192="","",'Request Testing'!H192)</f>
        <v/>
      </c>
      <c r="I192" s="22" t="str">
        <f>IF('Request Testing'!I192="","",'Request Testing'!I192)</f>
        <v/>
      </c>
      <c r="J192" s="22" t="str">
        <f>IF('Request Testing'!J192="","",'Request Testing'!J192)</f>
        <v/>
      </c>
      <c r="K192" s="22" t="str">
        <f>IF('Request Testing'!K192="","",'Request Testing'!K192)</f>
        <v/>
      </c>
      <c r="L192" s="70" t="str">
        <f>IF('Request Testing'!L192="","",'Request Testing'!L192)</f>
        <v/>
      </c>
      <c r="M192" s="70" t="str">
        <f>IF('Request Testing'!M192="","",'Request Testing'!M192)</f>
        <v/>
      </c>
      <c r="N192" s="70" t="str">
        <f>IF('Request Testing'!N192="","",'Request Testing'!N192)</f>
        <v/>
      </c>
      <c r="O192" s="72" t="str">
        <f>IF('Request Testing'!O192&lt;1,"",IF(AND(OR('Request Testing'!L192&gt;0,'Request Testing'!M192&gt;0,'Request Testing'!N192&gt;0),COUNTA('Request Testing'!O192)&gt;0),"","PV"))</f>
        <v/>
      </c>
      <c r="P192" s="72" t="str">
        <f>IF('Request Testing'!P192&lt;1,"",IF(AND(OR('Request Testing'!L192&gt;0,'Request Testing'!M192&gt;0),COUNTA('Request Testing'!P192)&gt;0),"HPS ADD ON","HPS"))</f>
        <v/>
      </c>
      <c r="Q192" s="72" t="str">
        <f>IF('Request Testing'!Q192&lt;1,"",IF(AND(OR('Request Testing'!L192&gt;0,'Request Testing'!M192&gt;0),COUNTA('Request Testing'!Q192)&gt;0),"CC ADD ON","CC"))</f>
        <v/>
      </c>
      <c r="R192" s="72" t="str">
        <f>IF('Request Testing'!R192&lt;1,"",IF(AND(OR('Request Testing'!L192&gt;0,'Request Testing'!M192&gt;0),COUNTA('Request Testing'!R192)&gt;0),"RC ADD ON","RC"))</f>
        <v/>
      </c>
      <c r="S192" s="70" t="str">
        <f>IF('Request Testing'!S192&lt;1,"",IF(AND(OR('Request Testing'!L192&gt;0,'Request Testing'!M192&gt;0),COUNTA('Request Testing'!S192)&gt;0),"DL ADD ON","DL"))</f>
        <v/>
      </c>
      <c r="T192" s="70" t="str">
        <f>IF('Request Testing'!T192="","",'Request Testing'!T192)</f>
        <v/>
      </c>
      <c r="U192" s="70" t="str">
        <f>IF('Request Testing'!U192&lt;1,"",IF(AND(OR('Request Testing'!L192&gt;0,'Request Testing'!M192&gt;0),COUNTA('Request Testing'!U192)&gt;0),"OH ADD ON","OH"))</f>
        <v/>
      </c>
      <c r="V192" s="73" t="str">
        <f>IF('Request Testing'!V192&lt;1,"",IF(AND(OR('Request Testing'!L192&gt;0,'Request Testing'!M192&gt;0),COUNTA('Request Testing'!V192)&gt;0),"GCP","AM"))</f>
        <v/>
      </c>
      <c r="W192" s="73" t="str">
        <f>IF('Request Testing'!W192&lt;1,"",IF(AND(OR('Request Testing'!L192&gt;0,'Request Testing'!M192&gt;0),COUNTA('Request Testing'!W192)&gt;0),"GCP","NH"))</f>
        <v/>
      </c>
      <c r="X192" s="73" t="str">
        <f>IF('Request Testing'!X192&lt;1,"",IF(AND(OR('Request Testing'!L192&gt;0,'Request Testing'!M192&gt;0),COUNTA('Request Testing'!X192)&gt;0),"GCP","CA"))</f>
        <v/>
      </c>
      <c r="Y192" s="73" t="str">
        <f>IF('Request Testing'!Y192&lt;1,"",IF(AND(OR('Request Testing'!L192&gt;0,'Request Testing'!M192&gt;0),COUNTA('Request Testing'!Y192)&gt;0),"GCP","DD"))</f>
        <v/>
      </c>
      <c r="Z192" s="73" t="str">
        <f>IF('Request Testing'!Z192&lt;1,"",IF(AND(OR('Request Testing'!L192&gt;0,'Request Testing'!M192&gt;0),COUNTA('Request Testing'!Z192)&gt;0),"GCP","TH"))</f>
        <v/>
      </c>
      <c r="AA192" s="73" t="str">
        <f>IF('Request Testing'!AA192&lt;1,"",IF(AND(OR('Request Testing'!L192&gt;0,'Request Testing'!M192&gt;0),COUNTA('Request Testing'!AA192)&gt;0),"GCP","PHA"))</f>
        <v/>
      </c>
      <c r="AB192" s="73" t="str">
        <f>IF('Request Testing'!AB192&lt;1,"",IF(AND(OR('Request Testing'!L192&gt;0,'Request Testing'!M192&gt;0),COUNTA('Request Testing'!AB192)&gt;0),"GCP","OS"))</f>
        <v/>
      </c>
      <c r="AE192" s="74" t="str">
        <f>IF(OR('Request Testing'!L192&gt;0,'Request Testing'!M192&gt;0,'Request Testing'!N192&gt;0,'Request Testing'!O192&gt;0,'Request Testing'!P192&gt;0,'Request Testing'!Q192&gt;0,'Request Testing'!R192&gt;0,'Request Testing'!S192&gt;0,'Request Testing'!T192&gt;0,'Request Testing'!U192&gt;0,'Request Testing'!V192&gt;0,'Request Testing'!W192&gt;0,'Request Testing'!X192&gt;0,'Request Testing'!Y192&gt;0,'Request Testing'!Z192&gt;0,'Request Testing'!AA192&gt;0,'Request Testing'!AB192&gt;0),"X","")</f>
        <v/>
      </c>
      <c r="AF192" s="75" t="str">
        <f>IF(ISNUMBER(SEARCH({"S"},C192)),"S",IF(ISNUMBER(SEARCH({"M"},C192)),"B",IF(ISNUMBER(SEARCH({"B"},C192)),"B",IF(ISNUMBER(SEARCH({"C"},C192)),"C",IF(ISNUMBER(SEARCH({"H"},C192)),"C",IF(ISNUMBER(SEARCH({"F"},C192)),"C",""))))))</f>
        <v/>
      </c>
      <c r="AG192" s="74" t="str">
        <f t="shared" si="40"/>
        <v/>
      </c>
      <c r="AH192" s="74" t="str">
        <f t="shared" si="41"/>
        <v/>
      </c>
      <c r="AI192" s="74" t="str">
        <f t="shared" si="42"/>
        <v/>
      </c>
      <c r="AJ192" s="4" t="str">
        <f t="shared" si="43"/>
        <v/>
      </c>
      <c r="AK192" s="76" t="str">
        <f>IF('Request Testing'!M192&lt;1,"",IF(AND(OR('Request Testing'!$E$1&gt;0),COUNTA('Request Testing'!M192)&gt;0),"CHR","GGP-LD"))</f>
        <v/>
      </c>
      <c r="AL192" s="4" t="str">
        <f t="shared" si="44"/>
        <v/>
      </c>
      <c r="AM192" s="52" t="str">
        <f t="shared" si="45"/>
        <v/>
      </c>
      <c r="AN192" s="4" t="str">
        <f t="shared" si="46"/>
        <v/>
      </c>
      <c r="AO192" s="4" t="str">
        <f t="shared" si="47"/>
        <v/>
      </c>
      <c r="AP192" s="74" t="str">
        <f t="shared" si="48"/>
        <v/>
      </c>
      <c r="AQ192" s="4" t="str">
        <f t="shared" si="49"/>
        <v/>
      </c>
      <c r="AR192" s="4" t="str">
        <f t="shared" si="59"/>
        <v/>
      </c>
      <c r="AS192" s="74" t="str">
        <f t="shared" si="50"/>
        <v/>
      </c>
      <c r="AT192" s="4" t="str">
        <f t="shared" si="51"/>
        <v/>
      </c>
      <c r="AU192" s="4" t="str">
        <f t="shared" si="52"/>
        <v/>
      </c>
      <c r="AV192" s="4" t="str">
        <f t="shared" si="53"/>
        <v/>
      </c>
      <c r="AW192" s="4" t="str">
        <f t="shared" si="54"/>
        <v/>
      </c>
      <c r="AX192" s="4" t="str">
        <f t="shared" si="55"/>
        <v/>
      </c>
      <c r="AY192" s="4" t="str">
        <f t="shared" si="56"/>
        <v/>
      </c>
      <c r="AZ192" s="4" t="str">
        <f t="shared" si="57"/>
        <v/>
      </c>
      <c r="BA192" s="77" t="str">
        <f>IF(AND(OR('Request Testing'!L192&gt;0,'Request Testing'!M192&gt;0),COUNTA('Request Testing'!V192:AB192)&gt;0),"Run Panel","")</f>
        <v/>
      </c>
      <c r="BC192" s="78" t="str">
        <f>IF(AG192="Blood Card",'Order Details'!$S$34,"")</f>
        <v/>
      </c>
      <c r="BD192" s="78" t="str">
        <f>IF(AH192="Hair Card",'Order Details'!$S$35,"")</f>
        <v/>
      </c>
      <c r="BF192" s="4" t="str">
        <f>IF(AJ192="GGP-HD",'Order Details'!$N$10,"")</f>
        <v/>
      </c>
      <c r="BG192" s="79" t="str">
        <f>IF(AK192="GGP-LD",'Order Details'!$N$15,IF(AK192="CHR",'Order Details'!$P$15,""))</f>
        <v/>
      </c>
      <c r="BH192" s="52" t="str">
        <f>IF(AL192="GGP-uLD",'Order Details'!$N$18,"")</f>
        <v/>
      </c>
      <c r="BI192" s="80" t="str">
        <f>IF(AM192="PV",'Order Details'!$N$24,"")</f>
        <v/>
      </c>
      <c r="BJ192" s="78" t="str">
        <f>IF(AN192="HPS",'Order Details'!$N$34,IF(AN192="HPS ADD ON",'Order Details'!$M$34,""))</f>
        <v/>
      </c>
      <c r="BK192" s="78" t="str">
        <f>IF(AO192="CC",'Order Details'!$N$33,IF(AO192="CC ADD ON",'Order Details'!$M$33,""))</f>
        <v/>
      </c>
      <c r="BL192" s="79" t="str">
        <f>IF(AP192="DL",'Order Details'!$N$35,"")</f>
        <v/>
      </c>
      <c r="BM192" s="79" t="str">
        <f>IF(AQ192="RC",'Order Details'!$N$36,"")</f>
        <v/>
      </c>
      <c r="BN192" s="79" t="str">
        <f>IF(AR192="OH",'Order Details'!$N$37,"")</f>
        <v/>
      </c>
      <c r="BO192" s="79" t="str">
        <f>IF(AS192="BVD",'Order Details'!$N$38,"")</f>
        <v/>
      </c>
      <c r="BP192" s="79" t="str">
        <f>IF(AT192="AM",'Order Details'!$N$40,"")</f>
        <v/>
      </c>
      <c r="BQ192" s="79" t="str">
        <f>IF(AU192="NH",'Order Details'!$N$41,"")</f>
        <v/>
      </c>
      <c r="BR192" s="79" t="str">
        <f>IF(AV192="CA",'Order Details'!$N$42,"")</f>
        <v/>
      </c>
      <c r="BS192" s="79" t="str">
        <f>IF(AW192="DD",'Order Details'!$N$43,"")</f>
        <v/>
      </c>
      <c r="BT192" s="79" t="str">
        <f>IF(AX192="TH",'Order Details'!$N$45,"")</f>
        <v/>
      </c>
      <c r="BU192" s="79" t="str">
        <f>IF(AY192="PHA",'Order Details'!$N$44,"")</f>
        <v/>
      </c>
      <c r="BV192" s="79" t="str">
        <f>IF(AZ192="OS",'Order Details'!$N$46,"")</f>
        <v/>
      </c>
      <c r="BW192" s="79" t="str">
        <f>IF(BA192="RUN PANEL",'Order Details'!$N$39,"")</f>
        <v/>
      </c>
      <c r="BX192" s="79" t="str">
        <f t="shared" si="58"/>
        <v/>
      </c>
    </row>
    <row r="193" spans="1:76" ht="15.75" customHeight="1">
      <c r="A193" s="22" t="str">
        <f>IF('Request Testing'!A193&gt;0,'Request Testing'!A193,"")</f>
        <v/>
      </c>
      <c r="B193" s="70" t="str">
        <f>IF('Request Testing'!B193="","",'Request Testing'!B193)</f>
        <v/>
      </c>
      <c r="C193" s="70" t="str">
        <f>IF('Request Testing'!C193="","",'Request Testing'!C193)</f>
        <v/>
      </c>
      <c r="D193" s="24" t="str">
        <f>IF('Request Testing'!D193="","",'Request Testing'!D193)</f>
        <v/>
      </c>
      <c r="E193" s="24" t="str">
        <f>IF('Request Testing'!E193="","",'Request Testing'!E193)</f>
        <v/>
      </c>
      <c r="F193" s="24" t="str">
        <f>IF('Request Testing'!F193="","",'Request Testing'!F193)</f>
        <v/>
      </c>
      <c r="G193" s="22" t="str">
        <f>IF('Request Testing'!G193="","",'Request Testing'!G193)</f>
        <v/>
      </c>
      <c r="H193" s="71" t="str">
        <f>IF('Request Testing'!H193="","",'Request Testing'!H193)</f>
        <v/>
      </c>
      <c r="I193" s="22" t="str">
        <f>IF('Request Testing'!I193="","",'Request Testing'!I193)</f>
        <v/>
      </c>
      <c r="J193" s="22" t="str">
        <f>IF('Request Testing'!J193="","",'Request Testing'!J193)</f>
        <v/>
      </c>
      <c r="K193" s="22" t="str">
        <f>IF('Request Testing'!K193="","",'Request Testing'!K193)</f>
        <v/>
      </c>
      <c r="L193" s="70" t="str">
        <f>IF('Request Testing'!L193="","",'Request Testing'!L193)</f>
        <v/>
      </c>
      <c r="M193" s="70" t="str">
        <f>IF('Request Testing'!M193="","",'Request Testing'!M193)</f>
        <v/>
      </c>
      <c r="N193" s="70" t="str">
        <f>IF('Request Testing'!N193="","",'Request Testing'!N193)</f>
        <v/>
      </c>
      <c r="O193" s="72" t="str">
        <f>IF('Request Testing'!O193&lt;1,"",IF(AND(OR('Request Testing'!L193&gt;0,'Request Testing'!M193&gt;0,'Request Testing'!N193&gt;0),COUNTA('Request Testing'!O193)&gt;0),"","PV"))</f>
        <v/>
      </c>
      <c r="P193" s="72" t="str">
        <f>IF('Request Testing'!P193&lt;1,"",IF(AND(OR('Request Testing'!L193&gt;0,'Request Testing'!M193&gt;0),COUNTA('Request Testing'!P193)&gt;0),"HPS ADD ON","HPS"))</f>
        <v/>
      </c>
      <c r="Q193" s="72" t="str">
        <f>IF('Request Testing'!Q193&lt;1,"",IF(AND(OR('Request Testing'!L193&gt;0,'Request Testing'!M193&gt;0),COUNTA('Request Testing'!Q193)&gt;0),"CC ADD ON","CC"))</f>
        <v/>
      </c>
      <c r="R193" s="72" t="str">
        <f>IF('Request Testing'!R193&lt;1,"",IF(AND(OR('Request Testing'!L193&gt;0,'Request Testing'!M193&gt;0),COUNTA('Request Testing'!R193)&gt;0),"RC ADD ON","RC"))</f>
        <v/>
      </c>
      <c r="S193" s="70" t="str">
        <f>IF('Request Testing'!S193&lt;1,"",IF(AND(OR('Request Testing'!L193&gt;0,'Request Testing'!M193&gt;0),COUNTA('Request Testing'!S193)&gt;0),"DL ADD ON","DL"))</f>
        <v/>
      </c>
      <c r="T193" s="70" t="str">
        <f>IF('Request Testing'!T193="","",'Request Testing'!T193)</f>
        <v/>
      </c>
      <c r="U193" s="70" t="str">
        <f>IF('Request Testing'!U193&lt;1,"",IF(AND(OR('Request Testing'!L193&gt;0,'Request Testing'!M193&gt;0),COUNTA('Request Testing'!U193)&gt;0),"OH ADD ON","OH"))</f>
        <v/>
      </c>
      <c r="V193" s="73" t="str">
        <f>IF('Request Testing'!V193&lt;1,"",IF(AND(OR('Request Testing'!L193&gt;0,'Request Testing'!M193&gt;0),COUNTA('Request Testing'!V193)&gt;0),"GCP","AM"))</f>
        <v/>
      </c>
      <c r="W193" s="73" t="str">
        <f>IF('Request Testing'!W193&lt;1,"",IF(AND(OR('Request Testing'!L193&gt;0,'Request Testing'!M193&gt;0),COUNTA('Request Testing'!W193)&gt;0),"GCP","NH"))</f>
        <v/>
      </c>
      <c r="X193" s="73" t="str">
        <f>IF('Request Testing'!X193&lt;1,"",IF(AND(OR('Request Testing'!L193&gt;0,'Request Testing'!M193&gt;0),COUNTA('Request Testing'!X193)&gt;0),"GCP","CA"))</f>
        <v/>
      </c>
      <c r="Y193" s="73" t="str">
        <f>IF('Request Testing'!Y193&lt;1,"",IF(AND(OR('Request Testing'!L193&gt;0,'Request Testing'!M193&gt;0),COUNTA('Request Testing'!Y193)&gt;0),"GCP","DD"))</f>
        <v/>
      </c>
      <c r="Z193" s="73" t="str">
        <f>IF('Request Testing'!Z193&lt;1,"",IF(AND(OR('Request Testing'!L193&gt;0,'Request Testing'!M193&gt;0),COUNTA('Request Testing'!Z193)&gt;0),"GCP","TH"))</f>
        <v/>
      </c>
      <c r="AA193" s="73" t="str">
        <f>IF('Request Testing'!AA193&lt;1,"",IF(AND(OR('Request Testing'!L193&gt;0,'Request Testing'!M193&gt;0),COUNTA('Request Testing'!AA193)&gt;0),"GCP","PHA"))</f>
        <v/>
      </c>
      <c r="AB193" s="73" t="str">
        <f>IF('Request Testing'!AB193&lt;1,"",IF(AND(OR('Request Testing'!L193&gt;0,'Request Testing'!M193&gt;0),COUNTA('Request Testing'!AB193)&gt;0),"GCP","OS"))</f>
        <v/>
      </c>
      <c r="AE193" s="74" t="str">
        <f>IF(OR('Request Testing'!L193&gt;0,'Request Testing'!M193&gt;0,'Request Testing'!N193&gt;0,'Request Testing'!O193&gt;0,'Request Testing'!P193&gt;0,'Request Testing'!Q193&gt;0,'Request Testing'!R193&gt;0,'Request Testing'!S193&gt;0,'Request Testing'!T193&gt;0,'Request Testing'!U193&gt;0,'Request Testing'!V193&gt;0,'Request Testing'!W193&gt;0,'Request Testing'!X193&gt;0,'Request Testing'!Y193&gt;0,'Request Testing'!Z193&gt;0,'Request Testing'!AA193&gt;0,'Request Testing'!AB193&gt;0),"X","")</f>
        <v/>
      </c>
      <c r="AF193" s="75" t="str">
        <f>IF(ISNUMBER(SEARCH({"S"},C193)),"S",IF(ISNUMBER(SEARCH({"M"},C193)),"B",IF(ISNUMBER(SEARCH({"B"},C193)),"B",IF(ISNUMBER(SEARCH({"C"},C193)),"C",IF(ISNUMBER(SEARCH({"H"},C193)),"C",IF(ISNUMBER(SEARCH({"F"},C193)),"C",""))))))</f>
        <v/>
      </c>
      <c r="AG193" s="74" t="str">
        <f t="shared" si="40"/>
        <v/>
      </c>
      <c r="AH193" s="74" t="str">
        <f t="shared" si="41"/>
        <v/>
      </c>
      <c r="AI193" s="74" t="str">
        <f t="shared" si="42"/>
        <v/>
      </c>
      <c r="AJ193" s="4" t="str">
        <f t="shared" si="43"/>
        <v/>
      </c>
      <c r="AK193" s="76" t="str">
        <f>IF('Request Testing'!M193&lt;1,"",IF(AND(OR('Request Testing'!$E$1&gt;0),COUNTA('Request Testing'!M193)&gt;0),"CHR","GGP-LD"))</f>
        <v/>
      </c>
      <c r="AL193" s="4" t="str">
        <f t="shared" si="44"/>
        <v/>
      </c>
      <c r="AM193" s="52" t="str">
        <f t="shared" si="45"/>
        <v/>
      </c>
      <c r="AN193" s="4" t="str">
        <f t="shared" si="46"/>
        <v/>
      </c>
      <c r="AO193" s="4" t="str">
        <f t="shared" si="47"/>
        <v/>
      </c>
      <c r="AP193" s="74" t="str">
        <f t="shared" si="48"/>
        <v/>
      </c>
      <c r="AQ193" s="4" t="str">
        <f t="shared" si="49"/>
        <v/>
      </c>
      <c r="AR193" s="4" t="str">
        <f t="shared" si="59"/>
        <v/>
      </c>
      <c r="AS193" s="74" t="str">
        <f t="shared" si="50"/>
        <v/>
      </c>
      <c r="AT193" s="4" t="str">
        <f t="shared" si="51"/>
        <v/>
      </c>
      <c r="AU193" s="4" t="str">
        <f t="shared" si="52"/>
        <v/>
      </c>
      <c r="AV193" s="4" t="str">
        <f t="shared" si="53"/>
        <v/>
      </c>
      <c r="AW193" s="4" t="str">
        <f t="shared" si="54"/>
        <v/>
      </c>
      <c r="AX193" s="4" t="str">
        <f t="shared" si="55"/>
        <v/>
      </c>
      <c r="AY193" s="4" t="str">
        <f t="shared" si="56"/>
        <v/>
      </c>
      <c r="AZ193" s="4" t="str">
        <f t="shared" si="57"/>
        <v/>
      </c>
      <c r="BA193" s="77" t="str">
        <f>IF(AND(OR('Request Testing'!L193&gt;0,'Request Testing'!M193&gt;0),COUNTA('Request Testing'!V193:AB193)&gt;0),"Run Panel","")</f>
        <v/>
      </c>
      <c r="BC193" s="78" t="str">
        <f>IF(AG193="Blood Card",'Order Details'!$S$34,"")</f>
        <v/>
      </c>
      <c r="BD193" s="78" t="str">
        <f>IF(AH193="Hair Card",'Order Details'!$S$35,"")</f>
        <v/>
      </c>
      <c r="BF193" s="4" t="str">
        <f>IF(AJ193="GGP-HD",'Order Details'!$N$10,"")</f>
        <v/>
      </c>
      <c r="BG193" s="79" t="str">
        <f>IF(AK193="GGP-LD",'Order Details'!$N$15,IF(AK193="CHR",'Order Details'!$P$15,""))</f>
        <v/>
      </c>
      <c r="BH193" s="52" t="str">
        <f>IF(AL193="GGP-uLD",'Order Details'!$N$18,"")</f>
        <v/>
      </c>
      <c r="BI193" s="80" t="str">
        <f>IF(AM193="PV",'Order Details'!$N$24,"")</f>
        <v/>
      </c>
      <c r="BJ193" s="78" t="str">
        <f>IF(AN193="HPS",'Order Details'!$N$34,IF(AN193="HPS ADD ON",'Order Details'!$M$34,""))</f>
        <v/>
      </c>
      <c r="BK193" s="78" t="str">
        <f>IF(AO193="CC",'Order Details'!$N$33,IF(AO193="CC ADD ON",'Order Details'!$M$33,""))</f>
        <v/>
      </c>
      <c r="BL193" s="79" t="str">
        <f>IF(AP193="DL",'Order Details'!$N$35,"")</f>
        <v/>
      </c>
      <c r="BM193" s="79" t="str">
        <f>IF(AQ193="RC",'Order Details'!$N$36,"")</f>
        <v/>
      </c>
      <c r="BN193" s="79" t="str">
        <f>IF(AR193="OH",'Order Details'!$N$37,"")</f>
        <v/>
      </c>
      <c r="BO193" s="79" t="str">
        <f>IF(AS193="BVD",'Order Details'!$N$38,"")</f>
        <v/>
      </c>
      <c r="BP193" s="79" t="str">
        <f>IF(AT193="AM",'Order Details'!$N$40,"")</f>
        <v/>
      </c>
      <c r="BQ193" s="79" t="str">
        <f>IF(AU193="NH",'Order Details'!$N$41,"")</f>
        <v/>
      </c>
      <c r="BR193" s="79" t="str">
        <f>IF(AV193="CA",'Order Details'!$N$42,"")</f>
        <v/>
      </c>
      <c r="BS193" s="79" t="str">
        <f>IF(AW193="DD",'Order Details'!$N$43,"")</f>
        <v/>
      </c>
      <c r="BT193" s="79" t="str">
        <f>IF(AX193="TH",'Order Details'!$N$45,"")</f>
        <v/>
      </c>
      <c r="BU193" s="79" t="str">
        <f>IF(AY193="PHA",'Order Details'!$N$44,"")</f>
        <v/>
      </c>
      <c r="BV193" s="79" t="str">
        <f>IF(AZ193="OS",'Order Details'!$N$46,"")</f>
        <v/>
      </c>
      <c r="BW193" s="79" t="str">
        <f>IF(BA193="RUN PANEL",'Order Details'!$N$39,"")</f>
        <v/>
      </c>
      <c r="BX193" s="79" t="str">
        <f t="shared" si="58"/>
        <v/>
      </c>
    </row>
    <row r="194" spans="1:76" ht="15.75" customHeight="1">
      <c r="A194" s="22" t="str">
        <f>IF('Request Testing'!A194&gt;0,'Request Testing'!A194,"")</f>
        <v/>
      </c>
      <c r="B194" s="70" t="str">
        <f>IF('Request Testing'!B194="","",'Request Testing'!B194)</f>
        <v/>
      </c>
      <c r="C194" s="70" t="str">
        <f>IF('Request Testing'!C194="","",'Request Testing'!C194)</f>
        <v/>
      </c>
      <c r="D194" s="24" t="str">
        <f>IF('Request Testing'!D194="","",'Request Testing'!D194)</f>
        <v/>
      </c>
      <c r="E194" s="24" t="str">
        <f>IF('Request Testing'!E194="","",'Request Testing'!E194)</f>
        <v/>
      </c>
      <c r="F194" s="24" t="str">
        <f>IF('Request Testing'!F194="","",'Request Testing'!F194)</f>
        <v/>
      </c>
      <c r="G194" s="22" t="str">
        <f>IF('Request Testing'!G194="","",'Request Testing'!G194)</f>
        <v/>
      </c>
      <c r="H194" s="71" t="str">
        <f>IF('Request Testing'!H194="","",'Request Testing'!H194)</f>
        <v/>
      </c>
      <c r="I194" s="22" t="str">
        <f>IF('Request Testing'!I194="","",'Request Testing'!I194)</f>
        <v/>
      </c>
      <c r="J194" s="22" t="str">
        <f>IF('Request Testing'!J194="","",'Request Testing'!J194)</f>
        <v/>
      </c>
      <c r="K194" s="22" t="str">
        <f>IF('Request Testing'!K194="","",'Request Testing'!K194)</f>
        <v/>
      </c>
      <c r="L194" s="70" t="str">
        <f>IF('Request Testing'!L194="","",'Request Testing'!L194)</f>
        <v/>
      </c>
      <c r="M194" s="70" t="str">
        <f>IF('Request Testing'!M194="","",'Request Testing'!M194)</f>
        <v/>
      </c>
      <c r="N194" s="70" t="str">
        <f>IF('Request Testing'!N194="","",'Request Testing'!N194)</f>
        <v/>
      </c>
      <c r="O194" s="72" t="str">
        <f>IF('Request Testing'!O194&lt;1,"",IF(AND(OR('Request Testing'!L194&gt;0,'Request Testing'!M194&gt;0,'Request Testing'!N194&gt;0),COUNTA('Request Testing'!O194)&gt;0),"","PV"))</f>
        <v/>
      </c>
      <c r="P194" s="72" t="str">
        <f>IF('Request Testing'!P194&lt;1,"",IF(AND(OR('Request Testing'!L194&gt;0,'Request Testing'!M194&gt;0),COUNTA('Request Testing'!P194)&gt;0),"HPS ADD ON","HPS"))</f>
        <v/>
      </c>
      <c r="Q194" s="72" t="str">
        <f>IF('Request Testing'!Q194&lt;1,"",IF(AND(OR('Request Testing'!L194&gt;0,'Request Testing'!M194&gt;0),COUNTA('Request Testing'!Q194)&gt;0),"CC ADD ON","CC"))</f>
        <v/>
      </c>
      <c r="R194" s="72" t="str">
        <f>IF('Request Testing'!R194&lt;1,"",IF(AND(OR('Request Testing'!L194&gt;0,'Request Testing'!M194&gt;0),COUNTA('Request Testing'!R194)&gt;0),"RC ADD ON","RC"))</f>
        <v/>
      </c>
      <c r="S194" s="70" t="str">
        <f>IF('Request Testing'!S194&lt;1,"",IF(AND(OR('Request Testing'!L194&gt;0,'Request Testing'!M194&gt;0),COUNTA('Request Testing'!S194)&gt;0),"DL ADD ON","DL"))</f>
        <v/>
      </c>
      <c r="T194" s="70" t="str">
        <f>IF('Request Testing'!T194="","",'Request Testing'!T194)</f>
        <v/>
      </c>
      <c r="U194" s="70" t="str">
        <f>IF('Request Testing'!U194&lt;1,"",IF(AND(OR('Request Testing'!L194&gt;0,'Request Testing'!M194&gt;0),COUNTA('Request Testing'!U194)&gt;0),"OH ADD ON","OH"))</f>
        <v/>
      </c>
      <c r="V194" s="73" t="str">
        <f>IF('Request Testing'!V194&lt;1,"",IF(AND(OR('Request Testing'!L194&gt;0,'Request Testing'!M194&gt;0),COUNTA('Request Testing'!V194)&gt;0),"GCP","AM"))</f>
        <v/>
      </c>
      <c r="W194" s="73" t="str">
        <f>IF('Request Testing'!W194&lt;1,"",IF(AND(OR('Request Testing'!L194&gt;0,'Request Testing'!M194&gt;0),COUNTA('Request Testing'!W194)&gt;0),"GCP","NH"))</f>
        <v/>
      </c>
      <c r="X194" s="73" t="str">
        <f>IF('Request Testing'!X194&lt;1,"",IF(AND(OR('Request Testing'!L194&gt;0,'Request Testing'!M194&gt;0),COUNTA('Request Testing'!X194)&gt;0),"GCP","CA"))</f>
        <v/>
      </c>
      <c r="Y194" s="73" t="str">
        <f>IF('Request Testing'!Y194&lt;1,"",IF(AND(OR('Request Testing'!L194&gt;0,'Request Testing'!M194&gt;0),COUNTA('Request Testing'!Y194)&gt;0),"GCP","DD"))</f>
        <v/>
      </c>
      <c r="Z194" s="73" t="str">
        <f>IF('Request Testing'!Z194&lt;1,"",IF(AND(OR('Request Testing'!L194&gt;0,'Request Testing'!M194&gt;0),COUNTA('Request Testing'!Z194)&gt;0),"GCP","TH"))</f>
        <v/>
      </c>
      <c r="AA194" s="73" t="str">
        <f>IF('Request Testing'!AA194&lt;1,"",IF(AND(OR('Request Testing'!L194&gt;0,'Request Testing'!M194&gt;0),COUNTA('Request Testing'!AA194)&gt;0),"GCP","PHA"))</f>
        <v/>
      </c>
      <c r="AB194" s="73" t="str">
        <f>IF('Request Testing'!AB194&lt;1,"",IF(AND(OR('Request Testing'!L194&gt;0,'Request Testing'!M194&gt;0),COUNTA('Request Testing'!AB194)&gt;0),"GCP","OS"))</f>
        <v/>
      </c>
      <c r="AE194" s="74" t="str">
        <f>IF(OR('Request Testing'!L194&gt;0,'Request Testing'!M194&gt;0,'Request Testing'!N194&gt;0,'Request Testing'!O194&gt;0,'Request Testing'!P194&gt;0,'Request Testing'!Q194&gt;0,'Request Testing'!R194&gt;0,'Request Testing'!S194&gt;0,'Request Testing'!T194&gt;0,'Request Testing'!U194&gt;0,'Request Testing'!V194&gt;0,'Request Testing'!W194&gt;0,'Request Testing'!X194&gt;0,'Request Testing'!Y194&gt;0,'Request Testing'!Z194&gt;0,'Request Testing'!AA194&gt;0,'Request Testing'!AB194&gt;0),"X","")</f>
        <v/>
      </c>
      <c r="AF194" s="75" t="str">
        <f>IF(ISNUMBER(SEARCH({"S"},C194)),"S",IF(ISNUMBER(SEARCH({"M"},C194)),"B",IF(ISNUMBER(SEARCH({"B"},C194)),"B",IF(ISNUMBER(SEARCH({"C"},C194)),"C",IF(ISNUMBER(SEARCH({"H"},C194)),"C",IF(ISNUMBER(SEARCH({"F"},C194)),"C",""))))))</f>
        <v/>
      </c>
      <c r="AG194" s="74" t="str">
        <f t="shared" si="40"/>
        <v/>
      </c>
      <c r="AH194" s="74" t="str">
        <f t="shared" si="41"/>
        <v/>
      </c>
      <c r="AI194" s="74" t="str">
        <f t="shared" si="42"/>
        <v/>
      </c>
      <c r="AJ194" s="4" t="str">
        <f t="shared" si="43"/>
        <v/>
      </c>
      <c r="AK194" s="76" t="str">
        <f>IF('Request Testing'!M194&lt;1,"",IF(AND(OR('Request Testing'!$E$1&gt;0),COUNTA('Request Testing'!M194)&gt;0),"CHR","GGP-LD"))</f>
        <v/>
      </c>
      <c r="AL194" s="4" t="str">
        <f t="shared" si="44"/>
        <v/>
      </c>
      <c r="AM194" s="52" t="str">
        <f t="shared" si="45"/>
        <v/>
      </c>
      <c r="AN194" s="4" t="str">
        <f t="shared" si="46"/>
        <v/>
      </c>
      <c r="AO194" s="4" t="str">
        <f t="shared" si="47"/>
        <v/>
      </c>
      <c r="AP194" s="74" t="str">
        <f t="shared" si="48"/>
        <v/>
      </c>
      <c r="AQ194" s="4" t="str">
        <f t="shared" si="49"/>
        <v/>
      </c>
      <c r="AR194" s="4" t="str">
        <f t="shared" si="59"/>
        <v/>
      </c>
      <c r="AS194" s="74" t="str">
        <f t="shared" si="50"/>
        <v/>
      </c>
      <c r="AT194" s="4" t="str">
        <f t="shared" si="51"/>
        <v/>
      </c>
      <c r="AU194" s="4" t="str">
        <f t="shared" si="52"/>
        <v/>
      </c>
      <c r="AV194" s="4" t="str">
        <f t="shared" si="53"/>
        <v/>
      </c>
      <c r="AW194" s="4" t="str">
        <f t="shared" si="54"/>
        <v/>
      </c>
      <c r="AX194" s="4" t="str">
        <f t="shared" si="55"/>
        <v/>
      </c>
      <c r="AY194" s="4" t="str">
        <f t="shared" si="56"/>
        <v/>
      </c>
      <c r="AZ194" s="4" t="str">
        <f t="shared" si="57"/>
        <v/>
      </c>
      <c r="BA194" s="77" t="str">
        <f>IF(AND(OR('Request Testing'!L194&gt;0,'Request Testing'!M194&gt;0),COUNTA('Request Testing'!V194:AB194)&gt;0),"Run Panel","")</f>
        <v/>
      </c>
      <c r="BC194" s="78" t="str">
        <f>IF(AG194="Blood Card",'Order Details'!$S$34,"")</f>
        <v/>
      </c>
      <c r="BD194" s="78" t="str">
        <f>IF(AH194="Hair Card",'Order Details'!$S$35,"")</f>
        <v/>
      </c>
      <c r="BF194" s="4" t="str">
        <f>IF(AJ194="GGP-HD",'Order Details'!$N$10,"")</f>
        <v/>
      </c>
      <c r="BG194" s="79" t="str">
        <f>IF(AK194="GGP-LD",'Order Details'!$N$15,IF(AK194="CHR",'Order Details'!$P$15,""))</f>
        <v/>
      </c>
      <c r="BH194" s="52" t="str">
        <f>IF(AL194="GGP-uLD",'Order Details'!$N$18,"")</f>
        <v/>
      </c>
      <c r="BI194" s="80" t="str">
        <f>IF(AM194="PV",'Order Details'!$N$24,"")</f>
        <v/>
      </c>
      <c r="BJ194" s="78" t="str">
        <f>IF(AN194="HPS",'Order Details'!$N$34,IF(AN194="HPS ADD ON",'Order Details'!$M$34,""))</f>
        <v/>
      </c>
      <c r="BK194" s="78" t="str">
        <f>IF(AO194="CC",'Order Details'!$N$33,IF(AO194="CC ADD ON",'Order Details'!$M$33,""))</f>
        <v/>
      </c>
      <c r="BL194" s="79" t="str">
        <f>IF(AP194="DL",'Order Details'!$N$35,"")</f>
        <v/>
      </c>
      <c r="BM194" s="79" t="str">
        <f>IF(AQ194="RC",'Order Details'!$N$36,"")</f>
        <v/>
      </c>
      <c r="BN194" s="79" t="str">
        <f>IF(AR194="OH",'Order Details'!$N$37,"")</f>
        <v/>
      </c>
      <c r="BO194" s="79" t="str">
        <f>IF(AS194="BVD",'Order Details'!$N$38,"")</f>
        <v/>
      </c>
      <c r="BP194" s="79" t="str">
        <f>IF(AT194="AM",'Order Details'!$N$40,"")</f>
        <v/>
      </c>
      <c r="BQ194" s="79" t="str">
        <f>IF(AU194="NH",'Order Details'!$N$41,"")</f>
        <v/>
      </c>
      <c r="BR194" s="79" t="str">
        <f>IF(AV194="CA",'Order Details'!$N$42,"")</f>
        <v/>
      </c>
      <c r="BS194" s="79" t="str">
        <f>IF(AW194="DD",'Order Details'!$N$43,"")</f>
        <v/>
      </c>
      <c r="BT194" s="79" t="str">
        <f>IF(AX194="TH",'Order Details'!$N$45,"")</f>
        <v/>
      </c>
      <c r="BU194" s="79" t="str">
        <f>IF(AY194="PHA",'Order Details'!$N$44,"")</f>
        <v/>
      </c>
      <c r="BV194" s="79" t="str">
        <f>IF(AZ194="OS",'Order Details'!$N$46,"")</f>
        <v/>
      </c>
      <c r="BW194" s="79" t="str">
        <f>IF(BA194="RUN PANEL",'Order Details'!$N$39,"")</f>
        <v/>
      </c>
      <c r="BX194" s="79" t="str">
        <f t="shared" si="58"/>
        <v/>
      </c>
    </row>
    <row r="195" spans="1:76" ht="15.75" customHeight="1">
      <c r="A195" s="22" t="str">
        <f>IF('Request Testing'!A195&gt;0,'Request Testing'!A195,"")</f>
        <v/>
      </c>
      <c r="B195" s="70" t="str">
        <f>IF('Request Testing'!B195="","",'Request Testing'!B195)</f>
        <v/>
      </c>
      <c r="C195" s="70" t="str">
        <f>IF('Request Testing'!C195="","",'Request Testing'!C195)</f>
        <v/>
      </c>
      <c r="D195" s="24" t="str">
        <f>IF('Request Testing'!D195="","",'Request Testing'!D195)</f>
        <v/>
      </c>
      <c r="E195" s="24" t="str">
        <f>IF('Request Testing'!E195="","",'Request Testing'!E195)</f>
        <v/>
      </c>
      <c r="F195" s="24" t="str">
        <f>IF('Request Testing'!F195="","",'Request Testing'!F195)</f>
        <v/>
      </c>
      <c r="G195" s="22" t="str">
        <f>IF('Request Testing'!G195="","",'Request Testing'!G195)</f>
        <v/>
      </c>
      <c r="H195" s="71" t="str">
        <f>IF('Request Testing'!H195="","",'Request Testing'!H195)</f>
        <v/>
      </c>
      <c r="I195" s="22" t="str">
        <f>IF('Request Testing'!I195="","",'Request Testing'!I195)</f>
        <v/>
      </c>
      <c r="J195" s="22" t="str">
        <f>IF('Request Testing'!J195="","",'Request Testing'!J195)</f>
        <v/>
      </c>
      <c r="K195" s="22" t="str">
        <f>IF('Request Testing'!K195="","",'Request Testing'!K195)</f>
        <v/>
      </c>
      <c r="L195" s="70" t="str">
        <f>IF('Request Testing'!L195="","",'Request Testing'!L195)</f>
        <v/>
      </c>
      <c r="M195" s="70" t="str">
        <f>IF('Request Testing'!M195="","",'Request Testing'!M195)</f>
        <v/>
      </c>
      <c r="N195" s="70" t="str">
        <f>IF('Request Testing'!N195="","",'Request Testing'!N195)</f>
        <v/>
      </c>
      <c r="O195" s="72" t="str">
        <f>IF('Request Testing'!O195&lt;1,"",IF(AND(OR('Request Testing'!L195&gt;0,'Request Testing'!M195&gt;0,'Request Testing'!N195&gt;0),COUNTA('Request Testing'!O195)&gt;0),"","PV"))</f>
        <v/>
      </c>
      <c r="P195" s="72" t="str">
        <f>IF('Request Testing'!P195&lt;1,"",IF(AND(OR('Request Testing'!L195&gt;0,'Request Testing'!M195&gt;0),COUNTA('Request Testing'!P195)&gt;0),"HPS ADD ON","HPS"))</f>
        <v/>
      </c>
      <c r="Q195" s="72" t="str">
        <f>IF('Request Testing'!Q195&lt;1,"",IF(AND(OR('Request Testing'!L195&gt;0,'Request Testing'!M195&gt;0),COUNTA('Request Testing'!Q195)&gt;0),"CC ADD ON","CC"))</f>
        <v/>
      </c>
      <c r="R195" s="72" t="str">
        <f>IF('Request Testing'!R195&lt;1,"",IF(AND(OR('Request Testing'!L195&gt;0,'Request Testing'!M195&gt;0),COUNTA('Request Testing'!R195)&gt;0),"RC ADD ON","RC"))</f>
        <v/>
      </c>
      <c r="S195" s="70" t="str">
        <f>IF('Request Testing'!S195&lt;1,"",IF(AND(OR('Request Testing'!L195&gt;0,'Request Testing'!M195&gt;0),COUNTA('Request Testing'!S195)&gt;0),"DL ADD ON","DL"))</f>
        <v/>
      </c>
      <c r="T195" s="70" t="str">
        <f>IF('Request Testing'!T195="","",'Request Testing'!T195)</f>
        <v/>
      </c>
      <c r="U195" s="70" t="str">
        <f>IF('Request Testing'!U195&lt;1,"",IF(AND(OR('Request Testing'!L195&gt;0,'Request Testing'!M195&gt;0),COUNTA('Request Testing'!U195)&gt;0),"OH ADD ON","OH"))</f>
        <v/>
      </c>
      <c r="V195" s="73" t="str">
        <f>IF('Request Testing'!V195&lt;1,"",IF(AND(OR('Request Testing'!L195&gt;0,'Request Testing'!M195&gt;0),COUNTA('Request Testing'!V195)&gt;0),"GCP","AM"))</f>
        <v/>
      </c>
      <c r="W195" s="73" t="str">
        <f>IF('Request Testing'!W195&lt;1,"",IF(AND(OR('Request Testing'!L195&gt;0,'Request Testing'!M195&gt;0),COUNTA('Request Testing'!W195)&gt;0),"GCP","NH"))</f>
        <v/>
      </c>
      <c r="X195" s="73" t="str">
        <f>IF('Request Testing'!X195&lt;1,"",IF(AND(OR('Request Testing'!L195&gt;0,'Request Testing'!M195&gt;0),COUNTA('Request Testing'!X195)&gt;0),"GCP","CA"))</f>
        <v/>
      </c>
      <c r="Y195" s="73" t="str">
        <f>IF('Request Testing'!Y195&lt;1,"",IF(AND(OR('Request Testing'!L195&gt;0,'Request Testing'!M195&gt;0),COUNTA('Request Testing'!Y195)&gt;0),"GCP","DD"))</f>
        <v/>
      </c>
      <c r="Z195" s="73" t="str">
        <f>IF('Request Testing'!Z195&lt;1,"",IF(AND(OR('Request Testing'!L195&gt;0,'Request Testing'!M195&gt;0),COUNTA('Request Testing'!Z195)&gt;0),"GCP","TH"))</f>
        <v/>
      </c>
      <c r="AA195" s="73" t="str">
        <f>IF('Request Testing'!AA195&lt;1,"",IF(AND(OR('Request Testing'!L195&gt;0,'Request Testing'!M195&gt;0),COUNTA('Request Testing'!AA195)&gt;0),"GCP","PHA"))</f>
        <v/>
      </c>
      <c r="AB195" s="73" t="str">
        <f>IF('Request Testing'!AB195&lt;1,"",IF(AND(OR('Request Testing'!L195&gt;0,'Request Testing'!M195&gt;0),COUNTA('Request Testing'!AB195)&gt;0),"GCP","OS"))</f>
        <v/>
      </c>
      <c r="AE195" s="74" t="str">
        <f>IF(OR('Request Testing'!L195&gt;0,'Request Testing'!M195&gt;0,'Request Testing'!N195&gt;0,'Request Testing'!O195&gt;0,'Request Testing'!P195&gt;0,'Request Testing'!Q195&gt;0,'Request Testing'!R195&gt;0,'Request Testing'!S195&gt;0,'Request Testing'!T195&gt;0,'Request Testing'!U195&gt;0,'Request Testing'!V195&gt;0,'Request Testing'!W195&gt;0,'Request Testing'!X195&gt;0,'Request Testing'!Y195&gt;0,'Request Testing'!Z195&gt;0,'Request Testing'!AA195&gt;0,'Request Testing'!AB195&gt;0),"X","")</f>
        <v/>
      </c>
      <c r="AF195" s="75" t="str">
        <f>IF(ISNUMBER(SEARCH({"S"},C195)),"S",IF(ISNUMBER(SEARCH({"M"},C195)),"B",IF(ISNUMBER(SEARCH({"B"},C195)),"B",IF(ISNUMBER(SEARCH({"C"},C195)),"C",IF(ISNUMBER(SEARCH({"H"},C195)),"C",IF(ISNUMBER(SEARCH({"F"},C195)),"C",""))))))</f>
        <v/>
      </c>
      <c r="AG195" s="74" t="str">
        <f t="shared" si="40"/>
        <v/>
      </c>
      <c r="AH195" s="74" t="str">
        <f t="shared" si="41"/>
        <v/>
      </c>
      <c r="AI195" s="74" t="str">
        <f t="shared" si="42"/>
        <v/>
      </c>
      <c r="AJ195" s="4" t="str">
        <f t="shared" si="43"/>
        <v/>
      </c>
      <c r="AK195" s="76" t="str">
        <f>IF('Request Testing'!M195&lt;1,"",IF(AND(OR('Request Testing'!$E$1&gt;0),COUNTA('Request Testing'!M195)&gt;0),"CHR","GGP-LD"))</f>
        <v/>
      </c>
      <c r="AL195" s="4" t="str">
        <f t="shared" si="44"/>
        <v/>
      </c>
      <c r="AM195" s="52" t="str">
        <f t="shared" si="45"/>
        <v/>
      </c>
      <c r="AN195" s="4" t="str">
        <f t="shared" si="46"/>
        <v/>
      </c>
      <c r="AO195" s="4" t="str">
        <f t="shared" si="47"/>
        <v/>
      </c>
      <c r="AP195" s="74" t="str">
        <f t="shared" si="48"/>
        <v/>
      </c>
      <c r="AQ195" s="4" t="str">
        <f t="shared" si="49"/>
        <v/>
      </c>
      <c r="AR195" s="4" t="str">
        <f t="shared" si="59"/>
        <v/>
      </c>
      <c r="AS195" s="74" t="str">
        <f t="shared" si="50"/>
        <v/>
      </c>
      <c r="AT195" s="4" t="str">
        <f t="shared" si="51"/>
        <v/>
      </c>
      <c r="AU195" s="4" t="str">
        <f t="shared" si="52"/>
        <v/>
      </c>
      <c r="AV195" s="4" t="str">
        <f t="shared" si="53"/>
        <v/>
      </c>
      <c r="AW195" s="4" t="str">
        <f t="shared" si="54"/>
        <v/>
      </c>
      <c r="AX195" s="4" t="str">
        <f t="shared" si="55"/>
        <v/>
      </c>
      <c r="AY195" s="4" t="str">
        <f t="shared" si="56"/>
        <v/>
      </c>
      <c r="AZ195" s="4" t="str">
        <f t="shared" si="57"/>
        <v/>
      </c>
      <c r="BA195" s="77" t="str">
        <f>IF(AND(OR('Request Testing'!L195&gt;0,'Request Testing'!M195&gt;0),COUNTA('Request Testing'!V195:AB195)&gt;0),"Run Panel","")</f>
        <v/>
      </c>
      <c r="BC195" s="78" t="str">
        <f>IF(AG195="Blood Card",'Order Details'!$S$34,"")</f>
        <v/>
      </c>
      <c r="BD195" s="78" t="str">
        <f>IF(AH195="Hair Card",'Order Details'!$S$35,"")</f>
        <v/>
      </c>
      <c r="BF195" s="4" t="str">
        <f>IF(AJ195="GGP-HD",'Order Details'!$N$10,"")</f>
        <v/>
      </c>
      <c r="BG195" s="79" t="str">
        <f>IF(AK195="GGP-LD",'Order Details'!$N$15,IF(AK195="CHR",'Order Details'!$P$15,""))</f>
        <v/>
      </c>
      <c r="BH195" s="52" t="str">
        <f>IF(AL195="GGP-uLD",'Order Details'!$N$18,"")</f>
        <v/>
      </c>
      <c r="BI195" s="80" t="str">
        <f>IF(AM195="PV",'Order Details'!$N$24,"")</f>
        <v/>
      </c>
      <c r="BJ195" s="78" t="str">
        <f>IF(AN195="HPS",'Order Details'!$N$34,IF(AN195="HPS ADD ON",'Order Details'!$M$34,""))</f>
        <v/>
      </c>
      <c r="BK195" s="78" t="str">
        <f>IF(AO195="CC",'Order Details'!$N$33,IF(AO195="CC ADD ON",'Order Details'!$M$33,""))</f>
        <v/>
      </c>
      <c r="BL195" s="79" t="str">
        <f>IF(AP195="DL",'Order Details'!$N$35,"")</f>
        <v/>
      </c>
      <c r="BM195" s="79" t="str">
        <f>IF(AQ195="RC",'Order Details'!$N$36,"")</f>
        <v/>
      </c>
      <c r="BN195" s="79" t="str">
        <f>IF(AR195="OH",'Order Details'!$N$37,"")</f>
        <v/>
      </c>
      <c r="BO195" s="79" t="str">
        <f>IF(AS195="BVD",'Order Details'!$N$38,"")</f>
        <v/>
      </c>
      <c r="BP195" s="79" t="str">
        <f>IF(AT195="AM",'Order Details'!$N$40,"")</f>
        <v/>
      </c>
      <c r="BQ195" s="79" t="str">
        <f>IF(AU195="NH",'Order Details'!$N$41,"")</f>
        <v/>
      </c>
      <c r="BR195" s="79" t="str">
        <f>IF(AV195="CA",'Order Details'!$N$42,"")</f>
        <v/>
      </c>
      <c r="BS195" s="79" t="str">
        <f>IF(AW195="DD",'Order Details'!$N$43,"")</f>
        <v/>
      </c>
      <c r="BT195" s="79" t="str">
        <f>IF(AX195="TH",'Order Details'!$N$45,"")</f>
        <v/>
      </c>
      <c r="BU195" s="79" t="str">
        <f>IF(AY195="PHA",'Order Details'!$N$44,"")</f>
        <v/>
      </c>
      <c r="BV195" s="79" t="str">
        <f>IF(AZ195="OS",'Order Details'!$N$46,"")</f>
        <v/>
      </c>
      <c r="BW195" s="79" t="str">
        <f>IF(BA195="RUN PANEL",'Order Details'!$N$39,"")</f>
        <v/>
      </c>
      <c r="BX195" s="79" t="str">
        <f t="shared" si="58"/>
        <v/>
      </c>
    </row>
    <row r="196" spans="1:76" ht="15.75" customHeight="1">
      <c r="A196" s="22" t="str">
        <f>IF('Request Testing'!A196&gt;0,'Request Testing'!A196,"")</f>
        <v/>
      </c>
      <c r="B196" s="70" t="str">
        <f>IF('Request Testing'!B196="","",'Request Testing'!B196)</f>
        <v/>
      </c>
      <c r="C196" s="70" t="str">
        <f>IF('Request Testing'!C196="","",'Request Testing'!C196)</f>
        <v/>
      </c>
      <c r="D196" s="24" t="str">
        <f>IF('Request Testing'!D196="","",'Request Testing'!D196)</f>
        <v/>
      </c>
      <c r="E196" s="24" t="str">
        <f>IF('Request Testing'!E196="","",'Request Testing'!E196)</f>
        <v/>
      </c>
      <c r="F196" s="24" t="str">
        <f>IF('Request Testing'!F196="","",'Request Testing'!F196)</f>
        <v/>
      </c>
      <c r="G196" s="22" t="str">
        <f>IF('Request Testing'!G196="","",'Request Testing'!G196)</f>
        <v/>
      </c>
      <c r="H196" s="71" t="str">
        <f>IF('Request Testing'!H196="","",'Request Testing'!H196)</f>
        <v/>
      </c>
      <c r="I196" s="22" t="str">
        <f>IF('Request Testing'!I196="","",'Request Testing'!I196)</f>
        <v/>
      </c>
      <c r="J196" s="22" t="str">
        <f>IF('Request Testing'!J196="","",'Request Testing'!J196)</f>
        <v/>
      </c>
      <c r="K196" s="22" t="str">
        <f>IF('Request Testing'!K196="","",'Request Testing'!K196)</f>
        <v/>
      </c>
      <c r="L196" s="70" t="str">
        <f>IF('Request Testing'!L196="","",'Request Testing'!L196)</f>
        <v/>
      </c>
      <c r="M196" s="70" t="str">
        <f>IF('Request Testing'!M196="","",'Request Testing'!M196)</f>
        <v/>
      </c>
      <c r="N196" s="70" t="str">
        <f>IF('Request Testing'!N196="","",'Request Testing'!N196)</f>
        <v/>
      </c>
      <c r="O196" s="72" t="str">
        <f>IF('Request Testing'!O196&lt;1,"",IF(AND(OR('Request Testing'!L196&gt;0,'Request Testing'!M196&gt;0,'Request Testing'!N196&gt;0),COUNTA('Request Testing'!O196)&gt;0),"","PV"))</f>
        <v/>
      </c>
      <c r="P196" s="72" t="str">
        <f>IF('Request Testing'!P196&lt;1,"",IF(AND(OR('Request Testing'!L196&gt;0,'Request Testing'!M196&gt;0),COUNTA('Request Testing'!P196)&gt;0),"HPS ADD ON","HPS"))</f>
        <v/>
      </c>
      <c r="Q196" s="72" t="str">
        <f>IF('Request Testing'!Q196&lt;1,"",IF(AND(OR('Request Testing'!L196&gt;0,'Request Testing'!M196&gt;0),COUNTA('Request Testing'!Q196)&gt;0),"CC ADD ON","CC"))</f>
        <v/>
      </c>
      <c r="R196" s="72" t="str">
        <f>IF('Request Testing'!R196&lt;1,"",IF(AND(OR('Request Testing'!L196&gt;0,'Request Testing'!M196&gt;0),COUNTA('Request Testing'!R196)&gt;0),"RC ADD ON","RC"))</f>
        <v/>
      </c>
      <c r="S196" s="70" t="str">
        <f>IF('Request Testing'!S196&lt;1,"",IF(AND(OR('Request Testing'!L196&gt;0,'Request Testing'!M196&gt;0),COUNTA('Request Testing'!S196)&gt;0),"DL ADD ON","DL"))</f>
        <v/>
      </c>
      <c r="T196" s="70" t="str">
        <f>IF('Request Testing'!T196="","",'Request Testing'!T196)</f>
        <v/>
      </c>
      <c r="U196" s="70" t="str">
        <f>IF('Request Testing'!U196&lt;1,"",IF(AND(OR('Request Testing'!L196&gt;0,'Request Testing'!M196&gt;0),COUNTA('Request Testing'!U196)&gt;0),"OH ADD ON","OH"))</f>
        <v/>
      </c>
      <c r="V196" s="73" t="str">
        <f>IF('Request Testing'!V196&lt;1,"",IF(AND(OR('Request Testing'!L196&gt;0,'Request Testing'!M196&gt;0),COUNTA('Request Testing'!V196)&gt;0),"GCP","AM"))</f>
        <v/>
      </c>
      <c r="W196" s="73" t="str">
        <f>IF('Request Testing'!W196&lt;1,"",IF(AND(OR('Request Testing'!L196&gt;0,'Request Testing'!M196&gt;0),COUNTA('Request Testing'!W196)&gt;0),"GCP","NH"))</f>
        <v/>
      </c>
      <c r="X196" s="73" t="str">
        <f>IF('Request Testing'!X196&lt;1,"",IF(AND(OR('Request Testing'!L196&gt;0,'Request Testing'!M196&gt;0),COUNTA('Request Testing'!X196)&gt;0),"GCP","CA"))</f>
        <v/>
      </c>
      <c r="Y196" s="73" t="str">
        <f>IF('Request Testing'!Y196&lt;1,"",IF(AND(OR('Request Testing'!L196&gt;0,'Request Testing'!M196&gt;0),COUNTA('Request Testing'!Y196)&gt;0),"GCP","DD"))</f>
        <v/>
      </c>
      <c r="Z196" s="73" t="str">
        <f>IF('Request Testing'!Z196&lt;1,"",IF(AND(OR('Request Testing'!L196&gt;0,'Request Testing'!M196&gt;0),COUNTA('Request Testing'!Z196)&gt;0),"GCP","TH"))</f>
        <v/>
      </c>
      <c r="AA196" s="73" t="str">
        <f>IF('Request Testing'!AA196&lt;1,"",IF(AND(OR('Request Testing'!L196&gt;0,'Request Testing'!M196&gt;0),COUNTA('Request Testing'!AA196)&gt;0),"GCP","PHA"))</f>
        <v/>
      </c>
      <c r="AB196" s="73" t="str">
        <f>IF('Request Testing'!AB196&lt;1,"",IF(AND(OR('Request Testing'!L196&gt;0,'Request Testing'!M196&gt;0),COUNTA('Request Testing'!AB196)&gt;0),"GCP","OS"))</f>
        <v/>
      </c>
      <c r="AE196" s="74" t="str">
        <f>IF(OR('Request Testing'!L196&gt;0,'Request Testing'!M196&gt;0,'Request Testing'!N196&gt;0,'Request Testing'!O196&gt;0,'Request Testing'!P196&gt;0,'Request Testing'!Q196&gt;0,'Request Testing'!R196&gt;0,'Request Testing'!S196&gt;0,'Request Testing'!T196&gt;0,'Request Testing'!U196&gt;0,'Request Testing'!V196&gt;0,'Request Testing'!W196&gt;0,'Request Testing'!X196&gt;0,'Request Testing'!Y196&gt;0,'Request Testing'!Z196&gt;0,'Request Testing'!AA196&gt;0,'Request Testing'!AB196&gt;0),"X","")</f>
        <v/>
      </c>
      <c r="AF196" s="75" t="str">
        <f>IF(ISNUMBER(SEARCH({"S"},C196)),"S",IF(ISNUMBER(SEARCH({"M"},C196)),"B",IF(ISNUMBER(SEARCH({"B"},C196)),"B",IF(ISNUMBER(SEARCH({"C"},C196)),"C",IF(ISNUMBER(SEARCH({"H"},C196)),"C",IF(ISNUMBER(SEARCH({"F"},C196)),"C",""))))))</f>
        <v/>
      </c>
      <c r="AG196" s="74" t="str">
        <f t="shared" si="40"/>
        <v/>
      </c>
      <c r="AH196" s="74" t="str">
        <f t="shared" si="41"/>
        <v/>
      </c>
      <c r="AI196" s="74" t="str">
        <f t="shared" si="42"/>
        <v/>
      </c>
      <c r="AJ196" s="4" t="str">
        <f t="shared" si="43"/>
        <v/>
      </c>
      <c r="AK196" s="76" t="str">
        <f>IF('Request Testing'!M196&lt;1,"",IF(AND(OR('Request Testing'!$E$1&gt;0),COUNTA('Request Testing'!M196)&gt;0),"CHR","GGP-LD"))</f>
        <v/>
      </c>
      <c r="AL196" s="4" t="str">
        <f t="shared" si="44"/>
        <v/>
      </c>
      <c r="AM196" s="52" t="str">
        <f t="shared" si="45"/>
        <v/>
      </c>
      <c r="AN196" s="4" t="str">
        <f t="shared" si="46"/>
        <v/>
      </c>
      <c r="AO196" s="4" t="str">
        <f t="shared" si="47"/>
        <v/>
      </c>
      <c r="AP196" s="74" t="str">
        <f t="shared" si="48"/>
        <v/>
      </c>
      <c r="AQ196" s="4" t="str">
        <f t="shared" si="49"/>
        <v/>
      </c>
      <c r="AR196" s="4" t="str">
        <f t="shared" si="59"/>
        <v/>
      </c>
      <c r="AS196" s="74" t="str">
        <f t="shared" si="50"/>
        <v/>
      </c>
      <c r="AT196" s="4" t="str">
        <f t="shared" si="51"/>
        <v/>
      </c>
      <c r="AU196" s="4" t="str">
        <f t="shared" si="52"/>
        <v/>
      </c>
      <c r="AV196" s="4" t="str">
        <f t="shared" si="53"/>
        <v/>
      </c>
      <c r="AW196" s="4" t="str">
        <f t="shared" si="54"/>
        <v/>
      </c>
      <c r="AX196" s="4" t="str">
        <f t="shared" si="55"/>
        <v/>
      </c>
      <c r="AY196" s="4" t="str">
        <f t="shared" si="56"/>
        <v/>
      </c>
      <c r="AZ196" s="4" t="str">
        <f t="shared" si="57"/>
        <v/>
      </c>
      <c r="BA196" s="77" t="str">
        <f>IF(AND(OR('Request Testing'!L196&gt;0,'Request Testing'!M196&gt;0),COUNTA('Request Testing'!V196:AB196)&gt;0),"Run Panel","")</f>
        <v/>
      </c>
      <c r="BC196" s="78" t="str">
        <f>IF(AG196="Blood Card",'Order Details'!$S$34,"")</f>
        <v/>
      </c>
      <c r="BD196" s="78" t="str">
        <f>IF(AH196="Hair Card",'Order Details'!$S$35,"")</f>
        <v/>
      </c>
      <c r="BF196" s="4" t="str">
        <f>IF(AJ196="GGP-HD",'Order Details'!$N$10,"")</f>
        <v/>
      </c>
      <c r="BG196" s="79" t="str">
        <f>IF(AK196="GGP-LD",'Order Details'!$N$15,IF(AK196="CHR",'Order Details'!$P$15,""))</f>
        <v/>
      </c>
      <c r="BH196" s="52" t="str">
        <f>IF(AL196="GGP-uLD",'Order Details'!$N$18,"")</f>
        <v/>
      </c>
      <c r="BI196" s="80" t="str">
        <f>IF(AM196="PV",'Order Details'!$N$24,"")</f>
        <v/>
      </c>
      <c r="BJ196" s="78" t="str">
        <f>IF(AN196="HPS",'Order Details'!$N$34,IF(AN196="HPS ADD ON",'Order Details'!$M$34,""))</f>
        <v/>
      </c>
      <c r="BK196" s="78" t="str">
        <f>IF(AO196="CC",'Order Details'!$N$33,IF(AO196="CC ADD ON",'Order Details'!$M$33,""))</f>
        <v/>
      </c>
      <c r="BL196" s="79" t="str">
        <f>IF(AP196="DL",'Order Details'!$N$35,"")</f>
        <v/>
      </c>
      <c r="BM196" s="79" t="str">
        <f>IF(AQ196="RC",'Order Details'!$N$36,"")</f>
        <v/>
      </c>
      <c r="BN196" s="79" t="str">
        <f>IF(AR196="OH",'Order Details'!$N$37,"")</f>
        <v/>
      </c>
      <c r="BO196" s="79" t="str">
        <f>IF(AS196="BVD",'Order Details'!$N$38,"")</f>
        <v/>
      </c>
      <c r="BP196" s="79" t="str">
        <f>IF(AT196="AM",'Order Details'!$N$40,"")</f>
        <v/>
      </c>
      <c r="BQ196" s="79" t="str">
        <f>IF(AU196="NH",'Order Details'!$N$41,"")</f>
        <v/>
      </c>
      <c r="BR196" s="79" t="str">
        <f>IF(AV196="CA",'Order Details'!$N$42,"")</f>
        <v/>
      </c>
      <c r="BS196" s="79" t="str">
        <f>IF(AW196="DD",'Order Details'!$N$43,"")</f>
        <v/>
      </c>
      <c r="BT196" s="79" t="str">
        <f>IF(AX196="TH",'Order Details'!$N$45,"")</f>
        <v/>
      </c>
      <c r="BU196" s="79" t="str">
        <f>IF(AY196="PHA",'Order Details'!$N$44,"")</f>
        <v/>
      </c>
      <c r="BV196" s="79" t="str">
        <f>IF(AZ196="OS",'Order Details'!$N$46,"")</f>
        <v/>
      </c>
      <c r="BW196" s="79" t="str">
        <f>IF(BA196="RUN PANEL",'Order Details'!$N$39,"")</f>
        <v/>
      </c>
      <c r="BX196" s="79" t="str">
        <f t="shared" si="58"/>
        <v/>
      </c>
    </row>
    <row r="197" spans="1:76" ht="15.75" customHeight="1">
      <c r="A197" s="22" t="str">
        <f>IF('Request Testing'!A197&gt;0,'Request Testing'!A197,"")</f>
        <v/>
      </c>
      <c r="B197" s="70" t="str">
        <f>IF('Request Testing'!B197="","",'Request Testing'!B197)</f>
        <v/>
      </c>
      <c r="C197" s="70" t="str">
        <f>IF('Request Testing'!C197="","",'Request Testing'!C197)</f>
        <v/>
      </c>
      <c r="D197" s="24" t="str">
        <f>IF('Request Testing'!D197="","",'Request Testing'!D197)</f>
        <v/>
      </c>
      <c r="E197" s="24" t="str">
        <f>IF('Request Testing'!E197="","",'Request Testing'!E197)</f>
        <v/>
      </c>
      <c r="F197" s="24" t="str">
        <f>IF('Request Testing'!F197="","",'Request Testing'!F197)</f>
        <v/>
      </c>
      <c r="G197" s="22" t="str">
        <f>IF('Request Testing'!G197="","",'Request Testing'!G197)</f>
        <v/>
      </c>
      <c r="H197" s="71" t="str">
        <f>IF('Request Testing'!H197="","",'Request Testing'!H197)</f>
        <v/>
      </c>
      <c r="I197" s="22" t="str">
        <f>IF('Request Testing'!I197="","",'Request Testing'!I197)</f>
        <v/>
      </c>
      <c r="J197" s="22" t="str">
        <f>IF('Request Testing'!J197="","",'Request Testing'!J197)</f>
        <v/>
      </c>
      <c r="K197" s="22" t="str">
        <f>IF('Request Testing'!K197="","",'Request Testing'!K197)</f>
        <v/>
      </c>
      <c r="L197" s="70" t="str">
        <f>IF('Request Testing'!L197="","",'Request Testing'!L197)</f>
        <v/>
      </c>
      <c r="M197" s="70" t="str">
        <f>IF('Request Testing'!M197="","",'Request Testing'!M197)</f>
        <v/>
      </c>
      <c r="N197" s="70" t="str">
        <f>IF('Request Testing'!N197="","",'Request Testing'!N197)</f>
        <v/>
      </c>
      <c r="O197" s="72" t="str">
        <f>IF('Request Testing'!O197&lt;1,"",IF(AND(OR('Request Testing'!L197&gt;0,'Request Testing'!M197&gt;0,'Request Testing'!N197&gt;0),COUNTA('Request Testing'!O197)&gt;0),"","PV"))</f>
        <v/>
      </c>
      <c r="P197" s="72" t="str">
        <f>IF('Request Testing'!P197&lt;1,"",IF(AND(OR('Request Testing'!L197&gt;0,'Request Testing'!M197&gt;0),COUNTA('Request Testing'!P197)&gt;0),"HPS ADD ON","HPS"))</f>
        <v/>
      </c>
      <c r="Q197" s="72" t="str">
        <f>IF('Request Testing'!Q197&lt;1,"",IF(AND(OR('Request Testing'!L197&gt;0,'Request Testing'!M197&gt;0),COUNTA('Request Testing'!Q197)&gt;0),"CC ADD ON","CC"))</f>
        <v/>
      </c>
      <c r="R197" s="72" t="str">
        <f>IF('Request Testing'!R197&lt;1,"",IF(AND(OR('Request Testing'!L197&gt;0,'Request Testing'!M197&gt;0),COUNTA('Request Testing'!R197)&gt;0),"RC ADD ON","RC"))</f>
        <v/>
      </c>
      <c r="S197" s="70" t="str">
        <f>IF('Request Testing'!S197&lt;1,"",IF(AND(OR('Request Testing'!L197&gt;0,'Request Testing'!M197&gt;0),COUNTA('Request Testing'!S197)&gt;0),"DL ADD ON","DL"))</f>
        <v/>
      </c>
      <c r="T197" s="70" t="str">
        <f>IF('Request Testing'!T197="","",'Request Testing'!T197)</f>
        <v/>
      </c>
      <c r="U197" s="70" t="str">
        <f>IF('Request Testing'!U197&lt;1,"",IF(AND(OR('Request Testing'!L197&gt;0,'Request Testing'!M197&gt;0),COUNTA('Request Testing'!U197)&gt;0),"OH ADD ON","OH"))</f>
        <v/>
      </c>
      <c r="V197" s="73" t="str">
        <f>IF('Request Testing'!V197&lt;1,"",IF(AND(OR('Request Testing'!L197&gt;0,'Request Testing'!M197&gt;0),COUNTA('Request Testing'!V197)&gt;0),"GCP","AM"))</f>
        <v/>
      </c>
      <c r="W197" s="73" t="str">
        <f>IF('Request Testing'!W197&lt;1,"",IF(AND(OR('Request Testing'!L197&gt;0,'Request Testing'!M197&gt;0),COUNTA('Request Testing'!W197)&gt;0),"GCP","NH"))</f>
        <v/>
      </c>
      <c r="X197" s="73" t="str">
        <f>IF('Request Testing'!X197&lt;1,"",IF(AND(OR('Request Testing'!L197&gt;0,'Request Testing'!M197&gt;0),COUNTA('Request Testing'!X197)&gt;0),"GCP","CA"))</f>
        <v/>
      </c>
      <c r="Y197" s="73" t="str">
        <f>IF('Request Testing'!Y197&lt;1,"",IF(AND(OR('Request Testing'!L197&gt;0,'Request Testing'!M197&gt;0),COUNTA('Request Testing'!Y197)&gt;0),"GCP","DD"))</f>
        <v/>
      </c>
      <c r="Z197" s="73" t="str">
        <f>IF('Request Testing'!Z197&lt;1,"",IF(AND(OR('Request Testing'!L197&gt;0,'Request Testing'!M197&gt;0),COUNTA('Request Testing'!Z197)&gt;0),"GCP","TH"))</f>
        <v/>
      </c>
      <c r="AA197" s="73" t="str">
        <f>IF('Request Testing'!AA197&lt;1,"",IF(AND(OR('Request Testing'!L197&gt;0,'Request Testing'!M197&gt;0),COUNTA('Request Testing'!AA197)&gt;0),"GCP","PHA"))</f>
        <v/>
      </c>
      <c r="AB197" s="73" t="str">
        <f>IF('Request Testing'!AB197&lt;1,"",IF(AND(OR('Request Testing'!L197&gt;0,'Request Testing'!M197&gt;0),COUNTA('Request Testing'!AB197)&gt;0),"GCP","OS"))</f>
        <v/>
      </c>
      <c r="AE197" s="74" t="str">
        <f>IF(OR('Request Testing'!L197&gt;0,'Request Testing'!M197&gt;0,'Request Testing'!N197&gt;0,'Request Testing'!O197&gt;0,'Request Testing'!P197&gt;0,'Request Testing'!Q197&gt;0,'Request Testing'!R197&gt;0,'Request Testing'!S197&gt;0,'Request Testing'!T197&gt;0,'Request Testing'!U197&gt;0,'Request Testing'!V197&gt;0,'Request Testing'!W197&gt;0,'Request Testing'!X197&gt;0,'Request Testing'!Y197&gt;0,'Request Testing'!Z197&gt;0,'Request Testing'!AA197&gt;0,'Request Testing'!AB197&gt;0),"X","")</f>
        <v/>
      </c>
      <c r="AF197" s="75" t="str">
        <f>IF(ISNUMBER(SEARCH({"S"},C197)),"S",IF(ISNUMBER(SEARCH({"M"},C197)),"B",IF(ISNUMBER(SEARCH({"B"},C197)),"B",IF(ISNUMBER(SEARCH({"C"},C197)),"C",IF(ISNUMBER(SEARCH({"H"},C197)),"C",IF(ISNUMBER(SEARCH({"F"},C197)),"C",""))))))</f>
        <v/>
      </c>
      <c r="AG197" s="74" t="str">
        <f t="shared" si="40"/>
        <v/>
      </c>
      <c r="AH197" s="74" t="str">
        <f t="shared" si="41"/>
        <v/>
      </c>
      <c r="AI197" s="74" t="str">
        <f t="shared" si="42"/>
        <v/>
      </c>
      <c r="AJ197" s="4" t="str">
        <f t="shared" si="43"/>
        <v/>
      </c>
      <c r="AK197" s="76" t="str">
        <f>IF('Request Testing'!M197&lt;1,"",IF(AND(OR('Request Testing'!$E$1&gt;0),COUNTA('Request Testing'!M197)&gt;0),"CHR","GGP-LD"))</f>
        <v/>
      </c>
      <c r="AL197" s="4" t="str">
        <f t="shared" si="44"/>
        <v/>
      </c>
      <c r="AM197" s="52" t="str">
        <f t="shared" si="45"/>
        <v/>
      </c>
      <c r="AN197" s="4" t="str">
        <f t="shared" si="46"/>
        <v/>
      </c>
      <c r="AO197" s="4" t="str">
        <f t="shared" si="47"/>
        <v/>
      </c>
      <c r="AP197" s="74" t="str">
        <f t="shared" si="48"/>
        <v/>
      </c>
      <c r="AQ197" s="4" t="str">
        <f t="shared" si="49"/>
        <v/>
      </c>
      <c r="AR197" s="4" t="str">
        <f t="shared" si="59"/>
        <v/>
      </c>
      <c r="AS197" s="74" t="str">
        <f t="shared" si="50"/>
        <v/>
      </c>
      <c r="AT197" s="4" t="str">
        <f t="shared" si="51"/>
        <v/>
      </c>
      <c r="AU197" s="4" t="str">
        <f t="shared" si="52"/>
        <v/>
      </c>
      <c r="AV197" s="4" t="str">
        <f t="shared" si="53"/>
        <v/>
      </c>
      <c r="AW197" s="4" t="str">
        <f t="shared" si="54"/>
        <v/>
      </c>
      <c r="AX197" s="4" t="str">
        <f t="shared" si="55"/>
        <v/>
      </c>
      <c r="AY197" s="4" t="str">
        <f t="shared" si="56"/>
        <v/>
      </c>
      <c r="AZ197" s="4" t="str">
        <f t="shared" si="57"/>
        <v/>
      </c>
      <c r="BA197" s="77" t="str">
        <f>IF(AND(OR('Request Testing'!L197&gt;0,'Request Testing'!M197&gt;0),COUNTA('Request Testing'!V197:AB197)&gt;0),"Run Panel","")</f>
        <v/>
      </c>
      <c r="BC197" s="78" t="str">
        <f>IF(AG197="Blood Card",'Order Details'!$S$34,"")</f>
        <v/>
      </c>
      <c r="BD197" s="78" t="str">
        <f>IF(AH197="Hair Card",'Order Details'!$S$35,"")</f>
        <v/>
      </c>
      <c r="BF197" s="4" t="str">
        <f>IF(AJ197="GGP-HD",'Order Details'!$N$10,"")</f>
        <v/>
      </c>
      <c r="BG197" s="79" t="str">
        <f>IF(AK197="GGP-LD",'Order Details'!$N$15,IF(AK197="CHR",'Order Details'!$P$15,""))</f>
        <v/>
      </c>
      <c r="BH197" s="52" t="str">
        <f>IF(AL197="GGP-uLD",'Order Details'!$N$18,"")</f>
        <v/>
      </c>
      <c r="BI197" s="80" t="str">
        <f>IF(AM197="PV",'Order Details'!$N$24,"")</f>
        <v/>
      </c>
      <c r="BJ197" s="78" t="str">
        <f>IF(AN197="HPS",'Order Details'!$N$34,IF(AN197="HPS ADD ON",'Order Details'!$M$34,""))</f>
        <v/>
      </c>
      <c r="BK197" s="78" t="str">
        <f>IF(AO197="CC",'Order Details'!$N$33,IF(AO197="CC ADD ON",'Order Details'!$M$33,""))</f>
        <v/>
      </c>
      <c r="BL197" s="79" t="str">
        <f>IF(AP197="DL",'Order Details'!$N$35,"")</f>
        <v/>
      </c>
      <c r="BM197" s="79" t="str">
        <f>IF(AQ197="RC",'Order Details'!$N$36,"")</f>
        <v/>
      </c>
      <c r="BN197" s="79" t="str">
        <f>IF(AR197="OH",'Order Details'!$N$37,"")</f>
        <v/>
      </c>
      <c r="BO197" s="79" t="str">
        <f>IF(AS197="BVD",'Order Details'!$N$38,"")</f>
        <v/>
      </c>
      <c r="BP197" s="79" t="str">
        <f>IF(AT197="AM",'Order Details'!$N$40,"")</f>
        <v/>
      </c>
      <c r="BQ197" s="79" t="str">
        <f>IF(AU197="NH",'Order Details'!$N$41,"")</f>
        <v/>
      </c>
      <c r="BR197" s="79" t="str">
        <f>IF(AV197="CA",'Order Details'!$N$42,"")</f>
        <v/>
      </c>
      <c r="BS197" s="79" t="str">
        <f>IF(AW197="DD",'Order Details'!$N$43,"")</f>
        <v/>
      </c>
      <c r="BT197" s="79" t="str">
        <f>IF(AX197="TH",'Order Details'!$N$45,"")</f>
        <v/>
      </c>
      <c r="BU197" s="79" t="str">
        <f>IF(AY197="PHA",'Order Details'!$N$44,"")</f>
        <v/>
      </c>
      <c r="BV197" s="79" t="str">
        <f>IF(AZ197="OS",'Order Details'!$N$46,"")</f>
        <v/>
      </c>
      <c r="BW197" s="79" t="str">
        <f>IF(BA197="RUN PANEL",'Order Details'!$N$39,"")</f>
        <v/>
      </c>
      <c r="BX197" s="79" t="str">
        <f t="shared" si="58"/>
        <v/>
      </c>
    </row>
    <row r="198" spans="1:76" ht="15.75" customHeight="1">
      <c r="A198" s="22" t="str">
        <f>IF('Request Testing'!A198&gt;0,'Request Testing'!A198,"")</f>
        <v/>
      </c>
      <c r="B198" s="70" t="str">
        <f>IF('Request Testing'!B198="","",'Request Testing'!B198)</f>
        <v/>
      </c>
      <c r="C198" s="70" t="str">
        <f>IF('Request Testing'!C198="","",'Request Testing'!C198)</f>
        <v/>
      </c>
      <c r="D198" s="24" t="str">
        <f>IF('Request Testing'!D198="","",'Request Testing'!D198)</f>
        <v/>
      </c>
      <c r="E198" s="24" t="str">
        <f>IF('Request Testing'!E198="","",'Request Testing'!E198)</f>
        <v/>
      </c>
      <c r="F198" s="24" t="str">
        <f>IF('Request Testing'!F198="","",'Request Testing'!F198)</f>
        <v/>
      </c>
      <c r="G198" s="22" t="str">
        <f>IF('Request Testing'!G198="","",'Request Testing'!G198)</f>
        <v/>
      </c>
      <c r="H198" s="71" t="str">
        <f>IF('Request Testing'!H198="","",'Request Testing'!H198)</f>
        <v/>
      </c>
      <c r="I198" s="22" t="str">
        <f>IF('Request Testing'!I198="","",'Request Testing'!I198)</f>
        <v/>
      </c>
      <c r="J198" s="22" t="str">
        <f>IF('Request Testing'!J198="","",'Request Testing'!J198)</f>
        <v/>
      </c>
      <c r="K198" s="22" t="str">
        <f>IF('Request Testing'!K198="","",'Request Testing'!K198)</f>
        <v/>
      </c>
      <c r="L198" s="70" t="str">
        <f>IF('Request Testing'!L198="","",'Request Testing'!L198)</f>
        <v/>
      </c>
      <c r="M198" s="70" t="str">
        <f>IF('Request Testing'!M198="","",'Request Testing'!M198)</f>
        <v/>
      </c>
      <c r="N198" s="70" t="str">
        <f>IF('Request Testing'!N198="","",'Request Testing'!N198)</f>
        <v/>
      </c>
      <c r="O198" s="72" t="str">
        <f>IF('Request Testing'!O198&lt;1,"",IF(AND(OR('Request Testing'!L198&gt;0,'Request Testing'!M198&gt;0,'Request Testing'!N198&gt;0),COUNTA('Request Testing'!O198)&gt;0),"","PV"))</f>
        <v/>
      </c>
      <c r="P198" s="72" t="str">
        <f>IF('Request Testing'!P198&lt;1,"",IF(AND(OR('Request Testing'!L198&gt;0,'Request Testing'!M198&gt;0),COUNTA('Request Testing'!P198)&gt;0),"HPS ADD ON","HPS"))</f>
        <v/>
      </c>
      <c r="Q198" s="72" t="str">
        <f>IF('Request Testing'!Q198&lt;1,"",IF(AND(OR('Request Testing'!L198&gt;0,'Request Testing'!M198&gt;0),COUNTA('Request Testing'!Q198)&gt;0),"CC ADD ON","CC"))</f>
        <v/>
      </c>
      <c r="R198" s="72" t="str">
        <f>IF('Request Testing'!R198&lt;1,"",IF(AND(OR('Request Testing'!L198&gt;0,'Request Testing'!M198&gt;0),COUNTA('Request Testing'!R198)&gt;0),"RC ADD ON","RC"))</f>
        <v/>
      </c>
      <c r="S198" s="70" t="str">
        <f>IF('Request Testing'!S198&lt;1,"",IF(AND(OR('Request Testing'!L198&gt;0,'Request Testing'!M198&gt;0),COUNTA('Request Testing'!S198)&gt;0),"DL ADD ON","DL"))</f>
        <v/>
      </c>
      <c r="T198" s="70" t="str">
        <f>IF('Request Testing'!T198="","",'Request Testing'!T198)</f>
        <v/>
      </c>
      <c r="U198" s="70" t="str">
        <f>IF('Request Testing'!U198&lt;1,"",IF(AND(OR('Request Testing'!L198&gt;0,'Request Testing'!M198&gt;0),COUNTA('Request Testing'!U198)&gt;0),"OH ADD ON","OH"))</f>
        <v/>
      </c>
      <c r="V198" s="73" t="str">
        <f>IF('Request Testing'!V198&lt;1,"",IF(AND(OR('Request Testing'!L198&gt;0,'Request Testing'!M198&gt;0),COUNTA('Request Testing'!V198)&gt;0),"GCP","AM"))</f>
        <v/>
      </c>
      <c r="W198" s="73" t="str">
        <f>IF('Request Testing'!W198&lt;1,"",IF(AND(OR('Request Testing'!L198&gt;0,'Request Testing'!M198&gt;0),COUNTA('Request Testing'!W198)&gt;0),"GCP","NH"))</f>
        <v/>
      </c>
      <c r="X198" s="73" t="str">
        <f>IF('Request Testing'!X198&lt;1,"",IF(AND(OR('Request Testing'!L198&gt;0,'Request Testing'!M198&gt;0),COUNTA('Request Testing'!X198)&gt;0),"GCP","CA"))</f>
        <v/>
      </c>
      <c r="Y198" s="73" t="str">
        <f>IF('Request Testing'!Y198&lt;1,"",IF(AND(OR('Request Testing'!L198&gt;0,'Request Testing'!M198&gt;0),COUNTA('Request Testing'!Y198)&gt;0),"GCP","DD"))</f>
        <v/>
      </c>
      <c r="Z198" s="73" t="str">
        <f>IF('Request Testing'!Z198&lt;1,"",IF(AND(OR('Request Testing'!L198&gt;0,'Request Testing'!M198&gt;0),COUNTA('Request Testing'!Z198)&gt;0),"GCP","TH"))</f>
        <v/>
      </c>
      <c r="AA198" s="73" t="str">
        <f>IF('Request Testing'!AA198&lt;1,"",IF(AND(OR('Request Testing'!L198&gt;0,'Request Testing'!M198&gt;0),COUNTA('Request Testing'!AA198)&gt;0),"GCP","PHA"))</f>
        <v/>
      </c>
      <c r="AB198" s="73" t="str">
        <f>IF('Request Testing'!AB198&lt;1,"",IF(AND(OR('Request Testing'!L198&gt;0,'Request Testing'!M198&gt;0),COUNTA('Request Testing'!AB198)&gt;0),"GCP","OS"))</f>
        <v/>
      </c>
      <c r="AE198" s="74" t="str">
        <f>IF(OR('Request Testing'!L198&gt;0,'Request Testing'!M198&gt;0,'Request Testing'!N198&gt;0,'Request Testing'!O198&gt;0,'Request Testing'!P198&gt;0,'Request Testing'!Q198&gt;0,'Request Testing'!R198&gt;0,'Request Testing'!S198&gt;0,'Request Testing'!T198&gt;0,'Request Testing'!U198&gt;0,'Request Testing'!V198&gt;0,'Request Testing'!W198&gt;0,'Request Testing'!X198&gt;0,'Request Testing'!Y198&gt;0,'Request Testing'!Z198&gt;0,'Request Testing'!AA198&gt;0,'Request Testing'!AB198&gt;0),"X","")</f>
        <v/>
      </c>
      <c r="AF198" s="75" t="str">
        <f>IF(ISNUMBER(SEARCH({"S"},C198)),"S",IF(ISNUMBER(SEARCH({"M"},C198)),"B",IF(ISNUMBER(SEARCH({"B"},C198)),"B",IF(ISNUMBER(SEARCH({"C"},C198)),"C",IF(ISNUMBER(SEARCH({"H"},C198)),"C",IF(ISNUMBER(SEARCH({"F"},C198)),"C",""))))))</f>
        <v/>
      </c>
      <c r="AG198" s="74" t="str">
        <f t="shared" si="40"/>
        <v/>
      </c>
      <c r="AH198" s="74" t="str">
        <f t="shared" si="41"/>
        <v/>
      </c>
      <c r="AI198" s="74" t="str">
        <f t="shared" si="42"/>
        <v/>
      </c>
      <c r="AJ198" s="4" t="str">
        <f t="shared" si="43"/>
        <v/>
      </c>
      <c r="AK198" s="76" t="str">
        <f>IF('Request Testing'!M198&lt;1,"",IF(AND(OR('Request Testing'!$E$1&gt;0),COUNTA('Request Testing'!M198)&gt;0),"CHR","GGP-LD"))</f>
        <v/>
      </c>
      <c r="AL198" s="4" t="str">
        <f t="shared" si="44"/>
        <v/>
      </c>
      <c r="AM198" s="52" t="str">
        <f t="shared" si="45"/>
        <v/>
      </c>
      <c r="AN198" s="4" t="str">
        <f t="shared" si="46"/>
        <v/>
      </c>
      <c r="AO198" s="4" t="str">
        <f t="shared" si="47"/>
        <v/>
      </c>
      <c r="AP198" s="74" t="str">
        <f t="shared" si="48"/>
        <v/>
      </c>
      <c r="AQ198" s="4" t="str">
        <f t="shared" si="49"/>
        <v/>
      </c>
      <c r="AR198" s="4" t="str">
        <f t="shared" si="59"/>
        <v/>
      </c>
      <c r="AS198" s="74" t="str">
        <f t="shared" si="50"/>
        <v/>
      </c>
      <c r="AT198" s="4" t="str">
        <f t="shared" si="51"/>
        <v/>
      </c>
      <c r="AU198" s="4" t="str">
        <f t="shared" si="52"/>
        <v/>
      </c>
      <c r="AV198" s="4" t="str">
        <f t="shared" si="53"/>
        <v/>
      </c>
      <c r="AW198" s="4" t="str">
        <f t="shared" si="54"/>
        <v/>
      </c>
      <c r="AX198" s="4" t="str">
        <f t="shared" si="55"/>
        <v/>
      </c>
      <c r="AY198" s="4" t="str">
        <f t="shared" si="56"/>
        <v/>
      </c>
      <c r="AZ198" s="4" t="str">
        <f t="shared" si="57"/>
        <v/>
      </c>
      <c r="BA198" s="77" t="str">
        <f>IF(AND(OR('Request Testing'!L198&gt;0,'Request Testing'!M198&gt;0),COUNTA('Request Testing'!V198:AB198)&gt;0),"Run Panel","")</f>
        <v/>
      </c>
      <c r="BC198" s="78" t="str">
        <f>IF(AG198="Blood Card",'Order Details'!$S$34,"")</f>
        <v/>
      </c>
      <c r="BD198" s="78" t="str">
        <f>IF(AH198="Hair Card",'Order Details'!$S$35,"")</f>
        <v/>
      </c>
      <c r="BF198" s="4" t="str">
        <f>IF(AJ198="GGP-HD",'Order Details'!$N$10,"")</f>
        <v/>
      </c>
      <c r="BG198" s="79" t="str">
        <f>IF(AK198="GGP-LD",'Order Details'!$N$15,IF(AK198="CHR",'Order Details'!$P$15,""))</f>
        <v/>
      </c>
      <c r="BH198" s="52" t="str">
        <f>IF(AL198="GGP-uLD",'Order Details'!$N$18,"")</f>
        <v/>
      </c>
      <c r="BI198" s="80" t="str">
        <f>IF(AM198="PV",'Order Details'!$N$24,"")</f>
        <v/>
      </c>
      <c r="BJ198" s="78" t="str">
        <f>IF(AN198="HPS",'Order Details'!$N$34,IF(AN198="HPS ADD ON",'Order Details'!$M$34,""))</f>
        <v/>
      </c>
      <c r="BK198" s="78" t="str">
        <f>IF(AO198="CC",'Order Details'!$N$33,IF(AO198="CC ADD ON",'Order Details'!$M$33,""))</f>
        <v/>
      </c>
      <c r="BL198" s="79" t="str">
        <f>IF(AP198="DL",'Order Details'!$N$35,"")</f>
        <v/>
      </c>
      <c r="BM198" s="79" t="str">
        <f>IF(AQ198="RC",'Order Details'!$N$36,"")</f>
        <v/>
      </c>
      <c r="BN198" s="79" t="str">
        <f>IF(AR198="OH",'Order Details'!$N$37,"")</f>
        <v/>
      </c>
      <c r="BO198" s="79" t="str">
        <f>IF(AS198="BVD",'Order Details'!$N$38,"")</f>
        <v/>
      </c>
      <c r="BP198" s="79" t="str">
        <f>IF(AT198="AM",'Order Details'!$N$40,"")</f>
        <v/>
      </c>
      <c r="BQ198" s="79" t="str">
        <f>IF(AU198="NH",'Order Details'!$N$41,"")</f>
        <v/>
      </c>
      <c r="BR198" s="79" t="str">
        <f>IF(AV198="CA",'Order Details'!$N$42,"")</f>
        <v/>
      </c>
      <c r="BS198" s="79" t="str">
        <f>IF(AW198="DD",'Order Details'!$N$43,"")</f>
        <v/>
      </c>
      <c r="BT198" s="79" t="str">
        <f>IF(AX198="TH",'Order Details'!$N$45,"")</f>
        <v/>
      </c>
      <c r="BU198" s="79" t="str">
        <f>IF(AY198="PHA",'Order Details'!$N$44,"")</f>
        <v/>
      </c>
      <c r="BV198" s="79" t="str">
        <f>IF(AZ198="OS",'Order Details'!$N$46,"")</f>
        <v/>
      </c>
      <c r="BW198" s="79" t="str">
        <f>IF(BA198="RUN PANEL",'Order Details'!$N$39,"")</f>
        <v/>
      </c>
      <c r="BX198" s="79" t="str">
        <f t="shared" si="58"/>
        <v/>
      </c>
    </row>
    <row r="199" spans="1:76" ht="15.75" customHeight="1">
      <c r="A199" s="22" t="str">
        <f>IF('Request Testing'!A199&gt;0,'Request Testing'!A199,"")</f>
        <v/>
      </c>
      <c r="B199" s="70" t="str">
        <f>IF('Request Testing'!B199="","",'Request Testing'!B199)</f>
        <v/>
      </c>
      <c r="C199" s="70" t="str">
        <f>IF('Request Testing'!C199="","",'Request Testing'!C199)</f>
        <v/>
      </c>
      <c r="D199" s="24" t="str">
        <f>IF('Request Testing'!D199="","",'Request Testing'!D199)</f>
        <v/>
      </c>
      <c r="E199" s="24" t="str">
        <f>IF('Request Testing'!E199="","",'Request Testing'!E199)</f>
        <v/>
      </c>
      <c r="F199" s="24" t="str">
        <f>IF('Request Testing'!F199="","",'Request Testing'!F199)</f>
        <v/>
      </c>
      <c r="G199" s="22" t="str">
        <f>IF('Request Testing'!G199="","",'Request Testing'!G199)</f>
        <v/>
      </c>
      <c r="H199" s="71" t="str">
        <f>IF('Request Testing'!H199="","",'Request Testing'!H199)</f>
        <v/>
      </c>
      <c r="I199" s="22" t="str">
        <f>IF('Request Testing'!I199="","",'Request Testing'!I199)</f>
        <v/>
      </c>
      <c r="J199" s="22" t="str">
        <f>IF('Request Testing'!J199="","",'Request Testing'!J199)</f>
        <v/>
      </c>
      <c r="K199" s="22" t="str">
        <f>IF('Request Testing'!K199="","",'Request Testing'!K199)</f>
        <v/>
      </c>
      <c r="L199" s="70" t="str">
        <f>IF('Request Testing'!L199="","",'Request Testing'!L199)</f>
        <v/>
      </c>
      <c r="M199" s="70" t="str">
        <f>IF('Request Testing'!M199="","",'Request Testing'!M199)</f>
        <v/>
      </c>
      <c r="N199" s="70" t="str">
        <f>IF('Request Testing'!N199="","",'Request Testing'!N199)</f>
        <v/>
      </c>
      <c r="O199" s="72" t="str">
        <f>IF('Request Testing'!O199&lt;1,"",IF(AND(OR('Request Testing'!L199&gt;0,'Request Testing'!M199&gt;0,'Request Testing'!N199&gt;0),COUNTA('Request Testing'!O199)&gt;0),"","PV"))</f>
        <v/>
      </c>
      <c r="P199" s="72" t="str">
        <f>IF('Request Testing'!P199&lt;1,"",IF(AND(OR('Request Testing'!L199&gt;0,'Request Testing'!M199&gt;0),COUNTA('Request Testing'!P199)&gt;0),"HPS ADD ON","HPS"))</f>
        <v/>
      </c>
      <c r="Q199" s="72" t="str">
        <f>IF('Request Testing'!Q199&lt;1,"",IF(AND(OR('Request Testing'!L199&gt;0,'Request Testing'!M199&gt;0),COUNTA('Request Testing'!Q199)&gt;0),"CC ADD ON","CC"))</f>
        <v/>
      </c>
      <c r="R199" s="72" t="str">
        <f>IF('Request Testing'!R199&lt;1,"",IF(AND(OR('Request Testing'!L199&gt;0,'Request Testing'!M199&gt;0),COUNTA('Request Testing'!R199)&gt;0),"RC ADD ON","RC"))</f>
        <v/>
      </c>
      <c r="S199" s="70" t="str">
        <f>IF('Request Testing'!S199&lt;1,"",IF(AND(OR('Request Testing'!L199&gt;0,'Request Testing'!M199&gt;0),COUNTA('Request Testing'!S199)&gt;0),"DL ADD ON","DL"))</f>
        <v/>
      </c>
      <c r="T199" s="70" t="str">
        <f>IF('Request Testing'!T199="","",'Request Testing'!T199)</f>
        <v/>
      </c>
      <c r="U199" s="70" t="str">
        <f>IF('Request Testing'!U199&lt;1,"",IF(AND(OR('Request Testing'!L199&gt;0,'Request Testing'!M199&gt;0),COUNTA('Request Testing'!U199)&gt;0),"OH ADD ON","OH"))</f>
        <v/>
      </c>
      <c r="V199" s="73" t="str">
        <f>IF('Request Testing'!V199&lt;1,"",IF(AND(OR('Request Testing'!L199&gt;0,'Request Testing'!M199&gt;0),COUNTA('Request Testing'!V199)&gt;0),"GCP","AM"))</f>
        <v/>
      </c>
      <c r="W199" s="73" t="str">
        <f>IF('Request Testing'!W199&lt;1,"",IF(AND(OR('Request Testing'!L199&gt;0,'Request Testing'!M199&gt;0),COUNTA('Request Testing'!W199)&gt;0),"GCP","NH"))</f>
        <v/>
      </c>
      <c r="X199" s="73" t="str">
        <f>IF('Request Testing'!X199&lt;1,"",IF(AND(OR('Request Testing'!L199&gt;0,'Request Testing'!M199&gt;0),COUNTA('Request Testing'!X199)&gt;0),"GCP","CA"))</f>
        <v/>
      </c>
      <c r="Y199" s="73" t="str">
        <f>IF('Request Testing'!Y199&lt;1,"",IF(AND(OR('Request Testing'!L199&gt;0,'Request Testing'!M199&gt;0),COUNTA('Request Testing'!Y199)&gt;0),"GCP","DD"))</f>
        <v/>
      </c>
      <c r="Z199" s="73" t="str">
        <f>IF('Request Testing'!Z199&lt;1,"",IF(AND(OR('Request Testing'!L199&gt;0,'Request Testing'!M199&gt;0),COUNTA('Request Testing'!Z199)&gt;0),"GCP","TH"))</f>
        <v/>
      </c>
      <c r="AA199" s="73" t="str">
        <f>IF('Request Testing'!AA199&lt;1,"",IF(AND(OR('Request Testing'!L199&gt;0,'Request Testing'!M199&gt;0),COUNTA('Request Testing'!AA199)&gt;0),"GCP","PHA"))</f>
        <v/>
      </c>
      <c r="AB199" s="73" t="str">
        <f>IF('Request Testing'!AB199&lt;1,"",IF(AND(OR('Request Testing'!L199&gt;0,'Request Testing'!M199&gt;0),COUNTA('Request Testing'!AB199)&gt;0),"GCP","OS"))</f>
        <v/>
      </c>
      <c r="AE199" s="74" t="str">
        <f>IF(OR('Request Testing'!L199&gt;0,'Request Testing'!M199&gt;0,'Request Testing'!N199&gt;0,'Request Testing'!O199&gt;0,'Request Testing'!P199&gt;0,'Request Testing'!Q199&gt;0,'Request Testing'!R199&gt;0,'Request Testing'!S199&gt;0,'Request Testing'!T199&gt;0,'Request Testing'!U199&gt;0,'Request Testing'!V199&gt;0,'Request Testing'!W199&gt;0,'Request Testing'!X199&gt;0,'Request Testing'!Y199&gt;0,'Request Testing'!Z199&gt;0,'Request Testing'!AA199&gt;0,'Request Testing'!AB199&gt;0),"X","")</f>
        <v/>
      </c>
      <c r="AF199" s="75" t="str">
        <f>IF(ISNUMBER(SEARCH({"S"},C199)),"S",IF(ISNUMBER(SEARCH({"M"},C199)),"B",IF(ISNUMBER(SEARCH({"B"},C199)),"B",IF(ISNUMBER(SEARCH({"C"},C199)),"C",IF(ISNUMBER(SEARCH({"H"},C199)),"C",IF(ISNUMBER(SEARCH({"F"},C199)),"C",""))))))</f>
        <v/>
      </c>
      <c r="AG199" s="74" t="str">
        <f t="shared" si="40"/>
        <v/>
      </c>
      <c r="AH199" s="74" t="str">
        <f t="shared" si="41"/>
        <v/>
      </c>
      <c r="AI199" s="74" t="str">
        <f t="shared" si="42"/>
        <v/>
      </c>
      <c r="AJ199" s="4" t="str">
        <f t="shared" si="43"/>
        <v/>
      </c>
      <c r="AK199" s="76" t="str">
        <f>IF('Request Testing'!M199&lt;1,"",IF(AND(OR('Request Testing'!$E$1&gt;0),COUNTA('Request Testing'!M199)&gt;0),"CHR","GGP-LD"))</f>
        <v/>
      </c>
      <c r="AL199" s="4" t="str">
        <f t="shared" si="44"/>
        <v/>
      </c>
      <c r="AM199" s="52" t="str">
        <f t="shared" si="45"/>
        <v/>
      </c>
      <c r="AN199" s="4" t="str">
        <f t="shared" si="46"/>
        <v/>
      </c>
      <c r="AO199" s="4" t="str">
        <f t="shared" si="47"/>
        <v/>
      </c>
      <c r="AP199" s="74" t="str">
        <f t="shared" si="48"/>
        <v/>
      </c>
      <c r="AQ199" s="4" t="str">
        <f t="shared" si="49"/>
        <v/>
      </c>
      <c r="AR199" s="4" t="str">
        <f t="shared" si="59"/>
        <v/>
      </c>
      <c r="AS199" s="74" t="str">
        <f t="shared" si="50"/>
        <v/>
      </c>
      <c r="AT199" s="4" t="str">
        <f t="shared" si="51"/>
        <v/>
      </c>
      <c r="AU199" s="4" t="str">
        <f t="shared" si="52"/>
        <v/>
      </c>
      <c r="AV199" s="4" t="str">
        <f t="shared" si="53"/>
        <v/>
      </c>
      <c r="AW199" s="4" t="str">
        <f t="shared" si="54"/>
        <v/>
      </c>
      <c r="AX199" s="4" t="str">
        <f t="shared" si="55"/>
        <v/>
      </c>
      <c r="AY199" s="4" t="str">
        <f t="shared" si="56"/>
        <v/>
      </c>
      <c r="AZ199" s="4" t="str">
        <f t="shared" si="57"/>
        <v/>
      </c>
      <c r="BA199" s="77" t="str">
        <f>IF(AND(OR('Request Testing'!L199&gt;0,'Request Testing'!M199&gt;0),COUNTA('Request Testing'!V199:AB199)&gt;0),"Run Panel","")</f>
        <v/>
      </c>
      <c r="BC199" s="78" t="str">
        <f>IF(AG199="Blood Card",'Order Details'!$S$34,"")</f>
        <v/>
      </c>
      <c r="BD199" s="78" t="str">
        <f>IF(AH199="Hair Card",'Order Details'!$S$35,"")</f>
        <v/>
      </c>
      <c r="BF199" s="4" t="str">
        <f>IF(AJ199="GGP-HD",'Order Details'!$N$10,"")</f>
        <v/>
      </c>
      <c r="BG199" s="79" t="str">
        <f>IF(AK199="GGP-LD",'Order Details'!$N$15,IF(AK199="CHR",'Order Details'!$P$15,""))</f>
        <v/>
      </c>
      <c r="BH199" s="52" t="str">
        <f>IF(AL199="GGP-uLD",'Order Details'!$N$18,"")</f>
        <v/>
      </c>
      <c r="BI199" s="80" t="str">
        <f>IF(AM199="PV",'Order Details'!$N$24,"")</f>
        <v/>
      </c>
      <c r="BJ199" s="78" t="str">
        <f>IF(AN199="HPS",'Order Details'!$N$34,IF(AN199="HPS ADD ON",'Order Details'!$M$34,""))</f>
        <v/>
      </c>
      <c r="BK199" s="78" t="str">
        <f>IF(AO199="CC",'Order Details'!$N$33,IF(AO199="CC ADD ON",'Order Details'!$M$33,""))</f>
        <v/>
      </c>
      <c r="BL199" s="79" t="str">
        <f>IF(AP199="DL",'Order Details'!$N$35,"")</f>
        <v/>
      </c>
      <c r="BM199" s="79" t="str">
        <f>IF(AQ199="RC",'Order Details'!$N$36,"")</f>
        <v/>
      </c>
      <c r="BN199" s="79" t="str">
        <f>IF(AR199="OH",'Order Details'!$N$37,"")</f>
        <v/>
      </c>
      <c r="BO199" s="79" t="str">
        <f>IF(AS199="BVD",'Order Details'!$N$38,"")</f>
        <v/>
      </c>
      <c r="BP199" s="79" t="str">
        <f>IF(AT199="AM",'Order Details'!$N$40,"")</f>
        <v/>
      </c>
      <c r="BQ199" s="79" t="str">
        <f>IF(AU199="NH",'Order Details'!$N$41,"")</f>
        <v/>
      </c>
      <c r="BR199" s="79" t="str">
        <f>IF(AV199="CA",'Order Details'!$N$42,"")</f>
        <v/>
      </c>
      <c r="BS199" s="79" t="str">
        <f>IF(AW199="DD",'Order Details'!$N$43,"")</f>
        <v/>
      </c>
      <c r="BT199" s="79" t="str">
        <f>IF(AX199="TH",'Order Details'!$N$45,"")</f>
        <v/>
      </c>
      <c r="BU199" s="79" t="str">
        <f>IF(AY199="PHA",'Order Details'!$N$44,"")</f>
        <v/>
      </c>
      <c r="BV199" s="79" t="str">
        <f>IF(AZ199="OS",'Order Details'!$N$46,"")</f>
        <v/>
      </c>
      <c r="BW199" s="79" t="str">
        <f>IF(BA199="RUN PANEL",'Order Details'!$N$39,"")</f>
        <v/>
      </c>
      <c r="BX199" s="79" t="str">
        <f t="shared" si="58"/>
        <v/>
      </c>
    </row>
    <row r="200" spans="1:76" ht="15.75" customHeight="1">
      <c r="A200" s="22" t="str">
        <f>IF('Request Testing'!A200&gt;0,'Request Testing'!A200,"")</f>
        <v/>
      </c>
      <c r="B200" s="70" t="str">
        <f>IF('Request Testing'!B200="","",'Request Testing'!B200)</f>
        <v/>
      </c>
      <c r="C200" s="70" t="str">
        <f>IF('Request Testing'!C200="","",'Request Testing'!C200)</f>
        <v/>
      </c>
      <c r="D200" s="24" t="str">
        <f>IF('Request Testing'!D200="","",'Request Testing'!D200)</f>
        <v/>
      </c>
      <c r="E200" s="24" t="str">
        <f>IF('Request Testing'!E200="","",'Request Testing'!E200)</f>
        <v/>
      </c>
      <c r="F200" s="24" t="str">
        <f>IF('Request Testing'!F200="","",'Request Testing'!F200)</f>
        <v/>
      </c>
      <c r="G200" s="22" t="str">
        <f>IF('Request Testing'!G200="","",'Request Testing'!G200)</f>
        <v/>
      </c>
      <c r="H200" s="71" t="str">
        <f>IF('Request Testing'!H200="","",'Request Testing'!H200)</f>
        <v/>
      </c>
      <c r="I200" s="22" t="str">
        <f>IF('Request Testing'!I200="","",'Request Testing'!I200)</f>
        <v/>
      </c>
      <c r="J200" s="22" t="str">
        <f>IF('Request Testing'!J200="","",'Request Testing'!J200)</f>
        <v/>
      </c>
      <c r="K200" s="22" t="str">
        <f>IF('Request Testing'!K200="","",'Request Testing'!K200)</f>
        <v/>
      </c>
      <c r="L200" s="70" t="str">
        <f>IF('Request Testing'!L200="","",'Request Testing'!L200)</f>
        <v/>
      </c>
      <c r="M200" s="70" t="str">
        <f>IF('Request Testing'!M200="","",'Request Testing'!M200)</f>
        <v/>
      </c>
      <c r="N200" s="70" t="str">
        <f>IF('Request Testing'!N200="","",'Request Testing'!N200)</f>
        <v/>
      </c>
      <c r="O200" s="72" t="str">
        <f>IF('Request Testing'!O200&lt;1,"",IF(AND(OR('Request Testing'!L200&gt;0,'Request Testing'!M200&gt;0,'Request Testing'!N200&gt;0),COUNTA('Request Testing'!O200)&gt;0),"","PV"))</f>
        <v/>
      </c>
      <c r="P200" s="72" t="str">
        <f>IF('Request Testing'!P200&lt;1,"",IF(AND(OR('Request Testing'!L200&gt;0,'Request Testing'!M200&gt;0),COUNTA('Request Testing'!P200)&gt;0),"HPS ADD ON","HPS"))</f>
        <v/>
      </c>
      <c r="Q200" s="72" t="str">
        <f>IF('Request Testing'!Q200&lt;1,"",IF(AND(OR('Request Testing'!L200&gt;0,'Request Testing'!M200&gt;0),COUNTA('Request Testing'!Q200)&gt;0),"CC ADD ON","CC"))</f>
        <v/>
      </c>
      <c r="R200" s="72" t="str">
        <f>IF('Request Testing'!R200&lt;1,"",IF(AND(OR('Request Testing'!L200&gt;0,'Request Testing'!M200&gt;0),COUNTA('Request Testing'!R200)&gt;0),"RC ADD ON","RC"))</f>
        <v/>
      </c>
      <c r="S200" s="70" t="str">
        <f>IF('Request Testing'!S200&lt;1,"",IF(AND(OR('Request Testing'!L200&gt;0,'Request Testing'!M200&gt;0),COUNTA('Request Testing'!S200)&gt;0),"DL ADD ON","DL"))</f>
        <v/>
      </c>
      <c r="T200" s="70" t="str">
        <f>IF('Request Testing'!T200="","",'Request Testing'!T200)</f>
        <v/>
      </c>
      <c r="U200" s="70" t="str">
        <f>IF('Request Testing'!U200&lt;1,"",IF(AND(OR('Request Testing'!L200&gt;0,'Request Testing'!M200&gt;0),COUNTA('Request Testing'!U200)&gt;0),"OH ADD ON","OH"))</f>
        <v/>
      </c>
      <c r="V200" s="73" t="str">
        <f>IF('Request Testing'!V200&lt;1,"",IF(AND(OR('Request Testing'!L200&gt;0,'Request Testing'!M200&gt;0),COUNTA('Request Testing'!V200)&gt;0),"GCP","AM"))</f>
        <v/>
      </c>
      <c r="W200" s="73" t="str">
        <f>IF('Request Testing'!W200&lt;1,"",IF(AND(OR('Request Testing'!L200&gt;0,'Request Testing'!M200&gt;0),COUNTA('Request Testing'!W200)&gt;0),"GCP","NH"))</f>
        <v/>
      </c>
      <c r="X200" s="73" t="str">
        <f>IF('Request Testing'!X200&lt;1,"",IF(AND(OR('Request Testing'!L200&gt;0,'Request Testing'!M200&gt;0),COUNTA('Request Testing'!X200)&gt;0),"GCP","CA"))</f>
        <v/>
      </c>
      <c r="Y200" s="73" t="str">
        <f>IF('Request Testing'!Y200&lt;1,"",IF(AND(OR('Request Testing'!L200&gt;0,'Request Testing'!M200&gt;0),COUNTA('Request Testing'!Y200)&gt;0),"GCP","DD"))</f>
        <v/>
      </c>
      <c r="Z200" s="73" t="str">
        <f>IF('Request Testing'!Z200&lt;1,"",IF(AND(OR('Request Testing'!L200&gt;0,'Request Testing'!M200&gt;0),COUNTA('Request Testing'!Z200)&gt;0),"GCP","TH"))</f>
        <v/>
      </c>
      <c r="AA200" s="73" t="str">
        <f>IF('Request Testing'!AA200&lt;1,"",IF(AND(OR('Request Testing'!L200&gt;0,'Request Testing'!M200&gt;0),COUNTA('Request Testing'!AA200)&gt;0),"GCP","PHA"))</f>
        <v/>
      </c>
      <c r="AB200" s="73" t="str">
        <f>IF('Request Testing'!AB200&lt;1,"",IF(AND(OR('Request Testing'!L200&gt;0,'Request Testing'!M200&gt;0),COUNTA('Request Testing'!AB200)&gt;0),"GCP","OS"))</f>
        <v/>
      </c>
      <c r="AE200" s="74" t="str">
        <f>IF(OR('Request Testing'!L200&gt;0,'Request Testing'!M200&gt;0,'Request Testing'!N200&gt;0,'Request Testing'!O200&gt;0,'Request Testing'!P200&gt;0,'Request Testing'!Q200&gt;0,'Request Testing'!R200&gt;0,'Request Testing'!S200&gt;0,'Request Testing'!T200&gt;0,'Request Testing'!U200&gt;0,'Request Testing'!V200&gt;0,'Request Testing'!W200&gt;0,'Request Testing'!X200&gt;0,'Request Testing'!Y200&gt;0,'Request Testing'!Z200&gt;0,'Request Testing'!AA200&gt;0,'Request Testing'!AB200&gt;0),"X","")</f>
        <v/>
      </c>
      <c r="AF200" s="75" t="str">
        <f>IF(ISNUMBER(SEARCH({"S"},C200)),"S",IF(ISNUMBER(SEARCH({"M"},C200)),"B",IF(ISNUMBER(SEARCH({"B"},C200)),"B",IF(ISNUMBER(SEARCH({"C"},C200)),"C",IF(ISNUMBER(SEARCH({"H"},C200)),"C",IF(ISNUMBER(SEARCH({"F"},C200)),"C",""))))))</f>
        <v/>
      </c>
      <c r="AG200" s="74" t="str">
        <f t="shared" si="40"/>
        <v/>
      </c>
      <c r="AH200" s="74" t="str">
        <f t="shared" si="41"/>
        <v/>
      </c>
      <c r="AI200" s="74" t="str">
        <f t="shared" si="42"/>
        <v/>
      </c>
      <c r="AJ200" s="4" t="str">
        <f t="shared" si="43"/>
        <v/>
      </c>
      <c r="AK200" s="76" t="str">
        <f>IF('Request Testing'!M200&lt;1,"",IF(AND(OR('Request Testing'!$E$1&gt;0),COUNTA('Request Testing'!M200)&gt;0),"CHR","GGP-LD"))</f>
        <v/>
      </c>
      <c r="AL200" s="4" t="str">
        <f t="shared" si="44"/>
        <v/>
      </c>
      <c r="AM200" s="52" t="str">
        <f t="shared" si="45"/>
        <v/>
      </c>
      <c r="AN200" s="4" t="str">
        <f t="shared" si="46"/>
        <v/>
      </c>
      <c r="AO200" s="4" t="str">
        <f t="shared" si="47"/>
        <v/>
      </c>
      <c r="AP200" s="74" t="str">
        <f t="shared" si="48"/>
        <v/>
      </c>
      <c r="AQ200" s="4" t="str">
        <f t="shared" si="49"/>
        <v/>
      </c>
      <c r="AR200" s="4" t="str">
        <f t="shared" si="59"/>
        <v/>
      </c>
      <c r="AS200" s="74" t="str">
        <f t="shared" si="50"/>
        <v/>
      </c>
      <c r="AT200" s="4" t="str">
        <f t="shared" si="51"/>
        <v/>
      </c>
      <c r="AU200" s="4" t="str">
        <f t="shared" si="52"/>
        <v/>
      </c>
      <c r="AV200" s="4" t="str">
        <f t="shared" si="53"/>
        <v/>
      </c>
      <c r="AW200" s="4" t="str">
        <f t="shared" si="54"/>
        <v/>
      </c>
      <c r="AX200" s="4" t="str">
        <f t="shared" si="55"/>
        <v/>
      </c>
      <c r="AY200" s="4" t="str">
        <f t="shared" si="56"/>
        <v/>
      </c>
      <c r="AZ200" s="4" t="str">
        <f t="shared" si="57"/>
        <v/>
      </c>
      <c r="BA200" s="77" t="str">
        <f>IF(AND(OR('Request Testing'!L200&gt;0,'Request Testing'!M200&gt;0),COUNTA('Request Testing'!V200:AB200)&gt;0),"Run Panel","")</f>
        <v/>
      </c>
      <c r="BC200" s="78" t="str">
        <f>IF(AG200="Blood Card",'Order Details'!$S$34,"")</f>
        <v/>
      </c>
      <c r="BD200" s="78" t="str">
        <f>IF(AH200="Hair Card",'Order Details'!$S$35,"")</f>
        <v/>
      </c>
      <c r="BF200" s="4" t="str">
        <f>IF(AJ200="GGP-HD",'Order Details'!$N$10,"")</f>
        <v/>
      </c>
      <c r="BG200" s="79" t="str">
        <f>IF(AK200="GGP-LD",'Order Details'!$N$15,IF(AK200="CHR",'Order Details'!$P$15,""))</f>
        <v/>
      </c>
      <c r="BH200" s="52" t="str">
        <f>IF(AL200="GGP-uLD",'Order Details'!$N$18,"")</f>
        <v/>
      </c>
      <c r="BI200" s="80" t="str">
        <f>IF(AM200="PV",'Order Details'!$N$24,"")</f>
        <v/>
      </c>
      <c r="BJ200" s="78" t="str">
        <f>IF(AN200="HPS",'Order Details'!$N$34,IF(AN200="HPS ADD ON",'Order Details'!$M$34,""))</f>
        <v/>
      </c>
      <c r="BK200" s="78" t="str">
        <f>IF(AO200="CC",'Order Details'!$N$33,IF(AO200="CC ADD ON",'Order Details'!$M$33,""))</f>
        <v/>
      </c>
      <c r="BL200" s="79" t="str">
        <f>IF(AP200="DL",'Order Details'!$N$35,"")</f>
        <v/>
      </c>
      <c r="BM200" s="79" t="str">
        <f>IF(AQ200="RC",'Order Details'!$N$36,"")</f>
        <v/>
      </c>
      <c r="BN200" s="79" t="str">
        <f>IF(AR200="OH",'Order Details'!$N$37,"")</f>
        <v/>
      </c>
      <c r="BO200" s="79" t="str">
        <f>IF(AS200="BVD",'Order Details'!$N$38,"")</f>
        <v/>
      </c>
      <c r="BP200" s="79" t="str">
        <f>IF(AT200="AM",'Order Details'!$N$40,"")</f>
        <v/>
      </c>
      <c r="BQ200" s="79" t="str">
        <f>IF(AU200="NH",'Order Details'!$N$41,"")</f>
        <v/>
      </c>
      <c r="BR200" s="79" t="str">
        <f>IF(AV200="CA",'Order Details'!$N$42,"")</f>
        <v/>
      </c>
      <c r="BS200" s="79" t="str">
        <f>IF(AW200="DD",'Order Details'!$N$43,"")</f>
        <v/>
      </c>
      <c r="BT200" s="79" t="str">
        <f>IF(AX200="TH",'Order Details'!$N$45,"")</f>
        <v/>
      </c>
      <c r="BU200" s="79" t="str">
        <f>IF(AY200="PHA",'Order Details'!$N$44,"")</f>
        <v/>
      </c>
      <c r="BV200" s="79" t="str">
        <f>IF(AZ200="OS",'Order Details'!$N$46,"")</f>
        <v/>
      </c>
      <c r="BW200" s="79" t="str">
        <f>IF(BA200="RUN PANEL",'Order Details'!$N$39,"")</f>
        <v/>
      </c>
      <c r="BX200" s="79" t="str">
        <f t="shared" si="58"/>
        <v/>
      </c>
    </row>
    <row r="201" spans="1:76" ht="15.75" customHeight="1">
      <c r="A201" s="22" t="str">
        <f>IF('Request Testing'!A201&gt;0,'Request Testing'!A201,"")</f>
        <v/>
      </c>
      <c r="B201" s="70" t="str">
        <f>IF('Request Testing'!B201="","",'Request Testing'!B201)</f>
        <v/>
      </c>
      <c r="C201" s="70" t="str">
        <f>IF('Request Testing'!C201="","",'Request Testing'!C201)</f>
        <v/>
      </c>
      <c r="D201" s="24" t="str">
        <f>IF('Request Testing'!D201="","",'Request Testing'!D201)</f>
        <v/>
      </c>
      <c r="E201" s="24" t="str">
        <f>IF('Request Testing'!E201="","",'Request Testing'!E201)</f>
        <v/>
      </c>
      <c r="F201" s="24" t="str">
        <f>IF('Request Testing'!F201="","",'Request Testing'!F201)</f>
        <v/>
      </c>
      <c r="G201" s="22" t="str">
        <f>IF('Request Testing'!G201="","",'Request Testing'!G201)</f>
        <v/>
      </c>
      <c r="H201" s="71" t="str">
        <f>IF('Request Testing'!H201="","",'Request Testing'!H201)</f>
        <v/>
      </c>
      <c r="I201" s="22" t="str">
        <f>IF('Request Testing'!I201="","",'Request Testing'!I201)</f>
        <v/>
      </c>
      <c r="J201" s="22" t="str">
        <f>IF('Request Testing'!J201="","",'Request Testing'!J201)</f>
        <v/>
      </c>
      <c r="K201" s="22" t="str">
        <f>IF('Request Testing'!K201="","",'Request Testing'!K201)</f>
        <v/>
      </c>
      <c r="L201" s="70" t="str">
        <f>IF('Request Testing'!L201="","",'Request Testing'!L201)</f>
        <v/>
      </c>
      <c r="M201" s="70" t="str">
        <f>IF('Request Testing'!M201="","",'Request Testing'!M201)</f>
        <v/>
      </c>
      <c r="N201" s="70" t="str">
        <f>IF('Request Testing'!N201="","",'Request Testing'!N201)</f>
        <v/>
      </c>
      <c r="O201" s="72" t="str">
        <f>IF('Request Testing'!O201&lt;1,"",IF(AND(OR('Request Testing'!L201&gt;0,'Request Testing'!M201&gt;0,'Request Testing'!N201&gt;0),COUNTA('Request Testing'!O201)&gt;0),"","PV"))</f>
        <v/>
      </c>
      <c r="P201" s="72" t="str">
        <f>IF('Request Testing'!P201&lt;1,"",IF(AND(OR('Request Testing'!L201&gt;0,'Request Testing'!M201&gt;0),COUNTA('Request Testing'!P201)&gt;0),"HPS ADD ON","HPS"))</f>
        <v/>
      </c>
      <c r="Q201" s="72" t="str">
        <f>IF('Request Testing'!Q201&lt;1,"",IF(AND(OR('Request Testing'!L201&gt;0,'Request Testing'!M201&gt;0),COUNTA('Request Testing'!Q201)&gt;0),"CC ADD ON","CC"))</f>
        <v/>
      </c>
      <c r="R201" s="72" t="str">
        <f>IF('Request Testing'!R201&lt;1,"",IF(AND(OR('Request Testing'!L201&gt;0,'Request Testing'!M201&gt;0),COUNTA('Request Testing'!R201)&gt;0),"RC ADD ON","RC"))</f>
        <v/>
      </c>
      <c r="S201" s="70" t="str">
        <f>IF('Request Testing'!S201&lt;1,"",IF(AND(OR('Request Testing'!L201&gt;0,'Request Testing'!M201&gt;0),COUNTA('Request Testing'!S201)&gt;0),"DL ADD ON","DL"))</f>
        <v/>
      </c>
      <c r="T201" s="70" t="str">
        <f>IF('Request Testing'!T201="","",'Request Testing'!T201)</f>
        <v/>
      </c>
      <c r="U201" s="70" t="str">
        <f>IF('Request Testing'!U201&lt;1,"",IF(AND(OR('Request Testing'!L201&gt;0,'Request Testing'!M201&gt;0),COUNTA('Request Testing'!U201)&gt;0),"OH ADD ON","OH"))</f>
        <v/>
      </c>
      <c r="V201" s="73" t="str">
        <f>IF('Request Testing'!V201&lt;1,"",IF(AND(OR('Request Testing'!L201&gt;0,'Request Testing'!M201&gt;0),COUNTA('Request Testing'!V201)&gt;0),"GCP","AM"))</f>
        <v/>
      </c>
      <c r="W201" s="73" t="str">
        <f>IF('Request Testing'!W201&lt;1,"",IF(AND(OR('Request Testing'!L201&gt;0,'Request Testing'!M201&gt;0),COUNTA('Request Testing'!W201)&gt;0),"GCP","NH"))</f>
        <v/>
      </c>
      <c r="X201" s="73" t="str">
        <f>IF('Request Testing'!X201&lt;1,"",IF(AND(OR('Request Testing'!L201&gt;0,'Request Testing'!M201&gt;0),COUNTA('Request Testing'!X201)&gt;0),"GCP","CA"))</f>
        <v/>
      </c>
      <c r="Y201" s="73" t="str">
        <f>IF('Request Testing'!Y201&lt;1,"",IF(AND(OR('Request Testing'!L201&gt;0,'Request Testing'!M201&gt;0),COUNTA('Request Testing'!Y201)&gt;0),"GCP","DD"))</f>
        <v/>
      </c>
      <c r="Z201" s="73" t="str">
        <f>IF('Request Testing'!Z201&lt;1,"",IF(AND(OR('Request Testing'!L201&gt;0,'Request Testing'!M201&gt;0),COUNTA('Request Testing'!Z201)&gt;0),"GCP","TH"))</f>
        <v/>
      </c>
      <c r="AA201" s="73" t="str">
        <f>IF('Request Testing'!AA201&lt;1,"",IF(AND(OR('Request Testing'!L201&gt;0,'Request Testing'!M201&gt;0),COUNTA('Request Testing'!AA201)&gt;0),"GCP","PHA"))</f>
        <v/>
      </c>
      <c r="AB201" s="73" t="str">
        <f>IF('Request Testing'!AB201&lt;1,"",IF(AND(OR('Request Testing'!L201&gt;0,'Request Testing'!M201&gt;0),COUNTA('Request Testing'!AB201)&gt;0),"GCP","OS"))</f>
        <v/>
      </c>
      <c r="AE201" s="74" t="str">
        <f>IF(OR('Request Testing'!L201&gt;0,'Request Testing'!M201&gt;0,'Request Testing'!N201&gt;0,'Request Testing'!O201&gt;0,'Request Testing'!P201&gt;0,'Request Testing'!Q201&gt;0,'Request Testing'!R201&gt;0,'Request Testing'!S201&gt;0,'Request Testing'!T201&gt;0,'Request Testing'!U201&gt;0,'Request Testing'!V201&gt;0,'Request Testing'!W201&gt;0,'Request Testing'!X201&gt;0,'Request Testing'!Y201&gt;0,'Request Testing'!Z201&gt;0,'Request Testing'!AA201&gt;0,'Request Testing'!AB201&gt;0),"X","")</f>
        <v/>
      </c>
      <c r="AF201" s="75" t="str">
        <f>IF(ISNUMBER(SEARCH({"S"},C201)),"S",IF(ISNUMBER(SEARCH({"M"},C201)),"B",IF(ISNUMBER(SEARCH({"B"},C201)),"B",IF(ISNUMBER(SEARCH({"C"},C201)),"C",IF(ISNUMBER(SEARCH({"H"},C201)),"C",IF(ISNUMBER(SEARCH({"F"},C201)),"C",""))))))</f>
        <v/>
      </c>
      <c r="AG201" s="74" t="str">
        <f t="shared" si="40"/>
        <v/>
      </c>
      <c r="AH201" s="74" t="str">
        <f t="shared" si="41"/>
        <v/>
      </c>
      <c r="AI201" s="74" t="str">
        <f t="shared" si="42"/>
        <v/>
      </c>
      <c r="AJ201" s="4" t="str">
        <f t="shared" si="43"/>
        <v/>
      </c>
      <c r="AK201" s="76" t="str">
        <f>IF('Request Testing'!M201&lt;1,"",IF(AND(OR('Request Testing'!$E$1&gt;0),COUNTA('Request Testing'!M201)&gt;0),"CHR","GGP-LD"))</f>
        <v/>
      </c>
      <c r="AL201" s="4" t="str">
        <f t="shared" si="44"/>
        <v/>
      </c>
      <c r="AM201" s="52" t="str">
        <f t="shared" si="45"/>
        <v/>
      </c>
      <c r="AN201" s="4" t="str">
        <f t="shared" si="46"/>
        <v/>
      </c>
      <c r="AO201" s="4" t="str">
        <f t="shared" si="47"/>
        <v/>
      </c>
      <c r="AP201" s="74" t="str">
        <f t="shared" si="48"/>
        <v/>
      </c>
      <c r="AQ201" s="4" t="str">
        <f t="shared" si="49"/>
        <v/>
      </c>
      <c r="AR201" s="4" t="str">
        <f t="shared" si="59"/>
        <v/>
      </c>
      <c r="AS201" s="74" t="str">
        <f t="shared" si="50"/>
        <v/>
      </c>
      <c r="AT201" s="4" t="str">
        <f t="shared" si="51"/>
        <v/>
      </c>
      <c r="AU201" s="4" t="str">
        <f t="shared" si="52"/>
        <v/>
      </c>
      <c r="AV201" s="4" t="str">
        <f t="shared" si="53"/>
        <v/>
      </c>
      <c r="AW201" s="4" t="str">
        <f t="shared" si="54"/>
        <v/>
      </c>
      <c r="AX201" s="4" t="str">
        <f t="shared" si="55"/>
        <v/>
      </c>
      <c r="AY201" s="4" t="str">
        <f t="shared" si="56"/>
        <v/>
      </c>
      <c r="AZ201" s="4" t="str">
        <f t="shared" si="57"/>
        <v/>
      </c>
      <c r="BA201" s="77" t="str">
        <f>IF(AND(OR('Request Testing'!L201&gt;0,'Request Testing'!M201&gt;0),COUNTA('Request Testing'!V201:AB201)&gt;0),"Run Panel","")</f>
        <v/>
      </c>
      <c r="BC201" s="78" t="str">
        <f>IF(AG201="Blood Card",'Order Details'!$S$34,"")</f>
        <v/>
      </c>
      <c r="BD201" s="78" t="str">
        <f>IF(AH201="Hair Card",'Order Details'!$S$35,"")</f>
        <v/>
      </c>
      <c r="BF201" s="4" t="str">
        <f>IF(AJ201="GGP-HD",'Order Details'!$N$10,"")</f>
        <v/>
      </c>
      <c r="BG201" s="79" t="str">
        <f>IF(AK201="GGP-LD",'Order Details'!$N$15,IF(AK201="CHR",'Order Details'!$P$15,""))</f>
        <v/>
      </c>
      <c r="BH201" s="52" t="str">
        <f>IF(AL201="GGP-uLD",'Order Details'!$N$18,"")</f>
        <v/>
      </c>
      <c r="BI201" s="80" t="str">
        <f>IF(AM201="PV",'Order Details'!$N$24,"")</f>
        <v/>
      </c>
      <c r="BJ201" s="78" t="str">
        <f>IF(AN201="HPS",'Order Details'!$N$34,IF(AN201="HPS ADD ON",'Order Details'!$M$34,""))</f>
        <v/>
      </c>
      <c r="BK201" s="78" t="str">
        <f>IF(AO201="CC",'Order Details'!$N$33,IF(AO201="CC ADD ON",'Order Details'!$M$33,""))</f>
        <v/>
      </c>
      <c r="BL201" s="79" t="str">
        <f>IF(AP201="DL",'Order Details'!$N$35,"")</f>
        <v/>
      </c>
      <c r="BM201" s="79" t="str">
        <f>IF(AQ201="RC",'Order Details'!$N$36,"")</f>
        <v/>
      </c>
      <c r="BN201" s="79" t="str">
        <f>IF(AR201="OH",'Order Details'!$N$37,"")</f>
        <v/>
      </c>
      <c r="BO201" s="79" t="str">
        <f>IF(AS201="BVD",'Order Details'!$N$38,"")</f>
        <v/>
      </c>
      <c r="BP201" s="79" t="str">
        <f>IF(AT201="AM",'Order Details'!$N$40,"")</f>
        <v/>
      </c>
      <c r="BQ201" s="79" t="str">
        <f>IF(AU201="NH",'Order Details'!$N$41,"")</f>
        <v/>
      </c>
      <c r="BR201" s="79" t="str">
        <f>IF(AV201="CA",'Order Details'!$N$42,"")</f>
        <v/>
      </c>
      <c r="BS201" s="79" t="str">
        <f>IF(AW201="DD",'Order Details'!$N$43,"")</f>
        <v/>
      </c>
      <c r="BT201" s="79" t="str">
        <f>IF(AX201="TH",'Order Details'!$N$45,"")</f>
        <v/>
      </c>
      <c r="BU201" s="79" t="str">
        <f>IF(AY201="PHA",'Order Details'!$N$44,"")</f>
        <v/>
      </c>
      <c r="BV201" s="79" t="str">
        <f>IF(AZ201="OS",'Order Details'!$N$46,"")</f>
        <v/>
      </c>
      <c r="BW201" s="79" t="str">
        <f>IF(BA201="RUN PANEL",'Order Details'!$N$39,"")</f>
        <v/>
      </c>
      <c r="BX201" s="79" t="str">
        <f t="shared" si="58"/>
        <v/>
      </c>
    </row>
    <row r="202" spans="1:76" ht="15.75" customHeight="1">
      <c r="A202" s="22" t="str">
        <f>IF('Request Testing'!A202&gt;0,'Request Testing'!A202,"")</f>
        <v/>
      </c>
      <c r="B202" s="70" t="str">
        <f>IF('Request Testing'!B202="","",'Request Testing'!B202)</f>
        <v/>
      </c>
      <c r="C202" s="70" t="str">
        <f>IF('Request Testing'!C202="","",'Request Testing'!C202)</f>
        <v/>
      </c>
      <c r="D202" s="24" t="str">
        <f>IF('Request Testing'!D202="","",'Request Testing'!D202)</f>
        <v/>
      </c>
      <c r="E202" s="24" t="str">
        <f>IF('Request Testing'!E202="","",'Request Testing'!E202)</f>
        <v/>
      </c>
      <c r="F202" s="24" t="str">
        <f>IF('Request Testing'!F202="","",'Request Testing'!F202)</f>
        <v/>
      </c>
      <c r="G202" s="22" t="str">
        <f>IF('Request Testing'!G202="","",'Request Testing'!G202)</f>
        <v/>
      </c>
      <c r="H202" s="71" t="str">
        <f>IF('Request Testing'!H202="","",'Request Testing'!H202)</f>
        <v/>
      </c>
      <c r="I202" s="22" t="str">
        <f>IF('Request Testing'!I202="","",'Request Testing'!I202)</f>
        <v/>
      </c>
      <c r="J202" s="22" t="str">
        <f>IF('Request Testing'!J202="","",'Request Testing'!J202)</f>
        <v/>
      </c>
      <c r="K202" s="22" t="str">
        <f>IF('Request Testing'!K202="","",'Request Testing'!K202)</f>
        <v/>
      </c>
      <c r="L202" s="70" t="str">
        <f>IF('Request Testing'!L202="","",'Request Testing'!L202)</f>
        <v/>
      </c>
      <c r="M202" s="70" t="str">
        <f>IF('Request Testing'!M202="","",'Request Testing'!M202)</f>
        <v/>
      </c>
      <c r="N202" s="70" t="str">
        <f>IF('Request Testing'!N202="","",'Request Testing'!N202)</f>
        <v/>
      </c>
      <c r="O202" s="72" t="str">
        <f>IF('Request Testing'!O202&lt;1,"",IF(AND(OR('Request Testing'!L202&gt;0,'Request Testing'!M202&gt;0,'Request Testing'!N202&gt;0),COUNTA('Request Testing'!O202)&gt;0),"","PV"))</f>
        <v/>
      </c>
      <c r="P202" s="72" t="str">
        <f>IF('Request Testing'!P202&lt;1,"",IF(AND(OR('Request Testing'!L202&gt;0,'Request Testing'!M202&gt;0),COUNTA('Request Testing'!P202)&gt;0),"HPS ADD ON","HPS"))</f>
        <v/>
      </c>
      <c r="Q202" s="72" t="str">
        <f>IF('Request Testing'!Q202&lt;1,"",IF(AND(OR('Request Testing'!L202&gt;0,'Request Testing'!M202&gt;0),COUNTA('Request Testing'!Q202)&gt;0),"CC ADD ON","CC"))</f>
        <v/>
      </c>
      <c r="R202" s="72" t="str">
        <f>IF('Request Testing'!R202&lt;1,"",IF(AND(OR('Request Testing'!L202&gt;0,'Request Testing'!M202&gt;0),COUNTA('Request Testing'!R202)&gt;0),"RC ADD ON","RC"))</f>
        <v/>
      </c>
      <c r="S202" s="70" t="str">
        <f>IF('Request Testing'!S202&lt;1,"",IF(AND(OR('Request Testing'!L202&gt;0,'Request Testing'!M202&gt;0),COUNTA('Request Testing'!S202)&gt;0),"DL ADD ON","DL"))</f>
        <v/>
      </c>
      <c r="T202" s="70" t="str">
        <f>IF('Request Testing'!T202="","",'Request Testing'!T202)</f>
        <v/>
      </c>
      <c r="U202" s="70" t="str">
        <f>IF('Request Testing'!U202&lt;1,"",IF(AND(OR('Request Testing'!L202&gt;0,'Request Testing'!M202&gt;0),COUNTA('Request Testing'!U202)&gt;0),"OH ADD ON","OH"))</f>
        <v/>
      </c>
      <c r="V202" s="73" t="str">
        <f>IF('Request Testing'!V202&lt;1,"",IF(AND(OR('Request Testing'!L202&gt;0,'Request Testing'!M202&gt;0),COUNTA('Request Testing'!V202)&gt;0),"GCP","AM"))</f>
        <v/>
      </c>
      <c r="W202" s="73" t="str">
        <f>IF('Request Testing'!W202&lt;1,"",IF(AND(OR('Request Testing'!L202&gt;0,'Request Testing'!M202&gt;0),COUNTA('Request Testing'!W202)&gt;0),"GCP","NH"))</f>
        <v/>
      </c>
      <c r="X202" s="73" t="str">
        <f>IF('Request Testing'!X202&lt;1,"",IF(AND(OR('Request Testing'!L202&gt;0,'Request Testing'!M202&gt;0),COUNTA('Request Testing'!X202)&gt;0),"GCP","CA"))</f>
        <v/>
      </c>
      <c r="Y202" s="73" t="str">
        <f>IF('Request Testing'!Y202&lt;1,"",IF(AND(OR('Request Testing'!L202&gt;0,'Request Testing'!M202&gt;0),COUNTA('Request Testing'!Y202)&gt;0),"GCP","DD"))</f>
        <v/>
      </c>
      <c r="Z202" s="73" t="str">
        <f>IF('Request Testing'!Z202&lt;1,"",IF(AND(OR('Request Testing'!L202&gt;0,'Request Testing'!M202&gt;0),COUNTA('Request Testing'!Z202)&gt;0),"GCP","TH"))</f>
        <v/>
      </c>
      <c r="AA202" s="73" t="str">
        <f>IF('Request Testing'!AA202&lt;1,"",IF(AND(OR('Request Testing'!L202&gt;0,'Request Testing'!M202&gt;0),COUNTA('Request Testing'!AA202)&gt;0),"GCP","PHA"))</f>
        <v/>
      </c>
      <c r="AB202" s="73" t="str">
        <f>IF('Request Testing'!AB202&lt;1,"",IF(AND(OR('Request Testing'!L202&gt;0,'Request Testing'!M202&gt;0),COUNTA('Request Testing'!AB202)&gt;0),"GCP","OS"))</f>
        <v/>
      </c>
      <c r="AE202" s="74" t="str">
        <f>IF(OR('Request Testing'!L202&gt;0,'Request Testing'!M202&gt;0,'Request Testing'!N202&gt;0,'Request Testing'!O202&gt;0,'Request Testing'!P202&gt;0,'Request Testing'!Q202&gt;0,'Request Testing'!R202&gt;0,'Request Testing'!S202&gt;0,'Request Testing'!T202&gt;0,'Request Testing'!U202&gt;0,'Request Testing'!V202&gt;0,'Request Testing'!W202&gt;0,'Request Testing'!X202&gt;0,'Request Testing'!Y202&gt;0,'Request Testing'!Z202&gt;0,'Request Testing'!AA202&gt;0,'Request Testing'!AB202&gt;0),"X","")</f>
        <v/>
      </c>
      <c r="AF202" s="75" t="str">
        <f>IF(ISNUMBER(SEARCH({"S"},C202)),"S",IF(ISNUMBER(SEARCH({"M"},C202)),"B",IF(ISNUMBER(SEARCH({"B"},C202)),"B",IF(ISNUMBER(SEARCH({"C"},C202)),"C",IF(ISNUMBER(SEARCH({"H"},C202)),"C",IF(ISNUMBER(SEARCH({"F"},C202)),"C",""))))))</f>
        <v/>
      </c>
      <c r="AG202" s="74" t="str">
        <f t="shared" si="40"/>
        <v/>
      </c>
      <c r="AH202" s="74" t="str">
        <f t="shared" si="41"/>
        <v/>
      </c>
      <c r="AI202" s="74" t="str">
        <f t="shared" si="42"/>
        <v/>
      </c>
      <c r="AJ202" s="4" t="str">
        <f t="shared" si="43"/>
        <v/>
      </c>
      <c r="AK202" s="76" t="str">
        <f>IF('Request Testing'!M202&lt;1,"",IF(AND(OR('Request Testing'!$E$1&gt;0),COUNTA('Request Testing'!M202)&gt;0),"CHR","GGP-LD"))</f>
        <v/>
      </c>
      <c r="AL202" s="4" t="str">
        <f t="shared" si="44"/>
        <v/>
      </c>
      <c r="AM202" s="52" t="str">
        <f t="shared" si="45"/>
        <v/>
      </c>
      <c r="AN202" s="4" t="str">
        <f t="shared" si="46"/>
        <v/>
      </c>
      <c r="AO202" s="4" t="str">
        <f t="shared" si="47"/>
        <v/>
      </c>
      <c r="AP202" s="74" t="str">
        <f t="shared" si="48"/>
        <v/>
      </c>
      <c r="AQ202" s="4" t="str">
        <f t="shared" si="49"/>
        <v/>
      </c>
      <c r="AR202" s="4" t="str">
        <f t="shared" si="59"/>
        <v/>
      </c>
      <c r="AS202" s="74" t="str">
        <f t="shared" si="50"/>
        <v/>
      </c>
      <c r="AT202" s="4" t="str">
        <f t="shared" si="51"/>
        <v/>
      </c>
      <c r="AU202" s="4" t="str">
        <f t="shared" si="52"/>
        <v/>
      </c>
      <c r="AV202" s="4" t="str">
        <f t="shared" si="53"/>
        <v/>
      </c>
      <c r="AW202" s="4" t="str">
        <f t="shared" si="54"/>
        <v/>
      </c>
      <c r="AX202" s="4" t="str">
        <f t="shared" si="55"/>
        <v/>
      </c>
      <c r="AY202" s="4" t="str">
        <f t="shared" si="56"/>
        <v/>
      </c>
      <c r="AZ202" s="4" t="str">
        <f t="shared" si="57"/>
        <v/>
      </c>
      <c r="BA202" s="77" t="str">
        <f>IF(AND(OR('Request Testing'!L202&gt;0,'Request Testing'!M202&gt;0),COUNTA('Request Testing'!V202:AB202)&gt;0),"Run Panel","")</f>
        <v/>
      </c>
      <c r="BC202" s="78" t="str">
        <f>IF(AG202="Blood Card",'Order Details'!$S$34,"")</f>
        <v/>
      </c>
      <c r="BD202" s="78" t="str">
        <f>IF(AH202="Hair Card",'Order Details'!$S$35,"")</f>
        <v/>
      </c>
      <c r="BF202" s="4" t="str">
        <f>IF(AJ202="GGP-HD",'Order Details'!$N$10,"")</f>
        <v/>
      </c>
      <c r="BG202" s="79" t="str">
        <f>IF(AK202="GGP-LD",'Order Details'!$N$15,IF(AK202="CHR",'Order Details'!$P$15,""))</f>
        <v/>
      </c>
      <c r="BH202" s="52" t="str">
        <f>IF(AL202="GGP-uLD",'Order Details'!$N$18,"")</f>
        <v/>
      </c>
      <c r="BI202" s="80" t="str">
        <f>IF(AM202="PV",'Order Details'!$N$24,"")</f>
        <v/>
      </c>
      <c r="BJ202" s="78" t="str">
        <f>IF(AN202="HPS",'Order Details'!$N$34,IF(AN202="HPS ADD ON",'Order Details'!$M$34,""))</f>
        <v/>
      </c>
      <c r="BK202" s="78" t="str">
        <f>IF(AO202="CC",'Order Details'!$N$33,IF(AO202="CC ADD ON",'Order Details'!$M$33,""))</f>
        <v/>
      </c>
      <c r="BL202" s="79" t="str">
        <f>IF(AP202="DL",'Order Details'!$N$35,"")</f>
        <v/>
      </c>
      <c r="BM202" s="79" t="str">
        <f>IF(AQ202="RC",'Order Details'!$N$36,"")</f>
        <v/>
      </c>
      <c r="BN202" s="79" t="str">
        <f>IF(AR202="OH",'Order Details'!$N$37,"")</f>
        <v/>
      </c>
      <c r="BO202" s="79" t="str">
        <f>IF(AS202="BVD",'Order Details'!$N$38,"")</f>
        <v/>
      </c>
      <c r="BP202" s="79" t="str">
        <f>IF(AT202="AM",'Order Details'!$N$40,"")</f>
        <v/>
      </c>
      <c r="BQ202" s="79" t="str">
        <f>IF(AU202="NH",'Order Details'!$N$41,"")</f>
        <v/>
      </c>
      <c r="BR202" s="79" t="str">
        <f>IF(AV202="CA",'Order Details'!$N$42,"")</f>
        <v/>
      </c>
      <c r="BS202" s="79" t="str">
        <f>IF(AW202="DD",'Order Details'!$N$43,"")</f>
        <v/>
      </c>
      <c r="BT202" s="79" t="str">
        <f>IF(AX202="TH",'Order Details'!$N$45,"")</f>
        <v/>
      </c>
      <c r="BU202" s="79" t="str">
        <f>IF(AY202="PHA",'Order Details'!$N$44,"")</f>
        <v/>
      </c>
      <c r="BV202" s="79" t="str">
        <f>IF(AZ202="OS",'Order Details'!$N$46,"")</f>
        <v/>
      </c>
      <c r="BW202" s="79" t="str">
        <f>IF(BA202="RUN PANEL",'Order Details'!$N$39,"")</f>
        <v/>
      </c>
      <c r="BX202" s="79" t="str">
        <f t="shared" si="58"/>
        <v/>
      </c>
    </row>
    <row r="203" spans="1:76" ht="15.75" customHeight="1">
      <c r="A203" s="22" t="str">
        <f>IF('Request Testing'!A203&gt;0,'Request Testing'!A203,"")</f>
        <v/>
      </c>
      <c r="B203" s="70" t="str">
        <f>IF('Request Testing'!B203="","",'Request Testing'!B203)</f>
        <v/>
      </c>
      <c r="C203" s="70" t="str">
        <f>IF('Request Testing'!C203="","",'Request Testing'!C203)</f>
        <v/>
      </c>
      <c r="D203" s="24" t="str">
        <f>IF('Request Testing'!D203="","",'Request Testing'!D203)</f>
        <v/>
      </c>
      <c r="E203" s="24" t="str">
        <f>IF('Request Testing'!E203="","",'Request Testing'!E203)</f>
        <v/>
      </c>
      <c r="F203" s="24" t="str">
        <f>IF('Request Testing'!F203="","",'Request Testing'!F203)</f>
        <v/>
      </c>
      <c r="G203" s="22" t="str">
        <f>IF('Request Testing'!G203="","",'Request Testing'!G203)</f>
        <v/>
      </c>
      <c r="H203" s="71" t="str">
        <f>IF('Request Testing'!H203="","",'Request Testing'!H203)</f>
        <v/>
      </c>
      <c r="I203" s="22" t="str">
        <f>IF('Request Testing'!I203="","",'Request Testing'!I203)</f>
        <v/>
      </c>
      <c r="J203" s="22" t="str">
        <f>IF('Request Testing'!J203="","",'Request Testing'!J203)</f>
        <v/>
      </c>
      <c r="K203" s="22" t="str">
        <f>IF('Request Testing'!K203="","",'Request Testing'!K203)</f>
        <v/>
      </c>
      <c r="L203" s="70" t="str">
        <f>IF('Request Testing'!L203="","",'Request Testing'!L203)</f>
        <v/>
      </c>
      <c r="M203" s="70" t="str">
        <f>IF('Request Testing'!M203="","",'Request Testing'!M203)</f>
        <v/>
      </c>
      <c r="N203" s="70" t="str">
        <f>IF('Request Testing'!N203="","",'Request Testing'!N203)</f>
        <v/>
      </c>
      <c r="O203" s="72" t="str">
        <f>IF('Request Testing'!O203&lt;1,"",IF(AND(OR('Request Testing'!L203&gt;0,'Request Testing'!M203&gt;0,'Request Testing'!N203&gt;0),COUNTA('Request Testing'!O203)&gt;0),"","PV"))</f>
        <v/>
      </c>
      <c r="P203" s="72" t="str">
        <f>IF('Request Testing'!P203&lt;1,"",IF(AND(OR('Request Testing'!L203&gt;0,'Request Testing'!M203&gt;0),COUNTA('Request Testing'!P203)&gt;0),"HPS ADD ON","HPS"))</f>
        <v/>
      </c>
      <c r="Q203" s="72" t="str">
        <f>IF('Request Testing'!Q203&lt;1,"",IF(AND(OR('Request Testing'!L203&gt;0,'Request Testing'!M203&gt;0),COUNTA('Request Testing'!Q203)&gt;0),"CC ADD ON","CC"))</f>
        <v/>
      </c>
      <c r="R203" s="72" t="str">
        <f>IF('Request Testing'!R203&lt;1,"",IF(AND(OR('Request Testing'!L203&gt;0,'Request Testing'!M203&gt;0),COUNTA('Request Testing'!R203)&gt;0),"RC ADD ON","RC"))</f>
        <v/>
      </c>
      <c r="S203" s="70" t="str">
        <f>IF('Request Testing'!S203&lt;1,"",IF(AND(OR('Request Testing'!L203&gt;0,'Request Testing'!M203&gt;0),COUNTA('Request Testing'!S203)&gt;0),"DL ADD ON","DL"))</f>
        <v/>
      </c>
      <c r="T203" s="70" t="str">
        <f>IF('Request Testing'!T203="","",'Request Testing'!T203)</f>
        <v/>
      </c>
      <c r="U203" s="70" t="str">
        <f>IF('Request Testing'!U203&lt;1,"",IF(AND(OR('Request Testing'!L203&gt;0,'Request Testing'!M203&gt;0),COUNTA('Request Testing'!U203)&gt;0),"OH ADD ON","OH"))</f>
        <v/>
      </c>
      <c r="V203" s="73" t="str">
        <f>IF('Request Testing'!V203&lt;1,"",IF(AND(OR('Request Testing'!L203&gt;0,'Request Testing'!M203&gt;0),COUNTA('Request Testing'!V203)&gt;0),"GCP","AM"))</f>
        <v/>
      </c>
      <c r="W203" s="73" t="str">
        <f>IF('Request Testing'!W203&lt;1,"",IF(AND(OR('Request Testing'!L203&gt;0,'Request Testing'!M203&gt;0),COUNTA('Request Testing'!W203)&gt;0),"GCP","NH"))</f>
        <v/>
      </c>
      <c r="X203" s="73" t="str">
        <f>IF('Request Testing'!X203&lt;1,"",IF(AND(OR('Request Testing'!L203&gt;0,'Request Testing'!M203&gt;0),COUNTA('Request Testing'!X203)&gt;0),"GCP","CA"))</f>
        <v/>
      </c>
      <c r="Y203" s="73" t="str">
        <f>IF('Request Testing'!Y203&lt;1,"",IF(AND(OR('Request Testing'!L203&gt;0,'Request Testing'!M203&gt;0),COUNTA('Request Testing'!Y203)&gt;0),"GCP","DD"))</f>
        <v/>
      </c>
      <c r="Z203" s="73" t="str">
        <f>IF('Request Testing'!Z203&lt;1,"",IF(AND(OR('Request Testing'!L203&gt;0,'Request Testing'!M203&gt;0),COUNTA('Request Testing'!Z203)&gt;0),"GCP","TH"))</f>
        <v/>
      </c>
      <c r="AA203" s="73" t="str">
        <f>IF('Request Testing'!AA203&lt;1,"",IF(AND(OR('Request Testing'!L203&gt;0,'Request Testing'!M203&gt;0),COUNTA('Request Testing'!AA203)&gt;0),"GCP","PHA"))</f>
        <v/>
      </c>
      <c r="AB203" s="73" t="str">
        <f>IF('Request Testing'!AB203&lt;1,"",IF(AND(OR('Request Testing'!L203&gt;0,'Request Testing'!M203&gt;0),COUNTA('Request Testing'!AB203)&gt;0),"GCP","OS"))</f>
        <v/>
      </c>
      <c r="AE203" s="74" t="str">
        <f>IF(OR('Request Testing'!L203&gt;0,'Request Testing'!M203&gt;0,'Request Testing'!N203&gt;0,'Request Testing'!O203&gt;0,'Request Testing'!P203&gt;0,'Request Testing'!Q203&gt;0,'Request Testing'!R203&gt;0,'Request Testing'!S203&gt;0,'Request Testing'!T203&gt;0,'Request Testing'!U203&gt;0,'Request Testing'!V203&gt;0,'Request Testing'!W203&gt;0,'Request Testing'!X203&gt;0,'Request Testing'!Y203&gt;0,'Request Testing'!Z203&gt;0,'Request Testing'!AA203&gt;0,'Request Testing'!AB203&gt;0),"X","")</f>
        <v/>
      </c>
      <c r="AF203" s="75" t="str">
        <f>IF(ISNUMBER(SEARCH({"S"},C203)),"S",IF(ISNUMBER(SEARCH({"M"},C203)),"B",IF(ISNUMBER(SEARCH({"B"},C203)),"B",IF(ISNUMBER(SEARCH({"C"},C203)),"C",IF(ISNUMBER(SEARCH({"H"},C203)),"C",IF(ISNUMBER(SEARCH({"F"},C203)),"C",""))))))</f>
        <v/>
      </c>
      <c r="AG203" s="74" t="str">
        <f t="shared" si="40"/>
        <v/>
      </c>
      <c r="AH203" s="74" t="str">
        <f t="shared" si="41"/>
        <v/>
      </c>
      <c r="AI203" s="74" t="str">
        <f t="shared" si="42"/>
        <v/>
      </c>
      <c r="AJ203" s="4" t="str">
        <f t="shared" si="43"/>
        <v/>
      </c>
      <c r="AK203" s="76" t="str">
        <f>IF('Request Testing'!M203&lt;1,"",IF(AND(OR('Request Testing'!$E$1&gt;0),COUNTA('Request Testing'!M203)&gt;0),"CHR","GGP-LD"))</f>
        <v/>
      </c>
      <c r="AL203" s="4" t="str">
        <f t="shared" si="44"/>
        <v/>
      </c>
      <c r="AM203" s="52" t="str">
        <f t="shared" si="45"/>
        <v/>
      </c>
      <c r="AN203" s="4" t="str">
        <f t="shared" si="46"/>
        <v/>
      </c>
      <c r="AO203" s="4" t="str">
        <f t="shared" si="47"/>
        <v/>
      </c>
      <c r="AP203" s="74" t="str">
        <f t="shared" si="48"/>
        <v/>
      </c>
      <c r="AQ203" s="4" t="str">
        <f t="shared" si="49"/>
        <v/>
      </c>
      <c r="AR203" s="4" t="str">
        <f t="shared" si="59"/>
        <v/>
      </c>
      <c r="AS203" s="74" t="str">
        <f t="shared" si="50"/>
        <v/>
      </c>
      <c r="AT203" s="4" t="str">
        <f t="shared" si="51"/>
        <v/>
      </c>
      <c r="AU203" s="4" t="str">
        <f t="shared" si="52"/>
        <v/>
      </c>
      <c r="AV203" s="4" t="str">
        <f t="shared" si="53"/>
        <v/>
      </c>
      <c r="AW203" s="4" t="str">
        <f t="shared" si="54"/>
        <v/>
      </c>
      <c r="AX203" s="4" t="str">
        <f t="shared" si="55"/>
        <v/>
      </c>
      <c r="AY203" s="4" t="str">
        <f t="shared" si="56"/>
        <v/>
      </c>
      <c r="AZ203" s="4" t="str">
        <f t="shared" si="57"/>
        <v/>
      </c>
      <c r="BA203" s="77" t="str">
        <f>IF(AND(OR('Request Testing'!L203&gt;0,'Request Testing'!M203&gt;0),COUNTA('Request Testing'!V203:AB203)&gt;0),"Run Panel","")</f>
        <v/>
      </c>
      <c r="BC203" s="78" t="str">
        <f>IF(AG203="Blood Card",'Order Details'!$S$34,"")</f>
        <v/>
      </c>
      <c r="BD203" s="78" t="str">
        <f>IF(AH203="Hair Card",'Order Details'!$S$35,"")</f>
        <v/>
      </c>
      <c r="BF203" s="4" t="str">
        <f>IF(AJ203="GGP-HD",'Order Details'!$N$10,"")</f>
        <v/>
      </c>
      <c r="BG203" s="79" t="str">
        <f>IF(AK203="GGP-LD",'Order Details'!$N$15,IF(AK203="CHR",'Order Details'!$P$15,""))</f>
        <v/>
      </c>
      <c r="BH203" s="52" t="str">
        <f>IF(AL203="GGP-uLD",'Order Details'!$N$18,"")</f>
        <v/>
      </c>
      <c r="BI203" s="80" t="str">
        <f>IF(AM203="PV",'Order Details'!$N$24,"")</f>
        <v/>
      </c>
      <c r="BJ203" s="78" t="str">
        <f>IF(AN203="HPS",'Order Details'!$N$34,IF(AN203="HPS ADD ON",'Order Details'!$M$34,""))</f>
        <v/>
      </c>
      <c r="BK203" s="78" t="str">
        <f>IF(AO203="CC",'Order Details'!$N$33,IF(AO203="CC ADD ON",'Order Details'!$M$33,""))</f>
        <v/>
      </c>
      <c r="BL203" s="79" t="str">
        <f>IF(AP203="DL",'Order Details'!$N$35,"")</f>
        <v/>
      </c>
      <c r="BM203" s="79" t="str">
        <f>IF(AQ203="RC",'Order Details'!$N$36,"")</f>
        <v/>
      </c>
      <c r="BN203" s="79" t="str">
        <f>IF(AR203="OH",'Order Details'!$N$37,"")</f>
        <v/>
      </c>
      <c r="BO203" s="79" t="str">
        <f>IF(AS203="BVD",'Order Details'!$N$38,"")</f>
        <v/>
      </c>
      <c r="BP203" s="79" t="str">
        <f>IF(AT203="AM",'Order Details'!$N$40,"")</f>
        <v/>
      </c>
      <c r="BQ203" s="79" t="str">
        <f>IF(AU203="NH",'Order Details'!$N$41,"")</f>
        <v/>
      </c>
      <c r="BR203" s="79" t="str">
        <f>IF(AV203="CA",'Order Details'!$N$42,"")</f>
        <v/>
      </c>
      <c r="BS203" s="79" t="str">
        <f>IF(AW203="DD",'Order Details'!$N$43,"")</f>
        <v/>
      </c>
      <c r="BT203" s="79" t="str">
        <f>IF(AX203="TH",'Order Details'!$N$45,"")</f>
        <v/>
      </c>
      <c r="BU203" s="79" t="str">
        <f>IF(AY203="PHA",'Order Details'!$N$44,"")</f>
        <v/>
      </c>
      <c r="BV203" s="79" t="str">
        <f>IF(AZ203="OS",'Order Details'!$N$46,"")</f>
        <v/>
      </c>
      <c r="BW203" s="79" t="str">
        <f>IF(BA203="RUN PANEL",'Order Details'!$N$39,"")</f>
        <v/>
      </c>
      <c r="BX203" s="79" t="str">
        <f t="shared" si="58"/>
        <v/>
      </c>
    </row>
    <row r="204" spans="1:76" ht="15.75" customHeight="1">
      <c r="A204" s="22" t="str">
        <f>IF('Request Testing'!A204&gt;0,'Request Testing'!A204,"")</f>
        <v/>
      </c>
      <c r="B204" s="70" t="str">
        <f>IF('Request Testing'!B204="","",'Request Testing'!B204)</f>
        <v/>
      </c>
      <c r="C204" s="70" t="str">
        <f>IF('Request Testing'!C204="","",'Request Testing'!C204)</f>
        <v/>
      </c>
      <c r="D204" s="24" t="str">
        <f>IF('Request Testing'!D204="","",'Request Testing'!D204)</f>
        <v/>
      </c>
      <c r="E204" s="24" t="str">
        <f>IF('Request Testing'!E204="","",'Request Testing'!E204)</f>
        <v/>
      </c>
      <c r="F204" s="24" t="str">
        <f>IF('Request Testing'!F204="","",'Request Testing'!F204)</f>
        <v/>
      </c>
      <c r="G204" s="22" t="str">
        <f>IF('Request Testing'!G204="","",'Request Testing'!G204)</f>
        <v/>
      </c>
      <c r="H204" s="71" t="str">
        <f>IF('Request Testing'!H204="","",'Request Testing'!H204)</f>
        <v/>
      </c>
      <c r="I204" s="22" t="str">
        <f>IF('Request Testing'!I204="","",'Request Testing'!I204)</f>
        <v/>
      </c>
      <c r="J204" s="22" t="str">
        <f>IF('Request Testing'!J204="","",'Request Testing'!J204)</f>
        <v/>
      </c>
      <c r="K204" s="22" t="str">
        <f>IF('Request Testing'!K204="","",'Request Testing'!K204)</f>
        <v/>
      </c>
      <c r="L204" s="70" t="str">
        <f>IF('Request Testing'!L204="","",'Request Testing'!L204)</f>
        <v/>
      </c>
      <c r="M204" s="70" t="str">
        <f>IF('Request Testing'!M204="","",'Request Testing'!M204)</f>
        <v/>
      </c>
      <c r="N204" s="70" t="str">
        <f>IF('Request Testing'!N204="","",'Request Testing'!N204)</f>
        <v/>
      </c>
      <c r="O204" s="72" t="str">
        <f>IF('Request Testing'!O204&lt;1,"",IF(AND(OR('Request Testing'!L204&gt;0,'Request Testing'!M204&gt;0,'Request Testing'!N204&gt;0),COUNTA('Request Testing'!O204)&gt;0),"","PV"))</f>
        <v/>
      </c>
      <c r="P204" s="72" t="str">
        <f>IF('Request Testing'!P204&lt;1,"",IF(AND(OR('Request Testing'!L204&gt;0,'Request Testing'!M204&gt;0),COUNTA('Request Testing'!P204)&gt;0),"HPS ADD ON","HPS"))</f>
        <v/>
      </c>
      <c r="Q204" s="72" t="str">
        <f>IF('Request Testing'!Q204&lt;1,"",IF(AND(OR('Request Testing'!L204&gt;0,'Request Testing'!M204&gt;0),COUNTA('Request Testing'!Q204)&gt;0),"CC ADD ON","CC"))</f>
        <v/>
      </c>
      <c r="R204" s="72" t="str">
        <f>IF('Request Testing'!R204&lt;1,"",IF(AND(OR('Request Testing'!L204&gt;0,'Request Testing'!M204&gt;0),COUNTA('Request Testing'!R204)&gt;0),"RC ADD ON","RC"))</f>
        <v/>
      </c>
      <c r="S204" s="70" t="str">
        <f>IF('Request Testing'!S204&lt;1,"",IF(AND(OR('Request Testing'!L204&gt;0,'Request Testing'!M204&gt;0),COUNTA('Request Testing'!S204)&gt;0),"DL ADD ON","DL"))</f>
        <v/>
      </c>
      <c r="T204" s="70" t="str">
        <f>IF('Request Testing'!T204="","",'Request Testing'!T204)</f>
        <v/>
      </c>
      <c r="U204" s="70" t="str">
        <f>IF('Request Testing'!U204&lt;1,"",IF(AND(OR('Request Testing'!L204&gt;0,'Request Testing'!M204&gt;0),COUNTA('Request Testing'!U204)&gt;0),"OH ADD ON","OH"))</f>
        <v/>
      </c>
      <c r="V204" s="73" t="str">
        <f>IF('Request Testing'!V204&lt;1,"",IF(AND(OR('Request Testing'!L204&gt;0,'Request Testing'!M204&gt;0),COUNTA('Request Testing'!V204)&gt;0),"GCP","AM"))</f>
        <v/>
      </c>
      <c r="W204" s="73" t="str">
        <f>IF('Request Testing'!W204&lt;1,"",IF(AND(OR('Request Testing'!L204&gt;0,'Request Testing'!M204&gt;0),COUNTA('Request Testing'!W204)&gt;0),"GCP","NH"))</f>
        <v/>
      </c>
      <c r="X204" s="73" t="str">
        <f>IF('Request Testing'!X204&lt;1,"",IF(AND(OR('Request Testing'!L204&gt;0,'Request Testing'!M204&gt;0),COUNTA('Request Testing'!X204)&gt;0),"GCP","CA"))</f>
        <v/>
      </c>
      <c r="Y204" s="73" t="str">
        <f>IF('Request Testing'!Y204&lt;1,"",IF(AND(OR('Request Testing'!L204&gt;0,'Request Testing'!M204&gt;0),COUNTA('Request Testing'!Y204)&gt;0),"GCP","DD"))</f>
        <v/>
      </c>
      <c r="Z204" s="73" t="str">
        <f>IF('Request Testing'!Z204&lt;1,"",IF(AND(OR('Request Testing'!L204&gt;0,'Request Testing'!M204&gt;0),COUNTA('Request Testing'!Z204)&gt;0),"GCP","TH"))</f>
        <v/>
      </c>
      <c r="AA204" s="73" t="str">
        <f>IF('Request Testing'!AA204&lt;1,"",IF(AND(OR('Request Testing'!L204&gt;0,'Request Testing'!M204&gt;0),COUNTA('Request Testing'!AA204)&gt;0),"GCP","PHA"))</f>
        <v/>
      </c>
      <c r="AB204" s="73" t="str">
        <f>IF('Request Testing'!AB204&lt;1,"",IF(AND(OR('Request Testing'!L204&gt;0,'Request Testing'!M204&gt;0),COUNTA('Request Testing'!AB204)&gt;0),"GCP","OS"))</f>
        <v/>
      </c>
      <c r="AE204" s="74" t="str">
        <f>IF(OR('Request Testing'!L204&gt;0,'Request Testing'!M204&gt;0,'Request Testing'!N204&gt;0,'Request Testing'!O204&gt;0,'Request Testing'!P204&gt;0,'Request Testing'!Q204&gt;0,'Request Testing'!R204&gt;0,'Request Testing'!S204&gt;0,'Request Testing'!T204&gt;0,'Request Testing'!U204&gt;0,'Request Testing'!V204&gt;0,'Request Testing'!W204&gt;0,'Request Testing'!X204&gt;0,'Request Testing'!Y204&gt;0,'Request Testing'!Z204&gt;0,'Request Testing'!AA204&gt;0,'Request Testing'!AB204&gt;0),"X","")</f>
        <v/>
      </c>
      <c r="AF204" s="75" t="str">
        <f>IF(ISNUMBER(SEARCH({"S"},C204)),"S",IF(ISNUMBER(SEARCH({"M"},C204)),"B",IF(ISNUMBER(SEARCH({"B"},C204)),"B",IF(ISNUMBER(SEARCH({"C"},C204)),"C",IF(ISNUMBER(SEARCH({"H"},C204)),"C",IF(ISNUMBER(SEARCH({"F"},C204)),"C",""))))))</f>
        <v/>
      </c>
      <c r="AG204" s="74" t="str">
        <f t="shared" si="40"/>
        <v/>
      </c>
      <c r="AH204" s="74" t="str">
        <f t="shared" si="41"/>
        <v/>
      </c>
      <c r="AI204" s="74" t="str">
        <f t="shared" si="42"/>
        <v/>
      </c>
      <c r="AJ204" s="4" t="str">
        <f t="shared" si="43"/>
        <v/>
      </c>
      <c r="AK204" s="76" t="str">
        <f>IF('Request Testing'!M204&lt;1,"",IF(AND(OR('Request Testing'!$E$1&gt;0),COUNTA('Request Testing'!M204)&gt;0),"CHR","GGP-LD"))</f>
        <v/>
      </c>
      <c r="AL204" s="4" t="str">
        <f t="shared" si="44"/>
        <v/>
      </c>
      <c r="AM204" s="52" t="str">
        <f t="shared" si="45"/>
        <v/>
      </c>
      <c r="AN204" s="4" t="str">
        <f t="shared" si="46"/>
        <v/>
      </c>
      <c r="AO204" s="4" t="str">
        <f t="shared" si="47"/>
        <v/>
      </c>
      <c r="AP204" s="74" t="str">
        <f t="shared" si="48"/>
        <v/>
      </c>
      <c r="AQ204" s="4" t="str">
        <f t="shared" si="49"/>
        <v/>
      </c>
      <c r="AR204" s="4" t="str">
        <f t="shared" si="59"/>
        <v/>
      </c>
      <c r="AS204" s="74" t="str">
        <f t="shared" si="50"/>
        <v/>
      </c>
      <c r="AT204" s="4" t="str">
        <f t="shared" si="51"/>
        <v/>
      </c>
      <c r="AU204" s="4" t="str">
        <f t="shared" si="52"/>
        <v/>
      </c>
      <c r="AV204" s="4" t="str">
        <f t="shared" si="53"/>
        <v/>
      </c>
      <c r="AW204" s="4" t="str">
        <f t="shared" si="54"/>
        <v/>
      </c>
      <c r="AX204" s="4" t="str">
        <f t="shared" si="55"/>
        <v/>
      </c>
      <c r="AY204" s="4" t="str">
        <f t="shared" si="56"/>
        <v/>
      </c>
      <c r="AZ204" s="4" t="str">
        <f t="shared" si="57"/>
        <v/>
      </c>
      <c r="BA204" s="77" t="str">
        <f>IF(AND(OR('Request Testing'!L204&gt;0,'Request Testing'!M204&gt;0),COUNTA('Request Testing'!V204:AB204)&gt;0),"Run Panel","")</f>
        <v/>
      </c>
      <c r="BC204" s="78" t="str">
        <f>IF(AG204="Blood Card",'Order Details'!$S$34,"")</f>
        <v/>
      </c>
      <c r="BD204" s="78" t="str">
        <f>IF(AH204="Hair Card",'Order Details'!$S$35,"")</f>
        <v/>
      </c>
      <c r="BF204" s="4" t="str">
        <f>IF(AJ204="GGP-HD",'Order Details'!$N$10,"")</f>
        <v/>
      </c>
      <c r="BG204" s="79" t="str">
        <f>IF(AK204="GGP-LD",'Order Details'!$N$15,IF(AK204="CHR",'Order Details'!$P$15,""))</f>
        <v/>
      </c>
      <c r="BH204" s="52" t="str">
        <f>IF(AL204="GGP-uLD",'Order Details'!$N$18,"")</f>
        <v/>
      </c>
      <c r="BI204" s="80" t="str">
        <f>IF(AM204="PV",'Order Details'!$N$24,"")</f>
        <v/>
      </c>
      <c r="BJ204" s="78" t="str">
        <f>IF(AN204="HPS",'Order Details'!$N$34,IF(AN204="HPS ADD ON",'Order Details'!$M$34,""))</f>
        <v/>
      </c>
      <c r="BK204" s="78" t="str">
        <f>IF(AO204="CC",'Order Details'!$N$33,IF(AO204="CC ADD ON",'Order Details'!$M$33,""))</f>
        <v/>
      </c>
      <c r="BL204" s="79" t="str">
        <f>IF(AP204="DL",'Order Details'!$N$35,"")</f>
        <v/>
      </c>
      <c r="BM204" s="79" t="str">
        <f>IF(AQ204="RC",'Order Details'!$N$36,"")</f>
        <v/>
      </c>
      <c r="BN204" s="79" t="str">
        <f>IF(AR204="OH",'Order Details'!$N$37,"")</f>
        <v/>
      </c>
      <c r="BO204" s="79" t="str">
        <f>IF(AS204="BVD",'Order Details'!$N$38,"")</f>
        <v/>
      </c>
      <c r="BP204" s="79" t="str">
        <f>IF(AT204="AM",'Order Details'!$N$40,"")</f>
        <v/>
      </c>
      <c r="BQ204" s="79" t="str">
        <f>IF(AU204="NH",'Order Details'!$N$41,"")</f>
        <v/>
      </c>
      <c r="BR204" s="79" t="str">
        <f>IF(AV204="CA",'Order Details'!$N$42,"")</f>
        <v/>
      </c>
      <c r="BS204" s="79" t="str">
        <f>IF(AW204="DD",'Order Details'!$N$43,"")</f>
        <v/>
      </c>
      <c r="BT204" s="79" t="str">
        <f>IF(AX204="TH",'Order Details'!$N$45,"")</f>
        <v/>
      </c>
      <c r="BU204" s="79" t="str">
        <f>IF(AY204="PHA",'Order Details'!$N$44,"")</f>
        <v/>
      </c>
      <c r="BV204" s="79" t="str">
        <f>IF(AZ204="OS",'Order Details'!$N$46,"")</f>
        <v/>
      </c>
      <c r="BW204" s="79" t="str">
        <f>IF(BA204="RUN PANEL",'Order Details'!$N$39,"")</f>
        <v/>
      </c>
      <c r="BX204" s="79" t="str">
        <f t="shared" si="58"/>
        <v/>
      </c>
    </row>
    <row r="205" spans="1:76" ht="15.75" customHeight="1">
      <c r="A205" s="22" t="str">
        <f>IF('Request Testing'!A205&gt;0,'Request Testing'!A205,"")</f>
        <v/>
      </c>
      <c r="B205" s="70" t="str">
        <f>IF('Request Testing'!B205="","",'Request Testing'!B205)</f>
        <v/>
      </c>
      <c r="C205" s="70" t="str">
        <f>IF('Request Testing'!C205="","",'Request Testing'!C205)</f>
        <v/>
      </c>
      <c r="D205" s="24" t="str">
        <f>IF('Request Testing'!D205="","",'Request Testing'!D205)</f>
        <v/>
      </c>
      <c r="E205" s="24" t="str">
        <f>IF('Request Testing'!E205="","",'Request Testing'!E205)</f>
        <v/>
      </c>
      <c r="F205" s="24" t="str">
        <f>IF('Request Testing'!F205="","",'Request Testing'!F205)</f>
        <v/>
      </c>
      <c r="G205" s="22" t="str">
        <f>IF('Request Testing'!G205="","",'Request Testing'!G205)</f>
        <v/>
      </c>
      <c r="H205" s="71" t="str">
        <f>IF('Request Testing'!H205="","",'Request Testing'!H205)</f>
        <v/>
      </c>
      <c r="I205" s="22" t="str">
        <f>IF('Request Testing'!I205="","",'Request Testing'!I205)</f>
        <v/>
      </c>
      <c r="J205" s="22" t="str">
        <f>IF('Request Testing'!J205="","",'Request Testing'!J205)</f>
        <v/>
      </c>
      <c r="K205" s="22" t="str">
        <f>IF('Request Testing'!K205="","",'Request Testing'!K205)</f>
        <v/>
      </c>
      <c r="L205" s="70" t="str">
        <f>IF('Request Testing'!L205="","",'Request Testing'!L205)</f>
        <v/>
      </c>
      <c r="M205" s="70" t="str">
        <f>IF('Request Testing'!M205="","",'Request Testing'!M205)</f>
        <v/>
      </c>
      <c r="N205" s="70" t="str">
        <f>IF('Request Testing'!N205="","",'Request Testing'!N205)</f>
        <v/>
      </c>
      <c r="O205" s="72" t="str">
        <f>IF('Request Testing'!O205&lt;1,"",IF(AND(OR('Request Testing'!L205&gt;0,'Request Testing'!M205&gt;0,'Request Testing'!N205&gt;0),COUNTA('Request Testing'!O205)&gt;0),"","PV"))</f>
        <v/>
      </c>
      <c r="P205" s="72" t="str">
        <f>IF('Request Testing'!P205&lt;1,"",IF(AND(OR('Request Testing'!L205&gt;0,'Request Testing'!M205&gt;0),COUNTA('Request Testing'!P205)&gt;0),"HPS ADD ON","HPS"))</f>
        <v/>
      </c>
      <c r="Q205" s="72" t="str">
        <f>IF('Request Testing'!Q205&lt;1,"",IF(AND(OR('Request Testing'!L205&gt;0,'Request Testing'!M205&gt;0),COUNTA('Request Testing'!Q205)&gt;0),"CC ADD ON","CC"))</f>
        <v/>
      </c>
      <c r="R205" s="72" t="str">
        <f>IF('Request Testing'!R205&lt;1,"",IF(AND(OR('Request Testing'!L205&gt;0,'Request Testing'!M205&gt;0),COUNTA('Request Testing'!R205)&gt;0),"RC ADD ON","RC"))</f>
        <v/>
      </c>
      <c r="S205" s="70" t="str">
        <f>IF('Request Testing'!S205&lt;1,"",IF(AND(OR('Request Testing'!L205&gt;0,'Request Testing'!M205&gt;0),COUNTA('Request Testing'!S205)&gt;0),"DL ADD ON","DL"))</f>
        <v/>
      </c>
      <c r="T205" s="70" t="str">
        <f>IF('Request Testing'!T205="","",'Request Testing'!T205)</f>
        <v/>
      </c>
      <c r="U205" s="70" t="str">
        <f>IF('Request Testing'!U205&lt;1,"",IF(AND(OR('Request Testing'!L205&gt;0,'Request Testing'!M205&gt;0),COUNTA('Request Testing'!U205)&gt;0),"OH ADD ON","OH"))</f>
        <v/>
      </c>
      <c r="V205" s="73" t="str">
        <f>IF('Request Testing'!V205&lt;1,"",IF(AND(OR('Request Testing'!L205&gt;0,'Request Testing'!M205&gt;0),COUNTA('Request Testing'!V205)&gt;0),"GCP","AM"))</f>
        <v/>
      </c>
      <c r="W205" s="73" t="str">
        <f>IF('Request Testing'!W205&lt;1,"",IF(AND(OR('Request Testing'!L205&gt;0,'Request Testing'!M205&gt;0),COUNTA('Request Testing'!W205)&gt;0),"GCP","NH"))</f>
        <v/>
      </c>
      <c r="X205" s="73" t="str">
        <f>IF('Request Testing'!X205&lt;1,"",IF(AND(OR('Request Testing'!L205&gt;0,'Request Testing'!M205&gt;0),COUNTA('Request Testing'!X205)&gt;0),"GCP","CA"))</f>
        <v/>
      </c>
      <c r="Y205" s="73" t="str">
        <f>IF('Request Testing'!Y205&lt;1,"",IF(AND(OR('Request Testing'!L205&gt;0,'Request Testing'!M205&gt;0),COUNTA('Request Testing'!Y205)&gt;0),"GCP","DD"))</f>
        <v/>
      </c>
      <c r="Z205" s="73" t="str">
        <f>IF('Request Testing'!Z205&lt;1,"",IF(AND(OR('Request Testing'!L205&gt;0,'Request Testing'!M205&gt;0),COUNTA('Request Testing'!Z205)&gt;0),"GCP","TH"))</f>
        <v/>
      </c>
      <c r="AA205" s="73" t="str">
        <f>IF('Request Testing'!AA205&lt;1,"",IF(AND(OR('Request Testing'!L205&gt;0,'Request Testing'!M205&gt;0),COUNTA('Request Testing'!AA205)&gt;0),"GCP","PHA"))</f>
        <v/>
      </c>
      <c r="AB205" s="73" t="str">
        <f>IF('Request Testing'!AB205&lt;1,"",IF(AND(OR('Request Testing'!L205&gt;0,'Request Testing'!M205&gt;0),COUNTA('Request Testing'!AB205)&gt;0),"GCP","OS"))</f>
        <v/>
      </c>
      <c r="AE205" s="74" t="str">
        <f>IF(OR('Request Testing'!L205&gt;0,'Request Testing'!M205&gt;0,'Request Testing'!N205&gt;0,'Request Testing'!O205&gt;0,'Request Testing'!P205&gt;0,'Request Testing'!Q205&gt;0,'Request Testing'!R205&gt;0,'Request Testing'!S205&gt;0,'Request Testing'!T205&gt;0,'Request Testing'!U205&gt;0,'Request Testing'!V205&gt;0,'Request Testing'!W205&gt;0,'Request Testing'!X205&gt;0,'Request Testing'!Y205&gt;0,'Request Testing'!Z205&gt;0,'Request Testing'!AA205&gt;0,'Request Testing'!AB205&gt;0),"X","")</f>
        <v/>
      </c>
      <c r="AF205" s="75" t="str">
        <f>IF(ISNUMBER(SEARCH({"S"},C205)),"S",IF(ISNUMBER(SEARCH({"M"},C205)),"B",IF(ISNUMBER(SEARCH({"B"},C205)),"B",IF(ISNUMBER(SEARCH({"C"},C205)),"C",IF(ISNUMBER(SEARCH({"H"},C205)),"C",IF(ISNUMBER(SEARCH({"F"},C205)),"C",""))))))</f>
        <v/>
      </c>
      <c r="AG205" s="74" t="str">
        <f t="shared" si="40"/>
        <v/>
      </c>
      <c r="AH205" s="74" t="str">
        <f t="shared" si="41"/>
        <v/>
      </c>
      <c r="AI205" s="74" t="str">
        <f t="shared" si="42"/>
        <v/>
      </c>
      <c r="AJ205" s="4" t="str">
        <f t="shared" si="43"/>
        <v/>
      </c>
      <c r="AK205" s="76" t="str">
        <f>IF('Request Testing'!M205&lt;1,"",IF(AND(OR('Request Testing'!$E$1&gt;0),COUNTA('Request Testing'!M205)&gt;0),"CHR","GGP-LD"))</f>
        <v/>
      </c>
      <c r="AL205" s="4" t="str">
        <f t="shared" si="44"/>
        <v/>
      </c>
      <c r="AM205" s="52" t="str">
        <f t="shared" si="45"/>
        <v/>
      </c>
      <c r="AN205" s="4" t="str">
        <f t="shared" si="46"/>
        <v/>
      </c>
      <c r="AO205" s="4" t="str">
        <f t="shared" si="47"/>
        <v/>
      </c>
      <c r="AP205" s="74" t="str">
        <f t="shared" si="48"/>
        <v/>
      </c>
      <c r="AQ205" s="4" t="str">
        <f t="shared" si="49"/>
        <v/>
      </c>
      <c r="AR205" s="4" t="str">
        <f t="shared" si="59"/>
        <v/>
      </c>
      <c r="AS205" s="74" t="str">
        <f t="shared" si="50"/>
        <v/>
      </c>
      <c r="AT205" s="4" t="str">
        <f t="shared" si="51"/>
        <v/>
      </c>
      <c r="AU205" s="4" t="str">
        <f t="shared" si="52"/>
        <v/>
      </c>
      <c r="AV205" s="4" t="str">
        <f t="shared" si="53"/>
        <v/>
      </c>
      <c r="AW205" s="4" t="str">
        <f t="shared" si="54"/>
        <v/>
      </c>
      <c r="AX205" s="4" t="str">
        <f t="shared" si="55"/>
        <v/>
      </c>
      <c r="AY205" s="4" t="str">
        <f t="shared" si="56"/>
        <v/>
      </c>
      <c r="AZ205" s="4" t="str">
        <f t="shared" si="57"/>
        <v/>
      </c>
      <c r="BA205" s="77" t="str">
        <f>IF(AND(OR('Request Testing'!L205&gt;0,'Request Testing'!M205&gt;0),COUNTA('Request Testing'!V205:AB205)&gt;0),"Run Panel","")</f>
        <v/>
      </c>
      <c r="BC205" s="78" t="str">
        <f>IF(AG205="Blood Card",'Order Details'!$S$34,"")</f>
        <v/>
      </c>
      <c r="BD205" s="78" t="str">
        <f>IF(AH205="Hair Card",'Order Details'!$S$35,"")</f>
        <v/>
      </c>
      <c r="BF205" s="4" t="str">
        <f>IF(AJ205="GGP-HD",'Order Details'!$N$10,"")</f>
        <v/>
      </c>
      <c r="BG205" s="79" t="str">
        <f>IF(AK205="GGP-LD",'Order Details'!$N$15,IF(AK205="CHR",'Order Details'!$P$15,""))</f>
        <v/>
      </c>
      <c r="BH205" s="52" t="str">
        <f>IF(AL205="GGP-uLD",'Order Details'!$N$18,"")</f>
        <v/>
      </c>
      <c r="BI205" s="80" t="str">
        <f>IF(AM205="PV",'Order Details'!$N$24,"")</f>
        <v/>
      </c>
      <c r="BJ205" s="78" t="str">
        <f>IF(AN205="HPS",'Order Details'!$N$34,IF(AN205="HPS ADD ON",'Order Details'!$M$34,""))</f>
        <v/>
      </c>
      <c r="BK205" s="78" t="str">
        <f>IF(AO205="CC",'Order Details'!$N$33,IF(AO205="CC ADD ON",'Order Details'!$M$33,""))</f>
        <v/>
      </c>
      <c r="BL205" s="79" t="str">
        <f>IF(AP205="DL",'Order Details'!$N$35,"")</f>
        <v/>
      </c>
      <c r="BM205" s="79" t="str">
        <f>IF(AQ205="RC",'Order Details'!$N$36,"")</f>
        <v/>
      </c>
      <c r="BN205" s="79" t="str">
        <f>IF(AR205="OH",'Order Details'!$N$37,"")</f>
        <v/>
      </c>
      <c r="BO205" s="79" t="str">
        <f>IF(AS205="BVD",'Order Details'!$N$38,"")</f>
        <v/>
      </c>
      <c r="BP205" s="79" t="str">
        <f>IF(AT205="AM",'Order Details'!$N$40,"")</f>
        <v/>
      </c>
      <c r="BQ205" s="79" t="str">
        <f>IF(AU205="NH",'Order Details'!$N$41,"")</f>
        <v/>
      </c>
      <c r="BR205" s="79" t="str">
        <f>IF(AV205="CA",'Order Details'!$N$42,"")</f>
        <v/>
      </c>
      <c r="BS205" s="79" t="str">
        <f>IF(AW205="DD",'Order Details'!$N$43,"")</f>
        <v/>
      </c>
      <c r="BT205" s="79" t="str">
        <f>IF(AX205="TH",'Order Details'!$N$45,"")</f>
        <v/>
      </c>
      <c r="BU205" s="79" t="str">
        <f>IF(AY205="PHA",'Order Details'!$N$44,"")</f>
        <v/>
      </c>
      <c r="BV205" s="79" t="str">
        <f>IF(AZ205="OS",'Order Details'!$N$46,"")</f>
        <v/>
      </c>
      <c r="BW205" s="79" t="str">
        <f>IF(BA205="RUN PANEL",'Order Details'!$N$39,"")</f>
        <v/>
      </c>
      <c r="BX205" s="79" t="str">
        <f t="shared" si="58"/>
        <v/>
      </c>
    </row>
    <row r="206" spans="1:76" ht="15.75" customHeight="1">
      <c r="A206" s="22" t="str">
        <f>IF('Request Testing'!A206&gt;0,'Request Testing'!A206,"")</f>
        <v/>
      </c>
      <c r="B206" s="70" t="str">
        <f>IF('Request Testing'!B206="","",'Request Testing'!B206)</f>
        <v/>
      </c>
      <c r="C206" s="70" t="str">
        <f>IF('Request Testing'!C206="","",'Request Testing'!C206)</f>
        <v/>
      </c>
      <c r="D206" s="24" t="str">
        <f>IF('Request Testing'!D206="","",'Request Testing'!D206)</f>
        <v/>
      </c>
      <c r="E206" s="24" t="str">
        <f>IF('Request Testing'!E206="","",'Request Testing'!E206)</f>
        <v/>
      </c>
      <c r="F206" s="24" t="str">
        <f>IF('Request Testing'!F206="","",'Request Testing'!F206)</f>
        <v/>
      </c>
      <c r="G206" s="22" t="str">
        <f>IF('Request Testing'!G206="","",'Request Testing'!G206)</f>
        <v/>
      </c>
      <c r="H206" s="71" t="str">
        <f>IF('Request Testing'!H206="","",'Request Testing'!H206)</f>
        <v/>
      </c>
      <c r="I206" s="22" t="str">
        <f>IF('Request Testing'!I206="","",'Request Testing'!I206)</f>
        <v/>
      </c>
      <c r="J206" s="22" t="str">
        <f>IF('Request Testing'!J206="","",'Request Testing'!J206)</f>
        <v/>
      </c>
      <c r="K206" s="22" t="str">
        <f>IF('Request Testing'!K206="","",'Request Testing'!K206)</f>
        <v/>
      </c>
      <c r="L206" s="70" t="str">
        <f>IF('Request Testing'!L206="","",'Request Testing'!L206)</f>
        <v/>
      </c>
      <c r="M206" s="70" t="str">
        <f>IF('Request Testing'!M206="","",'Request Testing'!M206)</f>
        <v/>
      </c>
      <c r="N206" s="70" t="str">
        <f>IF('Request Testing'!N206="","",'Request Testing'!N206)</f>
        <v/>
      </c>
      <c r="O206" s="72" t="str">
        <f>IF('Request Testing'!O206&lt;1,"",IF(AND(OR('Request Testing'!L206&gt;0,'Request Testing'!M206&gt;0,'Request Testing'!N206&gt;0),COUNTA('Request Testing'!O206)&gt;0),"","PV"))</f>
        <v/>
      </c>
      <c r="P206" s="72" t="str">
        <f>IF('Request Testing'!P206&lt;1,"",IF(AND(OR('Request Testing'!L206&gt;0,'Request Testing'!M206&gt;0),COUNTA('Request Testing'!P206)&gt;0),"HPS ADD ON","HPS"))</f>
        <v/>
      </c>
      <c r="Q206" s="72" t="str">
        <f>IF('Request Testing'!Q206&lt;1,"",IF(AND(OR('Request Testing'!L206&gt;0,'Request Testing'!M206&gt;0),COUNTA('Request Testing'!Q206)&gt;0),"CC ADD ON","CC"))</f>
        <v/>
      </c>
      <c r="R206" s="72" t="str">
        <f>IF('Request Testing'!R206&lt;1,"",IF(AND(OR('Request Testing'!L206&gt;0,'Request Testing'!M206&gt;0),COUNTA('Request Testing'!R206)&gt;0),"RC ADD ON","RC"))</f>
        <v/>
      </c>
      <c r="S206" s="70" t="str">
        <f>IF('Request Testing'!S206&lt;1,"",IF(AND(OR('Request Testing'!L206&gt;0,'Request Testing'!M206&gt;0),COUNTA('Request Testing'!S206)&gt;0),"DL ADD ON","DL"))</f>
        <v/>
      </c>
      <c r="T206" s="70" t="str">
        <f>IF('Request Testing'!T206="","",'Request Testing'!T206)</f>
        <v/>
      </c>
      <c r="U206" s="70" t="str">
        <f>IF('Request Testing'!U206&lt;1,"",IF(AND(OR('Request Testing'!L206&gt;0,'Request Testing'!M206&gt;0),COUNTA('Request Testing'!U206)&gt;0),"OH ADD ON","OH"))</f>
        <v/>
      </c>
      <c r="V206" s="73" t="str">
        <f>IF('Request Testing'!V206&lt;1,"",IF(AND(OR('Request Testing'!L206&gt;0,'Request Testing'!M206&gt;0),COUNTA('Request Testing'!V206)&gt;0),"GCP","AM"))</f>
        <v/>
      </c>
      <c r="W206" s="73" t="str">
        <f>IF('Request Testing'!W206&lt;1,"",IF(AND(OR('Request Testing'!L206&gt;0,'Request Testing'!M206&gt;0),COUNTA('Request Testing'!W206)&gt;0),"GCP","NH"))</f>
        <v/>
      </c>
      <c r="X206" s="73" t="str">
        <f>IF('Request Testing'!X206&lt;1,"",IF(AND(OR('Request Testing'!L206&gt;0,'Request Testing'!M206&gt;0),COUNTA('Request Testing'!X206)&gt;0),"GCP","CA"))</f>
        <v/>
      </c>
      <c r="Y206" s="73" t="str">
        <f>IF('Request Testing'!Y206&lt;1,"",IF(AND(OR('Request Testing'!L206&gt;0,'Request Testing'!M206&gt;0),COUNTA('Request Testing'!Y206)&gt;0),"GCP","DD"))</f>
        <v/>
      </c>
      <c r="Z206" s="73" t="str">
        <f>IF('Request Testing'!Z206&lt;1,"",IF(AND(OR('Request Testing'!L206&gt;0,'Request Testing'!M206&gt;0),COUNTA('Request Testing'!Z206)&gt;0),"GCP","TH"))</f>
        <v/>
      </c>
      <c r="AA206" s="73" t="str">
        <f>IF('Request Testing'!AA206&lt;1,"",IF(AND(OR('Request Testing'!L206&gt;0,'Request Testing'!M206&gt;0),COUNTA('Request Testing'!AA206)&gt;0),"GCP","PHA"))</f>
        <v/>
      </c>
      <c r="AB206" s="73" t="str">
        <f>IF('Request Testing'!AB206&lt;1,"",IF(AND(OR('Request Testing'!L206&gt;0,'Request Testing'!M206&gt;0),COUNTA('Request Testing'!AB206)&gt;0),"GCP","OS"))</f>
        <v/>
      </c>
      <c r="AE206" s="74" t="str">
        <f>IF(OR('Request Testing'!L206&gt;0,'Request Testing'!M206&gt;0,'Request Testing'!N206&gt;0,'Request Testing'!O206&gt;0,'Request Testing'!P206&gt;0,'Request Testing'!Q206&gt;0,'Request Testing'!R206&gt;0,'Request Testing'!S206&gt;0,'Request Testing'!T206&gt;0,'Request Testing'!U206&gt;0,'Request Testing'!V206&gt;0,'Request Testing'!W206&gt;0,'Request Testing'!X206&gt;0,'Request Testing'!Y206&gt;0,'Request Testing'!Z206&gt;0,'Request Testing'!AA206&gt;0,'Request Testing'!AB206&gt;0),"X","")</f>
        <v/>
      </c>
      <c r="AF206" s="75" t="str">
        <f>IF(ISNUMBER(SEARCH({"S"},C206)),"S",IF(ISNUMBER(SEARCH({"M"},C206)),"B",IF(ISNUMBER(SEARCH({"B"},C206)),"B",IF(ISNUMBER(SEARCH({"C"},C206)),"C",IF(ISNUMBER(SEARCH({"H"},C206)),"C",IF(ISNUMBER(SEARCH({"F"},C206)),"C",""))))))</f>
        <v/>
      </c>
      <c r="AG206" s="74" t="str">
        <f t="shared" si="40"/>
        <v/>
      </c>
      <c r="AH206" s="74" t="str">
        <f t="shared" si="41"/>
        <v/>
      </c>
      <c r="AI206" s="74" t="str">
        <f t="shared" si="42"/>
        <v/>
      </c>
      <c r="AJ206" s="4" t="str">
        <f t="shared" si="43"/>
        <v/>
      </c>
      <c r="AK206" s="76" t="str">
        <f>IF('Request Testing'!M206&lt;1,"",IF(AND(OR('Request Testing'!$E$1&gt;0),COUNTA('Request Testing'!M206)&gt;0),"CHR","GGP-LD"))</f>
        <v/>
      </c>
      <c r="AL206" s="4" t="str">
        <f t="shared" si="44"/>
        <v/>
      </c>
      <c r="AM206" s="52" t="str">
        <f t="shared" si="45"/>
        <v/>
      </c>
      <c r="AN206" s="4" t="str">
        <f t="shared" si="46"/>
        <v/>
      </c>
      <c r="AO206" s="4" t="str">
        <f t="shared" si="47"/>
        <v/>
      </c>
      <c r="AP206" s="74" t="str">
        <f t="shared" si="48"/>
        <v/>
      </c>
      <c r="AQ206" s="4" t="str">
        <f t="shared" si="49"/>
        <v/>
      </c>
      <c r="AR206" s="4" t="str">
        <f t="shared" si="59"/>
        <v/>
      </c>
      <c r="AS206" s="74" t="str">
        <f t="shared" si="50"/>
        <v/>
      </c>
      <c r="AT206" s="4" t="str">
        <f t="shared" si="51"/>
        <v/>
      </c>
      <c r="AU206" s="4" t="str">
        <f t="shared" si="52"/>
        <v/>
      </c>
      <c r="AV206" s="4" t="str">
        <f t="shared" si="53"/>
        <v/>
      </c>
      <c r="AW206" s="4" t="str">
        <f t="shared" si="54"/>
        <v/>
      </c>
      <c r="AX206" s="4" t="str">
        <f t="shared" si="55"/>
        <v/>
      </c>
      <c r="AY206" s="4" t="str">
        <f t="shared" si="56"/>
        <v/>
      </c>
      <c r="AZ206" s="4" t="str">
        <f t="shared" si="57"/>
        <v/>
      </c>
      <c r="BA206" s="77" t="str">
        <f>IF(AND(OR('Request Testing'!L206&gt;0,'Request Testing'!M206&gt;0),COUNTA('Request Testing'!V206:AB206)&gt;0),"Run Panel","")</f>
        <v/>
      </c>
      <c r="BC206" s="78" t="str">
        <f>IF(AG206="Blood Card",'Order Details'!$S$34,"")</f>
        <v/>
      </c>
      <c r="BD206" s="78" t="str">
        <f>IF(AH206="Hair Card",'Order Details'!$S$35,"")</f>
        <v/>
      </c>
      <c r="BF206" s="4" t="str">
        <f>IF(AJ206="GGP-HD",'Order Details'!$N$10,"")</f>
        <v/>
      </c>
      <c r="BG206" s="79" t="str">
        <f>IF(AK206="GGP-LD",'Order Details'!$N$15,IF(AK206="CHR",'Order Details'!$P$15,""))</f>
        <v/>
      </c>
      <c r="BH206" s="52" t="str">
        <f>IF(AL206="GGP-uLD",'Order Details'!$N$18,"")</f>
        <v/>
      </c>
      <c r="BI206" s="80" t="str">
        <f>IF(AM206="PV",'Order Details'!$N$24,"")</f>
        <v/>
      </c>
      <c r="BJ206" s="78" t="str">
        <f>IF(AN206="HPS",'Order Details'!$N$34,IF(AN206="HPS ADD ON",'Order Details'!$M$34,""))</f>
        <v/>
      </c>
      <c r="BK206" s="78" t="str">
        <f>IF(AO206="CC",'Order Details'!$N$33,IF(AO206="CC ADD ON",'Order Details'!$M$33,""))</f>
        <v/>
      </c>
      <c r="BL206" s="79" t="str">
        <f>IF(AP206="DL",'Order Details'!$N$35,"")</f>
        <v/>
      </c>
      <c r="BM206" s="79" t="str">
        <f>IF(AQ206="RC",'Order Details'!$N$36,"")</f>
        <v/>
      </c>
      <c r="BN206" s="79" t="str">
        <f>IF(AR206="OH",'Order Details'!$N$37,"")</f>
        <v/>
      </c>
      <c r="BO206" s="79" t="str">
        <f>IF(AS206="BVD",'Order Details'!$N$38,"")</f>
        <v/>
      </c>
      <c r="BP206" s="79" t="str">
        <f>IF(AT206="AM",'Order Details'!$N$40,"")</f>
        <v/>
      </c>
      <c r="BQ206" s="79" t="str">
        <f>IF(AU206="NH",'Order Details'!$N$41,"")</f>
        <v/>
      </c>
      <c r="BR206" s="79" t="str">
        <f>IF(AV206="CA",'Order Details'!$N$42,"")</f>
        <v/>
      </c>
      <c r="BS206" s="79" t="str">
        <f>IF(AW206="DD",'Order Details'!$N$43,"")</f>
        <v/>
      </c>
      <c r="BT206" s="79" t="str">
        <f>IF(AX206="TH",'Order Details'!$N$45,"")</f>
        <v/>
      </c>
      <c r="BU206" s="79" t="str">
        <f>IF(AY206="PHA",'Order Details'!$N$44,"")</f>
        <v/>
      </c>
      <c r="BV206" s="79" t="str">
        <f>IF(AZ206="OS",'Order Details'!$N$46,"")</f>
        <v/>
      </c>
      <c r="BW206" s="79" t="str">
        <f>IF(BA206="RUN PANEL",'Order Details'!$N$39,"")</f>
        <v/>
      </c>
      <c r="BX206" s="79" t="str">
        <f t="shared" si="58"/>
        <v/>
      </c>
    </row>
    <row r="207" spans="1:76" ht="15.75" customHeight="1">
      <c r="A207" s="22" t="str">
        <f>IF('Request Testing'!A207&gt;0,'Request Testing'!A207,"")</f>
        <v/>
      </c>
      <c r="B207" s="70" t="str">
        <f>IF('Request Testing'!B207="","",'Request Testing'!B207)</f>
        <v/>
      </c>
      <c r="C207" s="70" t="str">
        <f>IF('Request Testing'!C207="","",'Request Testing'!C207)</f>
        <v/>
      </c>
      <c r="D207" s="24" t="str">
        <f>IF('Request Testing'!D207="","",'Request Testing'!D207)</f>
        <v/>
      </c>
      <c r="E207" s="24" t="str">
        <f>IF('Request Testing'!E207="","",'Request Testing'!E207)</f>
        <v/>
      </c>
      <c r="F207" s="24" t="str">
        <f>IF('Request Testing'!F207="","",'Request Testing'!F207)</f>
        <v/>
      </c>
      <c r="G207" s="22" t="str">
        <f>IF('Request Testing'!G207="","",'Request Testing'!G207)</f>
        <v/>
      </c>
      <c r="H207" s="71" t="str">
        <f>IF('Request Testing'!H207="","",'Request Testing'!H207)</f>
        <v/>
      </c>
      <c r="I207" s="22" t="str">
        <f>IF('Request Testing'!I207="","",'Request Testing'!I207)</f>
        <v/>
      </c>
      <c r="J207" s="22" t="str">
        <f>IF('Request Testing'!J207="","",'Request Testing'!J207)</f>
        <v/>
      </c>
      <c r="K207" s="22" t="str">
        <f>IF('Request Testing'!K207="","",'Request Testing'!K207)</f>
        <v/>
      </c>
      <c r="L207" s="70" t="str">
        <f>IF('Request Testing'!L207="","",'Request Testing'!L207)</f>
        <v/>
      </c>
      <c r="M207" s="70" t="str">
        <f>IF('Request Testing'!M207="","",'Request Testing'!M207)</f>
        <v/>
      </c>
      <c r="N207" s="70" t="str">
        <f>IF('Request Testing'!N207="","",'Request Testing'!N207)</f>
        <v/>
      </c>
      <c r="O207" s="72" t="str">
        <f>IF('Request Testing'!O207&lt;1,"",IF(AND(OR('Request Testing'!L207&gt;0,'Request Testing'!M207&gt;0,'Request Testing'!N207&gt;0),COUNTA('Request Testing'!O207)&gt;0),"","PV"))</f>
        <v/>
      </c>
      <c r="P207" s="72" t="str">
        <f>IF('Request Testing'!P207&lt;1,"",IF(AND(OR('Request Testing'!L207&gt;0,'Request Testing'!M207&gt;0),COUNTA('Request Testing'!P207)&gt;0),"HPS ADD ON","HPS"))</f>
        <v/>
      </c>
      <c r="Q207" s="72" t="str">
        <f>IF('Request Testing'!Q207&lt;1,"",IF(AND(OR('Request Testing'!L207&gt;0,'Request Testing'!M207&gt;0),COUNTA('Request Testing'!Q207)&gt;0),"CC ADD ON","CC"))</f>
        <v/>
      </c>
      <c r="R207" s="72" t="str">
        <f>IF('Request Testing'!R207&lt;1,"",IF(AND(OR('Request Testing'!L207&gt;0,'Request Testing'!M207&gt;0),COUNTA('Request Testing'!R207)&gt;0),"RC ADD ON","RC"))</f>
        <v/>
      </c>
      <c r="S207" s="70" t="str">
        <f>IF('Request Testing'!S207&lt;1,"",IF(AND(OR('Request Testing'!L207&gt;0,'Request Testing'!M207&gt;0),COUNTA('Request Testing'!S207)&gt;0),"DL ADD ON","DL"))</f>
        <v/>
      </c>
      <c r="T207" s="70" t="str">
        <f>IF('Request Testing'!T207="","",'Request Testing'!T207)</f>
        <v/>
      </c>
      <c r="U207" s="70" t="str">
        <f>IF('Request Testing'!U207&lt;1,"",IF(AND(OR('Request Testing'!L207&gt;0,'Request Testing'!M207&gt;0),COUNTA('Request Testing'!U207)&gt;0),"OH ADD ON","OH"))</f>
        <v/>
      </c>
      <c r="V207" s="73" t="str">
        <f>IF('Request Testing'!V207&lt;1,"",IF(AND(OR('Request Testing'!L207&gt;0,'Request Testing'!M207&gt;0),COUNTA('Request Testing'!V207)&gt;0),"GCP","AM"))</f>
        <v/>
      </c>
      <c r="W207" s="73" t="str">
        <f>IF('Request Testing'!W207&lt;1,"",IF(AND(OR('Request Testing'!L207&gt;0,'Request Testing'!M207&gt;0),COUNTA('Request Testing'!W207)&gt;0),"GCP","NH"))</f>
        <v/>
      </c>
      <c r="X207" s="73" t="str">
        <f>IF('Request Testing'!X207&lt;1,"",IF(AND(OR('Request Testing'!L207&gt;0,'Request Testing'!M207&gt;0),COUNTA('Request Testing'!X207)&gt;0),"GCP","CA"))</f>
        <v/>
      </c>
      <c r="Y207" s="73" t="str">
        <f>IF('Request Testing'!Y207&lt;1,"",IF(AND(OR('Request Testing'!L207&gt;0,'Request Testing'!M207&gt;0),COUNTA('Request Testing'!Y207)&gt;0),"GCP","DD"))</f>
        <v/>
      </c>
      <c r="Z207" s="73" t="str">
        <f>IF('Request Testing'!Z207&lt;1,"",IF(AND(OR('Request Testing'!L207&gt;0,'Request Testing'!M207&gt;0),COUNTA('Request Testing'!Z207)&gt;0),"GCP","TH"))</f>
        <v/>
      </c>
      <c r="AA207" s="73" t="str">
        <f>IF('Request Testing'!AA207&lt;1,"",IF(AND(OR('Request Testing'!L207&gt;0,'Request Testing'!M207&gt;0),COUNTA('Request Testing'!AA207)&gt;0),"GCP","PHA"))</f>
        <v/>
      </c>
      <c r="AB207" s="73" t="str">
        <f>IF('Request Testing'!AB207&lt;1,"",IF(AND(OR('Request Testing'!L207&gt;0,'Request Testing'!M207&gt;0),COUNTA('Request Testing'!AB207)&gt;0),"GCP","OS"))</f>
        <v/>
      </c>
      <c r="AE207" s="74" t="str">
        <f>IF(OR('Request Testing'!L207&gt;0,'Request Testing'!M207&gt;0,'Request Testing'!N207&gt;0,'Request Testing'!O207&gt;0,'Request Testing'!P207&gt;0,'Request Testing'!Q207&gt;0,'Request Testing'!R207&gt;0,'Request Testing'!S207&gt;0,'Request Testing'!T207&gt;0,'Request Testing'!U207&gt;0,'Request Testing'!V207&gt;0,'Request Testing'!W207&gt;0,'Request Testing'!X207&gt;0,'Request Testing'!Y207&gt;0,'Request Testing'!Z207&gt;0,'Request Testing'!AA207&gt;0,'Request Testing'!AB207&gt;0),"X","")</f>
        <v/>
      </c>
      <c r="AF207" s="75" t="str">
        <f>IF(ISNUMBER(SEARCH({"S"},C207)),"S",IF(ISNUMBER(SEARCH({"M"},C207)),"B",IF(ISNUMBER(SEARCH({"B"},C207)),"B",IF(ISNUMBER(SEARCH({"C"},C207)),"C",IF(ISNUMBER(SEARCH({"H"},C207)),"C",IF(ISNUMBER(SEARCH({"F"},C207)),"C",""))))))</f>
        <v/>
      </c>
      <c r="AG207" s="74" t="str">
        <f t="shared" si="40"/>
        <v/>
      </c>
      <c r="AH207" s="74" t="str">
        <f t="shared" si="41"/>
        <v/>
      </c>
      <c r="AI207" s="74" t="str">
        <f t="shared" si="42"/>
        <v/>
      </c>
      <c r="AJ207" s="4" t="str">
        <f t="shared" si="43"/>
        <v/>
      </c>
      <c r="AK207" s="76" t="str">
        <f>IF('Request Testing'!M207&lt;1,"",IF(AND(OR('Request Testing'!$E$1&gt;0),COUNTA('Request Testing'!M207)&gt;0),"CHR","GGP-LD"))</f>
        <v/>
      </c>
      <c r="AL207" s="4" t="str">
        <f t="shared" si="44"/>
        <v/>
      </c>
      <c r="AM207" s="52" t="str">
        <f t="shared" si="45"/>
        <v/>
      </c>
      <c r="AN207" s="4" t="str">
        <f t="shared" si="46"/>
        <v/>
      </c>
      <c r="AO207" s="4" t="str">
        <f t="shared" si="47"/>
        <v/>
      </c>
      <c r="AP207" s="74" t="str">
        <f t="shared" si="48"/>
        <v/>
      </c>
      <c r="AQ207" s="4" t="str">
        <f t="shared" si="49"/>
        <v/>
      </c>
      <c r="AR207" s="4" t="str">
        <f t="shared" si="59"/>
        <v/>
      </c>
      <c r="AS207" s="74" t="str">
        <f t="shared" si="50"/>
        <v/>
      </c>
      <c r="AT207" s="4" t="str">
        <f t="shared" si="51"/>
        <v/>
      </c>
      <c r="AU207" s="4" t="str">
        <f t="shared" si="52"/>
        <v/>
      </c>
      <c r="AV207" s="4" t="str">
        <f t="shared" si="53"/>
        <v/>
      </c>
      <c r="AW207" s="4" t="str">
        <f t="shared" si="54"/>
        <v/>
      </c>
      <c r="AX207" s="4" t="str">
        <f t="shared" si="55"/>
        <v/>
      </c>
      <c r="AY207" s="4" t="str">
        <f t="shared" si="56"/>
        <v/>
      </c>
      <c r="AZ207" s="4" t="str">
        <f t="shared" si="57"/>
        <v/>
      </c>
      <c r="BA207" s="77" t="str">
        <f>IF(AND(OR('Request Testing'!L207&gt;0,'Request Testing'!M207&gt;0),COUNTA('Request Testing'!V207:AB207)&gt;0),"Run Panel","")</f>
        <v/>
      </c>
      <c r="BC207" s="78" t="str">
        <f>IF(AG207="Blood Card",'Order Details'!$S$34,"")</f>
        <v/>
      </c>
      <c r="BD207" s="78" t="str">
        <f>IF(AH207="Hair Card",'Order Details'!$S$35,"")</f>
        <v/>
      </c>
      <c r="BF207" s="4" t="str">
        <f>IF(AJ207="GGP-HD",'Order Details'!$N$10,"")</f>
        <v/>
      </c>
      <c r="BG207" s="79" t="str">
        <f>IF(AK207="GGP-LD",'Order Details'!$N$15,IF(AK207="CHR",'Order Details'!$P$15,""))</f>
        <v/>
      </c>
      <c r="BH207" s="52" t="str">
        <f>IF(AL207="GGP-uLD",'Order Details'!$N$18,"")</f>
        <v/>
      </c>
      <c r="BI207" s="80" t="str">
        <f>IF(AM207="PV",'Order Details'!$N$24,"")</f>
        <v/>
      </c>
      <c r="BJ207" s="78" t="str">
        <f>IF(AN207="HPS",'Order Details'!$N$34,IF(AN207="HPS ADD ON",'Order Details'!$M$34,""))</f>
        <v/>
      </c>
      <c r="BK207" s="78" t="str">
        <f>IF(AO207="CC",'Order Details'!$N$33,IF(AO207="CC ADD ON",'Order Details'!$M$33,""))</f>
        <v/>
      </c>
      <c r="BL207" s="79" t="str">
        <f>IF(AP207="DL",'Order Details'!$N$35,"")</f>
        <v/>
      </c>
      <c r="BM207" s="79" t="str">
        <f>IF(AQ207="RC",'Order Details'!$N$36,"")</f>
        <v/>
      </c>
      <c r="BN207" s="79" t="str">
        <f>IF(AR207="OH",'Order Details'!$N$37,"")</f>
        <v/>
      </c>
      <c r="BO207" s="79" t="str">
        <f>IF(AS207="BVD",'Order Details'!$N$38,"")</f>
        <v/>
      </c>
      <c r="BP207" s="79" t="str">
        <f>IF(AT207="AM",'Order Details'!$N$40,"")</f>
        <v/>
      </c>
      <c r="BQ207" s="79" t="str">
        <f>IF(AU207="NH",'Order Details'!$N$41,"")</f>
        <v/>
      </c>
      <c r="BR207" s="79" t="str">
        <f>IF(AV207="CA",'Order Details'!$N$42,"")</f>
        <v/>
      </c>
      <c r="BS207" s="79" t="str">
        <f>IF(AW207="DD",'Order Details'!$N$43,"")</f>
        <v/>
      </c>
      <c r="BT207" s="79" t="str">
        <f>IF(AX207="TH",'Order Details'!$N$45,"")</f>
        <v/>
      </c>
      <c r="BU207" s="79" t="str">
        <f>IF(AY207="PHA",'Order Details'!$N$44,"")</f>
        <v/>
      </c>
      <c r="BV207" s="79" t="str">
        <f>IF(AZ207="OS",'Order Details'!$N$46,"")</f>
        <v/>
      </c>
      <c r="BW207" s="79" t="str">
        <f>IF(BA207="RUN PANEL",'Order Details'!$N$39,"")</f>
        <v/>
      </c>
      <c r="BX207" s="79" t="str">
        <f t="shared" si="58"/>
        <v/>
      </c>
    </row>
    <row r="208" spans="1:76" ht="15.75" customHeight="1">
      <c r="A208" s="22" t="str">
        <f>IF('Request Testing'!A208&gt;0,'Request Testing'!A208,"")</f>
        <v/>
      </c>
      <c r="B208" s="70" t="str">
        <f>IF('Request Testing'!B208="","",'Request Testing'!B208)</f>
        <v/>
      </c>
      <c r="C208" s="70" t="str">
        <f>IF('Request Testing'!C208="","",'Request Testing'!C208)</f>
        <v/>
      </c>
      <c r="D208" s="24" t="str">
        <f>IF('Request Testing'!D208="","",'Request Testing'!D208)</f>
        <v/>
      </c>
      <c r="E208" s="24" t="str">
        <f>IF('Request Testing'!E208="","",'Request Testing'!E208)</f>
        <v/>
      </c>
      <c r="F208" s="24" t="str">
        <f>IF('Request Testing'!F208="","",'Request Testing'!F208)</f>
        <v/>
      </c>
      <c r="G208" s="22" t="str">
        <f>IF('Request Testing'!G208="","",'Request Testing'!G208)</f>
        <v/>
      </c>
      <c r="H208" s="71" t="str">
        <f>IF('Request Testing'!H208="","",'Request Testing'!H208)</f>
        <v/>
      </c>
      <c r="I208" s="22" t="str">
        <f>IF('Request Testing'!I208="","",'Request Testing'!I208)</f>
        <v/>
      </c>
      <c r="J208" s="22" t="str">
        <f>IF('Request Testing'!J208="","",'Request Testing'!J208)</f>
        <v/>
      </c>
      <c r="K208" s="22" t="str">
        <f>IF('Request Testing'!K208="","",'Request Testing'!K208)</f>
        <v/>
      </c>
      <c r="L208" s="70" t="str">
        <f>IF('Request Testing'!L208="","",'Request Testing'!L208)</f>
        <v/>
      </c>
      <c r="M208" s="70" t="str">
        <f>IF('Request Testing'!M208="","",'Request Testing'!M208)</f>
        <v/>
      </c>
      <c r="N208" s="70" t="str">
        <f>IF('Request Testing'!N208="","",'Request Testing'!N208)</f>
        <v/>
      </c>
      <c r="O208" s="72" t="str">
        <f>IF('Request Testing'!O208&lt;1,"",IF(AND(OR('Request Testing'!L208&gt;0,'Request Testing'!M208&gt;0,'Request Testing'!N208&gt;0),COUNTA('Request Testing'!O208)&gt;0),"","PV"))</f>
        <v/>
      </c>
      <c r="P208" s="72" t="str">
        <f>IF('Request Testing'!P208&lt;1,"",IF(AND(OR('Request Testing'!L208&gt;0,'Request Testing'!M208&gt;0),COUNTA('Request Testing'!P208)&gt;0),"HPS ADD ON","HPS"))</f>
        <v/>
      </c>
      <c r="Q208" s="72" t="str">
        <f>IF('Request Testing'!Q208&lt;1,"",IF(AND(OR('Request Testing'!L208&gt;0,'Request Testing'!M208&gt;0),COUNTA('Request Testing'!Q208)&gt;0),"CC ADD ON","CC"))</f>
        <v/>
      </c>
      <c r="R208" s="72" t="str">
        <f>IF('Request Testing'!R208&lt;1,"",IF(AND(OR('Request Testing'!L208&gt;0,'Request Testing'!M208&gt;0),COUNTA('Request Testing'!R208)&gt;0),"RC ADD ON","RC"))</f>
        <v/>
      </c>
      <c r="S208" s="70" t="str">
        <f>IF('Request Testing'!S208&lt;1,"",IF(AND(OR('Request Testing'!L208&gt;0,'Request Testing'!M208&gt;0),COUNTA('Request Testing'!S208)&gt;0),"DL ADD ON","DL"))</f>
        <v/>
      </c>
      <c r="T208" s="70" t="str">
        <f>IF('Request Testing'!T208="","",'Request Testing'!T208)</f>
        <v/>
      </c>
      <c r="U208" s="70" t="str">
        <f>IF('Request Testing'!U208&lt;1,"",IF(AND(OR('Request Testing'!L208&gt;0,'Request Testing'!M208&gt;0),COUNTA('Request Testing'!U208)&gt;0),"OH ADD ON","OH"))</f>
        <v/>
      </c>
      <c r="V208" s="73" t="str">
        <f>IF('Request Testing'!V208&lt;1,"",IF(AND(OR('Request Testing'!L208&gt;0,'Request Testing'!M208&gt;0),COUNTA('Request Testing'!V208)&gt;0),"GCP","AM"))</f>
        <v/>
      </c>
      <c r="W208" s="73" t="str">
        <f>IF('Request Testing'!W208&lt;1,"",IF(AND(OR('Request Testing'!L208&gt;0,'Request Testing'!M208&gt;0),COUNTA('Request Testing'!W208)&gt;0),"GCP","NH"))</f>
        <v/>
      </c>
      <c r="X208" s="73" t="str">
        <f>IF('Request Testing'!X208&lt;1,"",IF(AND(OR('Request Testing'!L208&gt;0,'Request Testing'!M208&gt;0),COUNTA('Request Testing'!X208)&gt;0),"GCP","CA"))</f>
        <v/>
      </c>
      <c r="Y208" s="73" t="str">
        <f>IF('Request Testing'!Y208&lt;1,"",IF(AND(OR('Request Testing'!L208&gt;0,'Request Testing'!M208&gt;0),COUNTA('Request Testing'!Y208)&gt;0),"GCP","DD"))</f>
        <v/>
      </c>
      <c r="Z208" s="73" t="str">
        <f>IF('Request Testing'!Z208&lt;1,"",IF(AND(OR('Request Testing'!L208&gt;0,'Request Testing'!M208&gt;0),COUNTA('Request Testing'!Z208)&gt;0),"GCP","TH"))</f>
        <v/>
      </c>
      <c r="AA208" s="73" t="str">
        <f>IF('Request Testing'!AA208&lt;1,"",IF(AND(OR('Request Testing'!L208&gt;0,'Request Testing'!M208&gt;0),COUNTA('Request Testing'!AA208)&gt;0),"GCP","PHA"))</f>
        <v/>
      </c>
      <c r="AB208" s="73" t="str">
        <f>IF('Request Testing'!AB208&lt;1,"",IF(AND(OR('Request Testing'!L208&gt;0,'Request Testing'!M208&gt;0),COUNTA('Request Testing'!AB208)&gt;0),"GCP","OS"))</f>
        <v/>
      </c>
      <c r="AE208" s="74" t="str">
        <f>IF(OR('Request Testing'!L208&gt;0,'Request Testing'!M208&gt;0,'Request Testing'!N208&gt;0,'Request Testing'!O208&gt;0,'Request Testing'!P208&gt;0,'Request Testing'!Q208&gt;0,'Request Testing'!R208&gt;0,'Request Testing'!S208&gt;0,'Request Testing'!T208&gt;0,'Request Testing'!U208&gt;0,'Request Testing'!V208&gt;0,'Request Testing'!W208&gt;0,'Request Testing'!X208&gt;0,'Request Testing'!Y208&gt;0,'Request Testing'!Z208&gt;0,'Request Testing'!AA208&gt;0,'Request Testing'!AB208&gt;0),"X","")</f>
        <v/>
      </c>
      <c r="AF208" s="75" t="str">
        <f>IF(ISNUMBER(SEARCH({"S"},C208)),"S",IF(ISNUMBER(SEARCH({"M"},C208)),"B",IF(ISNUMBER(SEARCH({"B"},C208)),"B",IF(ISNUMBER(SEARCH({"C"},C208)),"C",IF(ISNUMBER(SEARCH({"H"},C208)),"C",IF(ISNUMBER(SEARCH({"F"},C208)),"C",""))))))</f>
        <v/>
      </c>
      <c r="AG208" s="74" t="str">
        <f t="shared" si="40"/>
        <v/>
      </c>
      <c r="AH208" s="74" t="str">
        <f t="shared" si="41"/>
        <v/>
      </c>
      <c r="AI208" s="74" t="str">
        <f t="shared" si="42"/>
        <v/>
      </c>
      <c r="AJ208" s="4" t="str">
        <f t="shared" si="43"/>
        <v/>
      </c>
      <c r="AK208" s="76" t="str">
        <f>IF('Request Testing'!M208&lt;1,"",IF(AND(OR('Request Testing'!$E$1&gt;0),COUNTA('Request Testing'!M208)&gt;0),"CHR","GGP-LD"))</f>
        <v/>
      </c>
      <c r="AL208" s="4" t="str">
        <f t="shared" si="44"/>
        <v/>
      </c>
      <c r="AM208" s="52" t="str">
        <f t="shared" si="45"/>
        <v/>
      </c>
      <c r="AN208" s="4" t="str">
        <f t="shared" si="46"/>
        <v/>
      </c>
      <c r="AO208" s="4" t="str">
        <f t="shared" si="47"/>
        <v/>
      </c>
      <c r="AP208" s="74" t="str">
        <f t="shared" si="48"/>
        <v/>
      </c>
      <c r="AQ208" s="4" t="str">
        <f t="shared" si="49"/>
        <v/>
      </c>
      <c r="AR208" s="4" t="str">
        <f t="shared" si="59"/>
        <v/>
      </c>
      <c r="AS208" s="74" t="str">
        <f t="shared" si="50"/>
        <v/>
      </c>
      <c r="AT208" s="4" t="str">
        <f t="shared" si="51"/>
        <v/>
      </c>
      <c r="AU208" s="4" t="str">
        <f t="shared" si="52"/>
        <v/>
      </c>
      <c r="AV208" s="4" t="str">
        <f t="shared" si="53"/>
        <v/>
      </c>
      <c r="AW208" s="4" t="str">
        <f t="shared" si="54"/>
        <v/>
      </c>
      <c r="AX208" s="4" t="str">
        <f t="shared" si="55"/>
        <v/>
      </c>
      <c r="AY208" s="4" t="str">
        <f t="shared" si="56"/>
        <v/>
      </c>
      <c r="AZ208" s="4" t="str">
        <f t="shared" si="57"/>
        <v/>
      </c>
      <c r="BA208" s="77" t="str">
        <f>IF(AND(OR('Request Testing'!L208&gt;0,'Request Testing'!M208&gt;0),COUNTA('Request Testing'!V208:AB208)&gt;0),"Run Panel","")</f>
        <v/>
      </c>
      <c r="BC208" s="78" t="str">
        <f>IF(AG208="Blood Card",'Order Details'!$S$34,"")</f>
        <v/>
      </c>
      <c r="BD208" s="78" t="str">
        <f>IF(AH208="Hair Card",'Order Details'!$S$35,"")</f>
        <v/>
      </c>
      <c r="BF208" s="4" t="str">
        <f>IF(AJ208="GGP-HD",'Order Details'!$N$10,"")</f>
        <v/>
      </c>
      <c r="BG208" s="79" t="str">
        <f>IF(AK208="GGP-LD",'Order Details'!$N$15,IF(AK208="CHR",'Order Details'!$P$15,""))</f>
        <v/>
      </c>
      <c r="BH208" s="52" t="str">
        <f>IF(AL208="GGP-uLD",'Order Details'!$N$18,"")</f>
        <v/>
      </c>
      <c r="BI208" s="80" t="str">
        <f>IF(AM208="PV",'Order Details'!$N$24,"")</f>
        <v/>
      </c>
      <c r="BJ208" s="78" t="str">
        <f>IF(AN208="HPS",'Order Details'!$N$34,IF(AN208="HPS ADD ON",'Order Details'!$M$34,""))</f>
        <v/>
      </c>
      <c r="BK208" s="78" t="str">
        <f>IF(AO208="CC",'Order Details'!$N$33,IF(AO208="CC ADD ON",'Order Details'!$M$33,""))</f>
        <v/>
      </c>
      <c r="BL208" s="79" t="str">
        <f>IF(AP208="DL",'Order Details'!$N$35,"")</f>
        <v/>
      </c>
      <c r="BM208" s="79" t="str">
        <f>IF(AQ208="RC",'Order Details'!$N$36,"")</f>
        <v/>
      </c>
      <c r="BN208" s="79" t="str">
        <f>IF(AR208="OH",'Order Details'!$N$37,"")</f>
        <v/>
      </c>
      <c r="BO208" s="79" t="str">
        <f>IF(AS208="BVD",'Order Details'!$N$38,"")</f>
        <v/>
      </c>
      <c r="BP208" s="79" t="str">
        <f>IF(AT208="AM",'Order Details'!$N$40,"")</f>
        <v/>
      </c>
      <c r="BQ208" s="79" t="str">
        <f>IF(AU208="NH",'Order Details'!$N$41,"")</f>
        <v/>
      </c>
      <c r="BR208" s="79" t="str">
        <f>IF(AV208="CA",'Order Details'!$N$42,"")</f>
        <v/>
      </c>
      <c r="BS208" s="79" t="str">
        <f>IF(AW208="DD",'Order Details'!$N$43,"")</f>
        <v/>
      </c>
      <c r="BT208" s="79" t="str">
        <f>IF(AX208="TH",'Order Details'!$N$45,"")</f>
        <v/>
      </c>
      <c r="BU208" s="79" t="str">
        <f>IF(AY208="PHA",'Order Details'!$N$44,"")</f>
        <v/>
      </c>
      <c r="BV208" s="79" t="str">
        <f>IF(AZ208="OS",'Order Details'!$N$46,"")</f>
        <v/>
      </c>
      <c r="BW208" s="79" t="str">
        <f>IF(BA208="RUN PANEL",'Order Details'!$N$39,"")</f>
        <v/>
      </c>
      <c r="BX208" s="79" t="str">
        <f t="shared" si="58"/>
        <v/>
      </c>
    </row>
    <row r="209" spans="1:76" ht="15.75" customHeight="1">
      <c r="A209" s="22" t="str">
        <f>IF('Request Testing'!A209&gt;0,'Request Testing'!A209,"")</f>
        <v/>
      </c>
      <c r="B209" s="70" t="str">
        <f>IF('Request Testing'!B209="","",'Request Testing'!B209)</f>
        <v/>
      </c>
      <c r="C209" s="70" t="str">
        <f>IF('Request Testing'!C209="","",'Request Testing'!C209)</f>
        <v/>
      </c>
      <c r="D209" s="24" t="str">
        <f>IF('Request Testing'!D209="","",'Request Testing'!D209)</f>
        <v/>
      </c>
      <c r="E209" s="24" t="str">
        <f>IF('Request Testing'!E209="","",'Request Testing'!E209)</f>
        <v/>
      </c>
      <c r="F209" s="24" t="str">
        <f>IF('Request Testing'!F209="","",'Request Testing'!F209)</f>
        <v/>
      </c>
      <c r="G209" s="22" t="str">
        <f>IF('Request Testing'!G209="","",'Request Testing'!G209)</f>
        <v/>
      </c>
      <c r="H209" s="71" t="str">
        <f>IF('Request Testing'!H209="","",'Request Testing'!H209)</f>
        <v/>
      </c>
      <c r="I209" s="22" t="str">
        <f>IF('Request Testing'!I209="","",'Request Testing'!I209)</f>
        <v/>
      </c>
      <c r="J209" s="22" t="str">
        <f>IF('Request Testing'!J209="","",'Request Testing'!J209)</f>
        <v/>
      </c>
      <c r="K209" s="22" t="str">
        <f>IF('Request Testing'!K209="","",'Request Testing'!K209)</f>
        <v/>
      </c>
      <c r="L209" s="70" t="str">
        <f>IF('Request Testing'!L209="","",'Request Testing'!L209)</f>
        <v/>
      </c>
      <c r="M209" s="70" t="str">
        <f>IF('Request Testing'!M209="","",'Request Testing'!M209)</f>
        <v/>
      </c>
      <c r="N209" s="70" t="str">
        <f>IF('Request Testing'!N209="","",'Request Testing'!N209)</f>
        <v/>
      </c>
      <c r="O209" s="72" t="str">
        <f>IF('Request Testing'!O209&lt;1,"",IF(AND(OR('Request Testing'!L209&gt;0,'Request Testing'!M209&gt;0,'Request Testing'!N209&gt;0),COUNTA('Request Testing'!O209)&gt;0),"","PV"))</f>
        <v/>
      </c>
      <c r="P209" s="72" t="str">
        <f>IF('Request Testing'!P209&lt;1,"",IF(AND(OR('Request Testing'!L209&gt;0,'Request Testing'!M209&gt;0),COUNTA('Request Testing'!P209)&gt;0),"HPS ADD ON","HPS"))</f>
        <v/>
      </c>
      <c r="Q209" s="72" t="str">
        <f>IF('Request Testing'!Q209&lt;1,"",IF(AND(OR('Request Testing'!L209&gt;0,'Request Testing'!M209&gt;0),COUNTA('Request Testing'!Q209)&gt;0),"CC ADD ON","CC"))</f>
        <v/>
      </c>
      <c r="R209" s="72" t="str">
        <f>IF('Request Testing'!R209&lt;1,"",IF(AND(OR('Request Testing'!L209&gt;0,'Request Testing'!M209&gt;0),COUNTA('Request Testing'!R209)&gt;0),"RC ADD ON","RC"))</f>
        <v/>
      </c>
      <c r="S209" s="70" t="str">
        <f>IF('Request Testing'!S209&lt;1,"",IF(AND(OR('Request Testing'!L209&gt;0,'Request Testing'!M209&gt;0),COUNTA('Request Testing'!S209)&gt;0),"DL ADD ON","DL"))</f>
        <v/>
      </c>
      <c r="T209" s="70" t="str">
        <f>IF('Request Testing'!T209="","",'Request Testing'!T209)</f>
        <v/>
      </c>
      <c r="U209" s="70" t="str">
        <f>IF('Request Testing'!U209&lt;1,"",IF(AND(OR('Request Testing'!L209&gt;0,'Request Testing'!M209&gt;0),COUNTA('Request Testing'!U209)&gt;0),"OH ADD ON","OH"))</f>
        <v/>
      </c>
      <c r="V209" s="73" t="str">
        <f>IF('Request Testing'!V209&lt;1,"",IF(AND(OR('Request Testing'!L209&gt;0,'Request Testing'!M209&gt;0),COUNTA('Request Testing'!V209)&gt;0),"GCP","AM"))</f>
        <v/>
      </c>
      <c r="W209" s="73" t="str">
        <f>IF('Request Testing'!W209&lt;1,"",IF(AND(OR('Request Testing'!L209&gt;0,'Request Testing'!M209&gt;0),COUNTA('Request Testing'!W209)&gt;0),"GCP","NH"))</f>
        <v/>
      </c>
      <c r="X209" s="73" t="str">
        <f>IF('Request Testing'!X209&lt;1,"",IF(AND(OR('Request Testing'!L209&gt;0,'Request Testing'!M209&gt;0),COUNTA('Request Testing'!X209)&gt;0),"GCP","CA"))</f>
        <v/>
      </c>
      <c r="Y209" s="73" t="str">
        <f>IF('Request Testing'!Y209&lt;1,"",IF(AND(OR('Request Testing'!L209&gt;0,'Request Testing'!M209&gt;0),COUNTA('Request Testing'!Y209)&gt;0),"GCP","DD"))</f>
        <v/>
      </c>
      <c r="Z209" s="73" t="str">
        <f>IF('Request Testing'!Z209&lt;1,"",IF(AND(OR('Request Testing'!L209&gt;0,'Request Testing'!M209&gt;0),COUNTA('Request Testing'!Z209)&gt;0),"GCP","TH"))</f>
        <v/>
      </c>
      <c r="AA209" s="73" t="str">
        <f>IF('Request Testing'!AA209&lt;1,"",IF(AND(OR('Request Testing'!L209&gt;0,'Request Testing'!M209&gt;0),COUNTA('Request Testing'!AA209)&gt;0),"GCP","PHA"))</f>
        <v/>
      </c>
      <c r="AB209" s="73" t="str">
        <f>IF('Request Testing'!AB209&lt;1,"",IF(AND(OR('Request Testing'!L209&gt;0,'Request Testing'!M209&gt;0),COUNTA('Request Testing'!AB209)&gt;0),"GCP","OS"))</f>
        <v/>
      </c>
      <c r="AE209" s="74" t="str">
        <f>IF(OR('Request Testing'!L209&gt;0,'Request Testing'!M209&gt;0,'Request Testing'!N209&gt;0,'Request Testing'!O209&gt;0,'Request Testing'!P209&gt;0,'Request Testing'!Q209&gt;0,'Request Testing'!R209&gt;0,'Request Testing'!S209&gt;0,'Request Testing'!T209&gt;0,'Request Testing'!U209&gt;0,'Request Testing'!V209&gt;0,'Request Testing'!W209&gt;0,'Request Testing'!X209&gt;0,'Request Testing'!Y209&gt;0,'Request Testing'!Z209&gt;0,'Request Testing'!AA209&gt;0,'Request Testing'!AB209&gt;0),"X","")</f>
        <v/>
      </c>
      <c r="AF209" s="75" t="str">
        <f>IF(ISNUMBER(SEARCH({"S"},C209)),"S",IF(ISNUMBER(SEARCH({"M"},C209)),"B",IF(ISNUMBER(SEARCH({"B"},C209)),"B",IF(ISNUMBER(SEARCH({"C"},C209)),"C",IF(ISNUMBER(SEARCH({"H"},C209)),"C",IF(ISNUMBER(SEARCH({"F"},C209)),"C",""))))))</f>
        <v/>
      </c>
      <c r="AG209" s="74" t="str">
        <f t="shared" si="40"/>
        <v/>
      </c>
      <c r="AH209" s="74" t="str">
        <f t="shared" si="41"/>
        <v/>
      </c>
      <c r="AI209" s="74" t="str">
        <f t="shared" si="42"/>
        <v/>
      </c>
      <c r="AJ209" s="4" t="str">
        <f t="shared" si="43"/>
        <v/>
      </c>
      <c r="AK209" s="76" t="str">
        <f>IF('Request Testing'!M209&lt;1,"",IF(AND(OR('Request Testing'!$E$1&gt;0),COUNTA('Request Testing'!M209)&gt;0),"CHR","GGP-LD"))</f>
        <v/>
      </c>
      <c r="AL209" s="4" t="str">
        <f t="shared" si="44"/>
        <v/>
      </c>
      <c r="AM209" s="52" t="str">
        <f t="shared" si="45"/>
        <v/>
      </c>
      <c r="AN209" s="4" t="str">
        <f t="shared" si="46"/>
        <v/>
      </c>
      <c r="AO209" s="4" t="str">
        <f t="shared" si="47"/>
        <v/>
      </c>
      <c r="AP209" s="74" t="str">
        <f t="shared" si="48"/>
        <v/>
      </c>
      <c r="AQ209" s="4" t="str">
        <f t="shared" si="49"/>
        <v/>
      </c>
      <c r="AR209" s="4" t="str">
        <f t="shared" si="59"/>
        <v/>
      </c>
      <c r="AS209" s="74" t="str">
        <f t="shared" si="50"/>
        <v/>
      </c>
      <c r="AT209" s="4" t="str">
        <f t="shared" si="51"/>
        <v/>
      </c>
      <c r="AU209" s="4" t="str">
        <f t="shared" si="52"/>
        <v/>
      </c>
      <c r="AV209" s="4" t="str">
        <f t="shared" si="53"/>
        <v/>
      </c>
      <c r="AW209" s="4" t="str">
        <f t="shared" si="54"/>
        <v/>
      </c>
      <c r="AX209" s="4" t="str">
        <f t="shared" si="55"/>
        <v/>
      </c>
      <c r="AY209" s="4" t="str">
        <f t="shared" si="56"/>
        <v/>
      </c>
      <c r="AZ209" s="4" t="str">
        <f t="shared" si="57"/>
        <v/>
      </c>
      <c r="BA209" s="77" t="str">
        <f>IF(AND(OR('Request Testing'!L209&gt;0,'Request Testing'!M209&gt;0),COUNTA('Request Testing'!V209:AB209)&gt;0),"Run Panel","")</f>
        <v/>
      </c>
      <c r="BC209" s="78" t="str">
        <f>IF(AG209="Blood Card",'Order Details'!$S$34,"")</f>
        <v/>
      </c>
      <c r="BD209" s="78" t="str">
        <f>IF(AH209="Hair Card",'Order Details'!$S$35,"")</f>
        <v/>
      </c>
      <c r="BF209" s="4" t="str">
        <f>IF(AJ209="GGP-HD",'Order Details'!$N$10,"")</f>
        <v/>
      </c>
      <c r="BG209" s="79" t="str">
        <f>IF(AK209="GGP-LD",'Order Details'!$N$15,IF(AK209="CHR",'Order Details'!$P$15,""))</f>
        <v/>
      </c>
      <c r="BH209" s="52" t="str">
        <f>IF(AL209="GGP-uLD",'Order Details'!$N$18,"")</f>
        <v/>
      </c>
      <c r="BI209" s="80" t="str">
        <f>IF(AM209="PV",'Order Details'!$N$24,"")</f>
        <v/>
      </c>
      <c r="BJ209" s="78" t="str">
        <f>IF(AN209="HPS",'Order Details'!$N$34,IF(AN209="HPS ADD ON",'Order Details'!$M$34,""))</f>
        <v/>
      </c>
      <c r="BK209" s="78" t="str">
        <f>IF(AO209="CC",'Order Details'!$N$33,IF(AO209="CC ADD ON",'Order Details'!$M$33,""))</f>
        <v/>
      </c>
      <c r="BL209" s="79" t="str">
        <f>IF(AP209="DL",'Order Details'!$N$35,"")</f>
        <v/>
      </c>
      <c r="BM209" s="79" t="str">
        <f>IF(AQ209="RC",'Order Details'!$N$36,"")</f>
        <v/>
      </c>
      <c r="BN209" s="79" t="str">
        <f>IF(AR209="OH",'Order Details'!$N$37,"")</f>
        <v/>
      </c>
      <c r="BO209" s="79" t="str">
        <f>IF(AS209="BVD",'Order Details'!$N$38,"")</f>
        <v/>
      </c>
      <c r="BP209" s="79" t="str">
        <f>IF(AT209="AM",'Order Details'!$N$40,"")</f>
        <v/>
      </c>
      <c r="BQ209" s="79" t="str">
        <f>IF(AU209="NH",'Order Details'!$N$41,"")</f>
        <v/>
      </c>
      <c r="BR209" s="79" t="str">
        <f>IF(AV209="CA",'Order Details'!$N$42,"")</f>
        <v/>
      </c>
      <c r="BS209" s="79" t="str">
        <f>IF(AW209="DD",'Order Details'!$N$43,"")</f>
        <v/>
      </c>
      <c r="BT209" s="79" t="str">
        <f>IF(AX209="TH",'Order Details'!$N$45,"")</f>
        <v/>
      </c>
      <c r="BU209" s="79" t="str">
        <f>IF(AY209="PHA",'Order Details'!$N$44,"")</f>
        <v/>
      </c>
      <c r="BV209" s="79" t="str">
        <f>IF(AZ209="OS",'Order Details'!$N$46,"")</f>
        <v/>
      </c>
      <c r="BW209" s="79" t="str">
        <f>IF(BA209="RUN PANEL",'Order Details'!$N$39,"")</f>
        <v/>
      </c>
      <c r="BX209" s="79" t="str">
        <f t="shared" si="58"/>
        <v/>
      </c>
    </row>
    <row r="210" spans="1:76" ht="15.75" customHeight="1">
      <c r="A210" s="22" t="str">
        <f>IF('Request Testing'!A210&gt;0,'Request Testing'!A210,"")</f>
        <v/>
      </c>
      <c r="B210" s="70" t="str">
        <f>IF('Request Testing'!B210="","",'Request Testing'!B210)</f>
        <v/>
      </c>
      <c r="C210" s="70" t="str">
        <f>IF('Request Testing'!C210="","",'Request Testing'!C210)</f>
        <v/>
      </c>
      <c r="D210" s="24" t="str">
        <f>IF('Request Testing'!D210="","",'Request Testing'!D210)</f>
        <v/>
      </c>
      <c r="E210" s="24" t="str">
        <f>IF('Request Testing'!E210="","",'Request Testing'!E210)</f>
        <v/>
      </c>
      <c r="F210" s="24" t="str">
        <f>IF('Request Testing'!F210="","",'Request Testing'!F210)</f>
        <v/>
      </c>
      <c r="G210" s="22" t="str">
        <f>IF('Request Testing'!G210="","",'Request Testing'!G210)</f>
        <v/>
      </c>
      <c r="H210" s="71" t="str">
        <f>IF('Request Testing'!H210="","",'Request Testing'!H210)</f>
        <v/>
      </c>
      <c r="I210" s="22" t="str">
        <f>IF('Request Testing'!I210="","",'Request Testing'!I210)</f>
        <v/>
      </c>
      <c r="J210" s="22" t="str">
        <f>IF('Request Testing'!J210="","",'Request Testing'!J210)</f>
        <v/>
      </c>
      <c r="K210" s="22" t="str">
        <f>IF('Request Testing'!K210="","",'Request Testing'!K210)</f>
        <v/>
      </c>
      <c r="L210" s="70" t="str">
        <f>IF('Request Testing'!L210="","",'Request Testing'!L210)</f>
        <v/>
      </c>
      <c r="M210" s="70" t="str">
        <f>IF('Request Testing'!M210="","",'Request Testing'!M210)</f>
        <v/>
      </c>
      <c r="N210" s="70" t="str">
        <f>IF('Request Testing'!N210="","",'Request Testing'!N210)</f>
        <v/>
      </c>
      <c r="O210" s="72" t="str">
        <f>IF('Request Testing'!O210&lt;1,"",IF(AND(OR('Request Testing'!L210&gt;0,'Request Testing'!M210&gt;0,'Request Testing'!N210&gt;0),COUNTA('Request Testing'!O210)&gt;0),"","PV"))</f>
        <v/>
      </c>
      <c r="P210" s="72" t="str">
        <f>IF('Request Testing'!P210&lt;1,"",IF(AND(OR('Request Testing'!L210&gt;0,'Request Testing'!M210&gt;0),COUNTA('Request Testing'!P210)&gt;0),"HPS ADD ON","HPS"))</f>
        <v/>
      </c>
      <c r="Q210" s="72" t="str">
        <f>IF('Request Testing'!Q210&lt;1,"",IF(AND(OR('Request Testing'!L210&gt;0,'Request Testing'!M210&gt;0),COUNTA('Request Testing'!Q210)&gt;0),"CC ADD ON","CC"))</f>
        <v/>
      </c>
      <c r="R210" s="72" t="str">
        <f>IF('Request Testing'!R210&lt;1,"",IF(AND(OR('Request Testing'!L210&gt;0,'Request Testing'!M210&gt;0),COUNTA('Request Testing'!R210)&gt;0),"RC ADD ON","RC"))</f>
        <v/>
      </c>
      <c r="S210" s="70" t="str">
        <f>IF('Request Testing'!S210&lt;1,"",IF(AND(OR('Request Testing'!L210&gt;0,'Request Testing'!M210&gt;0),COUNTA('Request Testing'!S210)&gt;0),"DL ADD ON","DL"))</f>
        <v/>
      </c>
      <c r="T210" s="70" t="str">
        <f>IF('Request Testing'!T210="","",'Request Testing'!T210)</f>
        <v/>
      </c>
      <c r="U210" s="70" t="str">
        <f>IF('Request Testing'!U210&lt;1,"",IF(AND(OR('Request Testing'!L210&gt;0,'Request Testing'!M210&gt;0),COUNTA('Request Testing'!U210)&gt;0),"OH ADD ON","OH"))</f>
        <v/>
      </c>
      <c r="V210" s="73" t="str">
        <f>IF('Request Testing'!V210&lt;1,"",IF(AND(OR('Request Testing'!L210&gt;0,'Request Testing'!M210&gt;0),COUNTA('Request Testing'!V210)&gt;0),"GCP","AM"))</f>
        <v/>
      </c>
      <c r="W210" s="73" t="str">
        <f>IF('Request Testing'!W210&lt;1,"",IF(AND(OR('Request Testing'!L210&gt;0,'Request Testing'!M210&gt;0),COUNTA('Request Testing'!W210)&gt;0),"GCP","NH"))</f>
        <v/>
      </c>
      <c r="X210" s="73" t="str">
        <f>IF('Request Testing'!X210&lt;1,"",IF(AND(OR('Request Testing'!L210&gt;0,'Request Testing'!M210&gt;0),COUNTA('Request Testing'!X210)&gt;0),"GCP","CA"))</f>
        <v/>
      </c>
      <c r="Y210" s="73" t="str">
        <f>IF('Request Testing'!Y210&lt;1,"",IF(AND(OR('Request Testing'!L210&gt;0,'Request Testing'!M210&gt;0),COUNTA('Request Testing'!Y210)&gt;0),"GCP","DD"))</f>
        <v/>
      </c>
      <c r="Z210" s="73" t="str">
        <f>IF('Request Testing'!Z210&lt;1,"",IF(AND(OR('Request Testing'!L210&gt;0,'Request Testing'!M210&gt;0),COUNTA('Request Testing'!Z210)&gt;0),"GCP","TH"))</f>
        <v/>
      </c>
      <c r="AA210" s="73" t="str">
        <f>IF('Request Testing'!AA210&lt;1,"",IF(AND(OR('Request Testing'!L210&gt;0,'Request Testing'!M210&gt;0),COUNTA('Request Testing'!AA210)&gt;0),"GCP","PHA"))</f>
        <v/>
      </c>
      <c r="AB210" s="73" t="str">
        <f>IF('Request Testing'!AB210&lt;1,"",IF(AND(OR('Request Testing'!L210&gt;0,'Request Testing'!M210&gt;0),COUNTA('Request Testing'!AB210)&gt;0),"GCP","OS"))</f>
        <v/>
      </c>
      <c r="AE210" s="74" t="str">
        <f>IF(OR('Request Testing'!L210&gt;0,'Request Testing'!M210&gt;0,'Request Testing'!N210&gt;0,'Request Testing'!O210&gt;0,'Request Testing'!P210&gt;0,'Request Testing'!Q210&gt;0,'Request Testing'!R210&gt;0,'Request Testing'!S210&gt;0,'Request Testing'!T210&gt;0,'Request Testing'!U210&gt;0,'Request Testing'!V210&gt;0,'Request Testing'!W210&gt;0,'Request Testing'!X210&gt;0,'Request Testing'!Y210&gt;0,'Request Testing'!Z210&gt;0,'Request Testing'!AA210&gt;0,'Request Testing'!AB210&gt;0),"X","")</f>
        <v/>
      </c>
      <c r="AF210" s="75" t="str">
        <f>IF(ISNUMBER(SEARCH({"S"},C210)),"S",IF(ISNUMBER(SEARCH({"M"},C210)),"B",IF(ISNUMBER(SEARCH({"B"},C210)),"B",IF(ISNUMBER(SEARCH({"C"},C210)),"C",IF(ISNUMBER(SEARCH({"H"},C210)),"C",IF(ISNUMBER(SEARCH({"F"},C210)),"C",""))))))</f>
        <v/>
      </c>
      <c r="AG210" s="74" t="str">
        <f t="shared" si="40"/>
        <v/>
      </c>
      <c r="AH210" s="74" t="str">
        <f t="shared" si="41"/>
        <v/>
      </c>
      <c r="AI210" s="74" t="str">
        <f t="shared" si="42"/>
        <v/>
      </c>
      <c r="AJ210" s="4" t="str">
        <f t="shared" si="43"/>
        <v/>
      </c>
      <c r="AK210" s="76" t="str">
        <f>IF('Request Testing'!M210&lt;1,"",IF(AND(OR('Request Testing'!$E$1&gt;0),COUNTA('Request Testing'!M210)&gt;0),"CHR","GGP-LD"))</f>
        <v/>
      </c>
      <c r="AL210" s="4" t="str">
        <f t="shared" si="44"/>
        <v/>
      </c>
      <c r="AM210" s="52" t="str">
        <f t="shared" si="45"/>
        <v/>
      </c>
      <c r="AN210" s="4" t="str">
        <f t="shared" si="46"/>
        <v/>
      </c>
      <c r="AO210" s="4" t="str">
        <f t="shared" si="47"/>
        <v/>
      </c>
      <c r="AP210" s="74" t="str">
        <f t="shared" si="48"/>
        <v/>
      </c>
      <c r="AQ210" s="4" t="str">
        <f t="shared" si="49"/>
        <v/>
      </c>
      <c r="AR210" s="4" t="str">
        <f t="shared" si="59"/>
        <v/>
      </c>
      <c r="AS210" s="74" t="str">
        <f t="shared" si="50"/>
        <v/>
      </c>
      <c r="AT210" s="4" t="str">
        <f t="shared" si="51"/>
        <v/>
      </c>
      <c r="AU210" s="4" t="str">
        <f t="shared" si="52"/>
        <v/>
      </c>
      <c r="AV210" s="4" t="str">
        <f t="shared" si="53"/>
        <v/>
      </c>
      <c r="AW210" s="4" t="str">
        <f t="shared" si="54"/>
        <v/>
      </c>
      <c r="AX210" s="4" t="str">
        <f t="shared" si="55"/>
        <v/>
      </c>
      <c r="AY210" s="4" t="str">
        <f t="shared" si="56"/>
        <v/>
      </c>
      <c r="AZ210" s="4" t="str">
        <f t="shared" si="57"/>
        <v/>
      </c>
      <c r="BA210" s="77" t="str">
        <f>IF(AND(OR('Request Testing'!L210&gt;0,'Request Testing'!M210&gt;0),COUNTA('Request Testing'!V210:AB210)&gt;0),"Run Panel","")</f>
        <v/>
      </c>
      <c r="BC210" s="78" t="str">
        <f>IF(AG210="Blood Card",'Order Details'!$S$34,"")</f>
        <v/>
      </c>
      <c r="BD210" s="78" t="str">
        <f>IF(AH210="Hair Card",'Order Details'!$S$35,"")</f>
        <v/>
      </c>
      <c r="BF210" s="4" t="str">
        <f>IF(AJ210="GGP-HD",'Order Details'!$N$10,"")</f>
        <v/>
      </c>
      <c r="BG210" s="79" t="str">
        <f>IF(AK210="GGP-LD",'Order Details'!$N$15,IF(AK210="CHR",'Order Details'!$P$15,""))</f>
        <v/>
      </c>
      <c r="BH210" s="52" t="str">
        <f>IF(AL210="GGP-uLD",'Order Details'!$N$18,"")</f>
        <v/>
      </c>
      <c r="BI210" s="80" t="str">
        <f>IF(AM210="PV",'Order Details'!$N$24,"")</f>
        <v/>
      </c>
      <c r="BJ210" s="78" t="str">
        <f>IF(AN210="HPS",'Order Details'!$N$34,IF(AN210="HPS ADD ON",'Order Details'!$M$34,""))</f>
        <v/>
      </c>
      <c r="BK210" s="78" t="str">
        <f>IF(AO210="CC",'Order Details'!$N$33,IF(AO210="CC ADD ON",'Order Details'!$M$33,""))</f>
        <v/>
      </c>
      <c r="BL210" s="79" t="str">
        <f>IF(AP210="DL",'Order Details'!$N$35,"")</f>
        <v/>
      </c>
      <c r="BM210" s="79" t="str">
        <f>IF(AQ210="RC",'Order Details'!$N$36,"")</f>
        <v/>
      </c>
      <c r="BN210" s="79" t="str">
        <f>IF(AR210="OH",'Order Details'!$N$37,"")</f>
        <v/>
      </c>
      <c r="BO210" s="79" t="str">
        <f>IF(AS210="BVD",'Order Details'!$N$38,"")</f>
        <v/>
      </c>
      <c r="BP210" s="79" t="str">
        <f>IF(AT210="AM",'Order Details'!$N$40,"")</f>
        <v/>
      </c>
      <c r="BQ210" s="79" t="str">
        <f>IF(AU210="NH",'Order Details'!$N$41,"")</f>
        <v/>
      </c>
      <c r="BR210" s="79" t="str">
        <f>IF(AV210="CA",'Order Details'!$N$42,"")</f>
        <v/>
      </c>
      <c r="BS210" s="79" t="str">
        <f>IF(AW210="DD",'Order Details'!$N$43,"")</f>
        <v/>
      </c>
      <c r="BT210" s="79" t="str">
        <f>IF(AX210="TH",'Order Details'!$N$45,"")</f>
        <v/>
      </c>
      <c r="BU210" s="79" t="str">
        <f>IF(AY210="PHA",'Order Details'!$N$44,"")</f>
        <v/>
      </c>
      <c r="BV210" s="79" t="str">
        <f>IF(AZ210="OS",'Order Details'!$N$46,"")</f>
        <v/>
      </c>
      <c r="BW210" s="79" t="str">
        <f>IF(BA210="RUN PANEL",'Order Details'!$N$39,"")</f>
        <v/>
      </c>
      <c r="BX210" s="79" t="str">
        <f t="shared" si="58"/>
        <v/>
      </c>
    </row>
    <row r="211" spans="1:76" ht="15.75" customHeight="1">
      <c r="A211" s="22" t="str">
        <f>IF('Request Testing'!A211&gt;0,'Request Testing'!A211,"")</f>
        <v/>
      </c>
      <c r="B211" s="70" t="str">
        <f>IF('Request Testing'!B211="","",'Request Testing'!B211)</f>
        <v/>
      </c>
      <c r="C211" s="70" t="str">
        <f>IF('Request Testing'!C211="","",'Request Testing'!C211)</f>
        <v/>
      </c>
      <c r="D211" s="24" t="str">
        <f>IF('Request Testing'!D211="","",'Request Testing'!D211)</f>
        <v/>
      </c>
      <c r="E211" s="24" t="str">
        <f>IF('Request Testing'!E211="","",'Request Testing'!E211)</f>
        <v/>
      </c>
      <c r="F211" s="24" t="str">
        <f>IF('Request Testing'!F211="","",'Request Testing'!F211)</f>
        <v/>
      </c>
      <c r="G211" s="22" t="str">
        <f>IF('Request Testing'!G211="","",'Request Testing'!G211)</f>
        <v/>
      </c>
      <c r="H211" s="71" t="str">
        <f>IF('Request Testing'!H211="","",'Request Testing'!H211)</f>
        <v/>
      </c>
      <c r="I211" s="22" t="str">
        <f>IF('Request Testing'!I211="","",'Request Testing'!I211)</f>
        <v/>
      </c>
      <c r="J211" s="22" t="str">
        <f>IF('Request Testing'!J211="","",'Request Testing'!J211)</f>
        <v/>
      </c>
      <c r="K211" s="22" t="str">
        <f>IF('Request Testing'!K211="","",'Request Testing'!K211)</f>
        <v/>
      </c>
      <c r="L211" s="70" t="str">
        <f>IF('Request Testing'!L211="","",'Request Testing'!L211)</f>
        <v/>
      </c>
      <c r="M211" s="70" t="str">
        <f>IF('Request Testing'!M211="","",'Request Testing'!M211)</f>
        <v/>
      </c>
      <c r="N211" s="70" t="str">
        <f>IF('Request Testing'!N211="","",'Request Testing'!N211)</f>
        <v/>
      </c>
      <c r="O211" s="72" t="str">
        <f>IF('Request Testing'!O211&lt;1,"",IF(AND(OR('Request Testing'!L211&gt;0,'Request Testing'!M211&gt;0,'Request Testing'!N211&gt;0),COUNTA('Request Testing'!O211)&gt;0),"","PV"))</f>
        <v/>
      </c>
      <c r="P211" s="72" t="str">
        <f>IF('Request Testing'!P211&lt;1,"",IF(AND(OR('Request Testing'!L211&gt;0,'Request Testing'!M211&gt;0),COUNTA('Request Testing'!P211)&gt;0),"HPS ADD ON","HPS"))</f>
        <v/>
      </c>
      <c r="Q211" s="72" t="str">
        <f>IF('Request Testing'!Q211&lt;1,"",IF(AND(OR('Request Testing'!L211&gt;0,'Request Testing'!M211&gt;0),COUNTA('Request Testing'!Q211)&gt;0),"CC ADD ON","CC"))</f>
        <v/>
      </c>
      <c r="R211" s="72" t="str">
        <f>IF('Request Testing'!R211&lt;1,"",IF(AND(OR('Request Testing'!L211&gt;0,'Request Testing'!M211&gt;0),COUNTA('Request Testing'!R211)&gt;0),"RC ADD ON","RC"))</f>
        <v/>
      </c>
      <c r="S211" s="70" t="str">
        <f>IF('Request Testing'!S211&lt;1,"",IF(AND(OR('Request Testing'!L211&gt;0,'Request Testing'!M211&gt;0),COUNTA('Request Testing'!S211)&gt;0),"DL ADD ON","DL"))</f>
        <v/>
      </c>
      <c r="T211" s="70" t="str">
        <f>IF('Request Testing'!T211="","",'Request Testing'!T211)</f>
        <v/>
      </c>
      <c r="U211" s="70" t="str">
        <f>IF('Request Testing'!U211&lt;1,"",IF(AND(OR('Request Testing'!L211&gt;0,'Request Testing'!M211&gt;0),COUNTA('Request Testing'!U211)&gt;0),"OH ADD ON","OH"))</f>
        <v/>
      </c>
      <c r="V211" s="73" t="str">
        <f>IF('Request Testing'!V211&lt;1,"",IF(AND(OR('Request Testing'!L211&gt;0,'Request Testing'!M211&gt;0),COUNTA('Request Testing'!V211)&gt;0),"GCP","AM"))</f>
        <v/>
      </c>
      <c r="W211" s="73" t="str">
        <f>IF('Request Testing'!W211&lt;1,"",IF(AND(OR('Request Testing'!L211&gt;0,'Request Testing'!M211&gt;0),COUNTA('Request Testing'!W211)&gt;0),"GCP","NH"))</f>
        <v/>
      </c>
      <c r="X211" s="73" t="str">
        <f>IF('Request Testing'!X211&lt;1,"",IF(AND(OR('Request Testing'!L211&gt;0,'Request Testing'!M211&gt;0),COUNTA('Request Testing'!X211)&gt;0),"GCP","CA"))</f>
        <v/>
      </c>
      <c r="Y211" s="73" t="str">
        <f>IF('Request Testing'!Y211&lt;1,"",IF(AND(OR('Request Testing'!L211&gt;0,'Request Testing'!M211&gt;0),COUNTA('Request Testing'!Y211)&gt;0),"GCP","DD"))</f>
        <v/>
      </c>
      <c r="Z211" s="73" t="str">
        <f>IF('Request Testing'!Z211&lt;1,"",IF(AND(OR('Request Testing'!L211&gt;0,'Request Testing'!M211&gt;0),COUNTA('Request Testing'!Z211)&gt;0),"GCP","TH"))</f>
        <v/>
      </c>
      <c r="AA211" s="73" t="str">
        <f>IF('Request Testing'!AA211&lt;1,"",IF(AND(OR('Request Testing'!L211&gt;0,'Request Testing'!M211&gt;0),COUNTA('Request Testing'!AA211)&gt;0),"GCP","PHA"))</f>
        <v/>
      </c>
      <c r="AB211" s="73" t="str">
        <f>IF('Request Testing'!AB211&lt;1,"",IF(AND(OR('Request Testing'!L211&gt;0,'Request Testing'!M211&gt;0),COUNTA('Request Testing'!AB211)&gt;0),"GCP","OS"))</f>
        <v/>
      </c>
      <c r="AE211" s="74" t="str">
        <f>IF(OR('Request Testing'!L211&gt;0,'Request Testing'!M211&gt;0,'Request Testing'!N211&gt;0,'Request Testing'!O211&gt;0,'Request Testing'!P211&gt;0,'Request Testing'!Q211&gt;0,'Request Testing'!R211&gt;0,'Request Testing'!S211&gt;0,'Request Testing'!T211&gt;0,'Request Testing'!U211&gt;0,'Request Testing'!V211&gt;0,'Request Testing'!W211&gt;0,'Request Testing'!X211&gt;0,'Request Testing'!Y211&gt;0,'Request Testing'!Z211&gt;0,'Request Testing'!AA211&gt;0,'Request Testing'!AB211&gt;0),"X","")</f>
        <v/>
      </c>
      <c r="AF211" s="75" t="str">
        <f>IF(ISNUMBER(SEARCH({"S"},C211)),"S",IF(ISNUMBER(SEARCH({"M"},C211)),"B",IF(ISNUMBER(SEARCH({"B"},C211)),"B",IF(ISNUMBER(SEARCH({"C"},C211)),"C",IF(ISNUMBER(SEARCH({"H"},C211)),"C",IF(ISNUMBER(SEARCH({"F"},C211)),"C",""))))))</f>
        <v/>
      </c>
      <c r="AG211" s="74" t="str">
        <f t="shared" ref="AG211:AG274" si="60">IF(D211="","","Blood Card")</f>
        <v/>
      </c>
      <c r="AH211" s="74" t="str">
        <f t="shared" ref="AH211:AH274" si="61">IF(E211="","","Hair Card")</f>
        <v/>
      </c>
      <c r="AI211" s="74" t="str">
        <f t="shared" ref="AI211:AI274" si="62">IF(F211="","","Allflex Tags")</f>
        <v/>
      </c>
      <c r="AJ211" s="4" t="str">
        <f t="shared" ref="AJ211:AJ274" si="63">IF(L211="","","GGP-HD")</f>
        <v/>
      </c>
      <c r="AK211" s="76" t="str">
        <f>IF('Request Testing'!M211&lt;1,"",IF(AND(OR('Request Testing'!$E$1&gt;0),COUNTA('Request Testing'!M211)&gt;0),"CHR","GGP-LD"))</f>
        <v/>
      </c>
      <c r="AL211" s="4" t="str">
        <f t="shared" ref="AL211:AL274" si="64">IF(N211="","","GGP-uLD")</f>
        <v/>
      </c>
      <c r="AM211" s="52" t="str">
        <f t="shared" ref="AM211:AM274" si="65">IF(O211="","","PV")</f>
        <v/>
      </c>
      <c r="AN211" s="4" t="str">
        <f t="shared" ref="AN211:AN274" si="66">IF(P211="","",P211)</f>
        <v/>
      </c>
      <c r="AO211" s="4" t="str">
        <f t="shared" ref="AO211:AO274" si="67">IF(Q211="","",Q211)</f>
        <v/>
      </c>
      <c r="AP211" s="74" t="str">
        <f t="shared" ref="AP211:AP274" si="68">IF(S211="","",S211)</f>
        <v/>
      </c>
      <c r="AQ211" s="4" t="str">
        <f t="shared" ref="AQ211:AQ274" si="69">IF(R211="","","RC")</f>
        <v/>
      </c>
      <c r="AR211" s="4" t="str">
        <f t="shared" si="59"/>
        <v/>
      </c>
      <c r="AS211" s="74" t="str">
        <f t="shared" ref="AS211:AS274" si="70">IF(T211="","","BVD")</f>
        <v/>
      </c>
      <c r="AT211" s="4" t="str">
        <f t="shared" ref="AT211:AT274" si="71">IF(V211="","",V211)</f>
        <v/>
      </c>
      <c r="AU211" s="4" t="str">
        <f t="shared" ref="AU211:AU274" si="72">IF(W211="","",W211)</f>
        <v/>
      </c>
      <c r="AV211" s="4" t="str">
        <f t="shared" ref="AV211:AV274" si="73">IF(X211="","",X211)</f>
        <v/>
      </c>
      <c r="AW211" s="4" t="str">
        <f t="shared" ref="AW211:AW274" si="74">IF(Y211="","",Y211)</f>
        <v/>
      </c>
      <c r="AX211" s="4" t="str">
        <f t="shared" ref="AX211:AX274" si="75">IF(Z211="","",Z211)</f>
        <v/>
      </c>
      <c r="AY211" s="4" t="str">
        <f t="shared" ref="AY211:AY274" si="76">IF(AA211="","",AA211)</f>
        <v/>
      </c>
      <c r="AZ211" s="4" t="str">
        <f t="shared" ref="AZ211:AZ274" si="77">IF(AB211="","",AB211)</f>
        <v/>
      </c>
      <c r="BA211" s="77" t="str">
        <f>IF(AND(OR('Request Testing'!L211&gt;0,'Request Testing'!M211&gt;0),COUNTA('Request Testing'!V211:AB211)&gt;0),"Run Panel","")</f>
        <v/>
      </c>
      <c r="BC211" s="78" t="str">
        <f>IF(AG211="Blood Card",'Order Details'!$S$34,"")</f>
        <v/>
      </c>
      <c r="BD211" s="78" t="str">
        <f>IF(AH211="Hair Card",'Order Details'!$S$35,"")</f>
        <v/>
      </c>
      <c r="BF211" s="4" t="str">
        <f>IF(AJ211="GGP-HD",'Order Details'!$N$10,"")</f>
        <v/>
      </c>
      <c r="BG211" s="79" t="str">
        <f>IF(AK211="GGP-LD",'Order Details'!$N$15,IF(AK211="CHR",'Order Details'!$P$15,""))</f>
        <v/>
      </c>
      <c r="BH211" s="52" t="str">
        <f>IF(AL211="GGP-uLD",'Order Details'!$N$18,"")</f>
        <v/>
      </c>
      <c r="BI211" s="80" t="str">
        <f>IF(AM211="PV",'Order Details'!$N$24,"")</f>
        <v/>
      </c>
      <c r="BJ211" s="78" t="str">
        <f>IF(AN211="HPS",'Order Details'!$N$34,IF(AN211="HPS ADD ON",'Order Details'!$M$34,""))</f>
        <v/>
      </c>
      <c r="BK211" s="78" t="str">
        <f>IF(AO211="CC",'Order Details'!$N$33,IF(AO211="CC ADD ON",'Order Details'!$M$33,""))</f>
        <v/>
      </c>
      <c r="BL211" s="79" t="str">
        <f>IF(AP211="DL",'Order Details'!$N$35,"")</f>
        <v/>
      </c>
      <c r="BM211" s="79" t="str">
        <f>IF(AQ211="RC",'Order Details'!$N$36,"")</f>
        <v/>
      </c>
      <c r="BN211" s="79" t="str">
        <f>IF(AR211="OH",'Order Details'!$N$37,"")</f>
        <v/>
      </c>
      <c r="BO211" s="79" t="str">
        <f>IF(AS211="BVD",'Order Details'!$N$38,"")</f>
        <v/>
      </c>
      <c r="BP211" s="79" t="str">
        <f>IF(AT211="AM",'Order Details'!$N$40,"")</f>
        <v/>
      </c>
      <c r="BQ211" s="79" t="str">
        <f>IF(AU211="NH",'Order Details'!$N$41,"")</f>
        <v/>
      </c>
      <c r="BR211" s="79" t="str">
        <f>IF(AV211="CA",'Order Details'!$N$42,"")</f>
        <v/>
      </c>
      <c r="BS211" s="79" t="str">
        <f>IF(AW211="DD",'Order Details'!$N$43,"")</f>
        <v/>
      </c>
      <c r="BT211" s="79" t="str">
        <f>IF(AX211="TH",'Order Details'!$N$45,"")</f>
        <v/>
      </c>
      <c r="BU211" s="79" t="str">
        <f>IF(AY211="PHA",'Order Details'!$N$44,"")</f>
        <v/>
      </c>
      <c r="BV211" s="79" t="str">
        <f>IF(AZ211="OS",'Order Details'!$N$46,"")</f>
        <v/>
      </c>
      <c r="BW211" s="79" t="str">
        <f>IF(BA211="RUN PANEL",'Order Details'!$N$39,"")</f>
        <v/>
      </c>
      <c r="BX211" s="79" t="str">
        <f t="shared" ref="BX211:BX274" si="78">IF(AE211="X",SUM(BC211:BW211),"")</f>
        <v/>
      </c>
    </row>
    <row r="212" spans="1:76" ht="15.75" customHeight="1">
      <c r="A212" s="22" t="str">
        <f>IF('Request Testing'!A212&gt;0,'Request Testing'!A212,"")</f>
        <v/>
      </c>
      <c r="B212" s="70" t="str">
        <f>IF('Request Testing'!B212="","",'Request Testing'!B212)</f>
        <v/>
      </c>
      <c r="C212" s="70" t="str">
        <f>IF('Request Testing'!C212="","",'Request Testing'!C212)</f>
        <v/>
      </c>
      <c r="D212" s="24" t="str">
        <f>IF('Request Testing'!D212="","",'Request Testing'!D212)</f>
        <v/>
      </c>
      <c r="E212" s="24" t="str">
        <f>IF('Request Testing'!E212="","",'Request Testing'!E212)</f>
        <v/>
      </c>
      <c r="F212" s="24" t="str">
        <f>IF('Request Testing'!F212="","",'Request Testing'!F212)</f>
        <v/>
      </c>
      <c r="G212" s="22" t="str">
        <f>IF('Request Testing'!G212="","",'Request Testing'!G212)</f>
        <v/>
      </c>
      <c r="H212" s="71" t="str">
        <f>IF('Request Testing'!H212="","",'Request Testing'!H212)</f>
        <v/>
      </c>
      <c r="I212" s="22" t="str">
        <f>IF('Request Testing'!I212="","",'Request Testing'!I212)</f>
        <v/>
      </c>
      <c r="J212" s="22" t="str">
        <f>IF('Request Testing'!J212="","",'Request Testing'!J212)</f>
        <v/>
      </c>
      <c r="K212" s="22" t="str">
        <f>IF('Request Testing'!K212="","",'Request Testing'!K212)</f>
        <v/>
      </c>
      <c r="L212" s="70" t="str">
        <f>IF('Request Testing'!L212="","",'Request Testing'!L212)</f>
        <v/>
      </c>
      <c r="M212" s="70" t="str">
        <f>IF('Request Testing'!M212="","",'Request Testing'!M212)</f>
        <v/>
      </c>
      <c r="N212" s="70" t="str">
        <f>IF('Request Testing'!N212="","",'Request Testing'!N212)</f>
        <v/>
      </c>
      <c r="O212" s="72" t="str">
        <f>IF('Request Testing'!O212&lt;1,"",IF(AND(OR('Request Testing'!L212&gt;0,'Request Testing'!M212&gt;0,'Request Testing'!N212&gt;0),COUNTA('Request Testing'!O212)&gt;0),"","PV"))</f>
        <v/>
      </c>
      <c r="P212" s="72" t="str">
        <f>IF('Request Testing'!P212&lt;1,"",IF(AND(OR('Request Testing'!L212&gt;0,'Request Testing'!M212&gt;0),COUNTA('Request Testing'!P212)&gt;0),"HPS ADD ON","HPS"))</f>
        <v/>
      </c>
      <c r="Q212" s="72" t="str">
        <f>IF('Request Testing'!Q212&lt;1,"",IF(AND(OR('Request Testing'!L212&gt;0,'Request Testing'!M212&gt;0),COUNTA('Request Testing'!Q212)&gt;0),"CC ADD ON","CC"))</f>
        <v/>
      </c>
      <c r="R212" s="72" t="str">
        <f>IF('Request Testing'!R212&lt;1,"",IF(AND(OR('Request Testing'!L212&gt;0,'Request Testing'!M212&gt;0),COUNTA('Request Testing'!R212)&gt;0),"RC ADD ON","RC"))</f>
        <v/>
      </c>
      <c r="S212" s="70" t="str">
        <f>IF('Request Testing'!S212&lt;1,"",IF(AND(OR('Request Testing'!L212&gt;0,'Request Testing'!M212&gt;0),COUNTA('Request Testing'!S212)&gt;0),"DL ADD ON","DL"))</f>
        <v/>
      </c>
      <c r="T212" s="70" t="str">
        <f>IF('Request Testing'!T212="","",'Request Testing'!T212)</f>
        <v/>
      </c>
      <c r="U212" s="70" t="str">
        <f>IF('Request Testing'!U212&lt;1,"",IF(AND(OR('Request Testing'!L212&gt;0,'Request Testing'!M212&gt;0),COUNTA('Request Testing'!U212)&gt;0),"OH ADD ON","OH"))</f>
        <v/>
      </c>
      <c r="V212" s="73" t="str">
        <f>IF('Request Testing'!V212&lt;1,"",IF(AND(OR('Request Testing'!L212&gt;0,'Request Testing'!M212&gt;0),COUNTA('Request Testing'!V212)&gt;0),"GCP","AM"))</f>
        <v/>
      </c>
      <c r="W212" s="73" t="str">
        <f>IF('Request Testing'!W212&lt;1,"",IF(AND(OR('Request Testing'!L212&gt;0,'Request Testing'!M212&gt;0),COUNTA('Request Testing'!W212)&gt;0),"GCP","NH"))</f>
        <v/>
      </c>
      <c r="X212" s="73" t="str">
        <f>IF('Request Testing'!X212&lt;1,"",IF(AND(OR('Request Testing'!L212&gt;0,'Request Testing'!M212&gt;0),COUNTA('Request Testing'!X212)&gt;0),"GCP","CA"))</f>
        <v/>
      </c>
      <c r="Y212" s="73" t="str">
        <f>IF('Request Testing'!Y212&lt;1,"",IF(AND(OR('Request Testing'!L212&gt;0,'Request Testing'!M212&gt;0),COUNTA('Request Testing'!Y212)&gt;0),"GCP","DD"))</f>
        <v/>
      </c>
      <c r="Z212" s="73" t="str">
        <f>IF('Request Testing'!Z212&lt;1,"",IF(AND(OR('Request Testing'!L212&gt;0,'Request Testing'!M212&gt;0),COUNTA('Request Testing'!Z212)&gt;0),"GCP","TH"))</f>
        <v/>
      </c>
      <c r="AA212" s="73" t="str">
        <f>IF('Request Testing'!AA212&lt;1,"",IF(AND(OR('Request Testing'!L212&gt;0,'Request Testing'!M212&gt;0),COUNTA('Request Testing'!AA212)&gt;0),"GCP","PHA"))</f>
        <v/>
      </c>
      <c r="AB212" s="73" t="str">
        <f>IF('Request Testing'!AB212&lt;1,"",IF(AND(OR('Request Testing'!L212&gt;0,'Request Testing'!M212&gt;0),COUNTA('Request Testing'!AB212)&gt;0),"GCP","OS"))</f>
        <v/>
      </c>
      <c r="AE212" s="74" t="str">
        <f>IF(OR('Request Testing'!L212&gt;0,'Request Testing'!M212&gt;0,'Request Testing'!N212&gt;0,'Request Testing'!O212&gt;0,'Request Testing'!P212&gt;0,'Request Testing'!Q212&gt;0,'Request Testing'!R212&gt;0,'Request Testing'!S212&gt;0,'Request Testing'!T212&gt;0,'Request Testing'!U212&gt;0,'Request Testing'!V212&gt;0,'Request Testing'!W212&gt;0,'Request Testing'!X212&gt;0,'Request Testing'!Y212&gt;0,'Request Testing'!Z212&gt;0,'Request Testing'!AA212&gt;0,'Request Testing'!AB212&gt;0),"X","")</f>
        <v/>
      </c>
      <c r="AF212" s="75" t="str">
        <f>IF(ISNUMBER(SEARCH({"S"},C212)),"S",IF(ISNUMBER(SEARCH({"M"},C212)),"B",IF(ISNUMBER(SEARCH({"B"},C212)),"B",IF(ISNUMBER(SEARCH({"C"},C212)),"C",IF(ISNUMBER(SEARCH({"H"},C212)),"C",IF(ISNUMBER(SEARCH({"F"},C212)),"C",""))))))</f>
        <v/>
      </c>
      <c r="AG212" s="74" t="str">
        <f t="shared" si="60"/>
        <v/>
      </c>
      <c r="AH212" s="74" t="str">
        <f t="shared" si="61"/>
        <v/>
      </c>
      <c r="AI212" s="74" t="str">
        <f t="shared" si="62"/>
        <v/>
      </c>
      <c r="AJ212" s="4" t="str">
        <f t="shared" si="63"/>
        <v/>
      </c>
      <c r="AK212" s="76" t="str">
        <f>IF('Request Testing'!M212&lt;1,"",IF(AND(OR('Request Testing'!$E$1&gt;0),COUNTA('Request Testing'!M212)&gt;0),"CHR","GGP-LD"))</f>
        <v/>
      </c>
      <c r="AL212" s="4" t="str">
        <f t="shared" si="64"/>
        <v/>
      </c>
      <c r="AM212" s="52" t="str">
        <f t="shared" si="65"/>
        <v/>
      </c>
      <c r="AN212" s="4" t="str">
        <f t="shared" si="66"/>
        <v/>
      </c>
      <c r="AO212" s="4" t="str">
        <f t="shared" si="67"/>
        <v/>
      </c>
      <c r="AP212" s="74" t="str">
        <f t="shared" si="68"/>
        <v/>
      </c>
      <c r="AQ212" s="4" t="str">
        <f t="shared" si="69"/>
        <v/>
      </c>
      <c r="AR212" s="4" t="str">
        <f t="shared" ref="AR212:AR275" si="79">IF(U212="","",U212)</f>
        <v/>
      </c>
      <c r="AS212" s="74" t="str">
        <f t="shared" si="70"/>
        <v/>
      </c>
      <c r="AT212" s="4" t="str">
        <f t="shared" si="71"/>
        <v/>
      </c>
      <c r="AU212" s="4" t="str">
        <f t="shared" si="72"/>
        <v/>
      </c>
      <c r="AV212" s="4" t="str">
        <f t="shared" si="73"/>
        <v/>
      </c>
      <c r="AW212" s="4" t="str">
        <f t="shared" si="74"/>
        <v/>
      </c>
      <c r="AX212" s="4" t="str">
        <f t="shared" si="75"/>
        <v/>
      </c>
      <c r="AY212" s="4" t="str">
        <f t="shared" si="76"/>
        <v/>
      </c>
      <c r="AZ212" s="4" t="str">
        <f t="shared" si="77"/>
        <v/>
      </c>
      <c r="BA212" s="77" t="str">
        <f>IF(AND(OR('Request Testing'!L212&gt;0,'Request Testing'!M212&gt;0),COUNTA('Request Testing'!V212:AB212)&gt;0),"Run Panel","")</f>
        <v/>
      </c>
      <c r="BC212" s="78" t="str">
        <f>IF(AG212="Blood Card",'Order Details'!$S$34,"")</f>
        <v/>
      </c>
      <c r="BD212" s="78" t="str">
        <f>IF(AH212="Hair Card",'Order Details'!$S$35,"")</f>
        <v/>
      </c>
      <c r="BF212" s="4" t="str">
        <f>IF(AJ212="GGP-HD",'Order Details'!$N$10,"")</f>
        <v/>
      </c>
      <c r="BG212" s="79" t="str">
        <f>IF(AK212="GGP-LD",'Order Details'!$N$15,IF(AK212="CHR",'Order Details'!$P$15,""))</f>
        <v/>
      </c>
      <c r="BH212" s="52" t="str">
        <f>IF(AL212="GGP-uLD",'Order Details'!$N$18,"")</f>
        <v/>
      </c>
      <c r="BI212" s="80" t="str">
        <f>IF(AM212="PV",'Order Details'!$N$24,"")</f>
        <v/>
      </c>
      <c r="BJ212" s="78" t="str">
        <f>IF(AN212="HPS",'Order Details'!$N$34,IF(AN212="HPS ADD ON",'Order Details'!$M$34,""))</f>
        <v/>
      </c>
      <c r="BK212" s="78" t="str">
        <f>IF(AO212="CC",'Order Details'!$N$33,IF(AO212="CC ADD ON",'Order Details'!$M$33,""))</f>
        <v/>
      </c>
      <c r="BL212" s="79" t="str">
        <f>IF(AP212="DL",'Order Details'!$N$35,"")</f>
        <v/>
      </c>
      <c r="BM212" s="79" t="str">
        <f>IF(AQ212="RC",'Order Details'!$N$36,"")</f>
        <v/>
      </c>
      <c r="BN212" s="79" t="str">
        <f>IF(AR212="OH",'Order Details'!$N$37,"")</f>
        <v/>
      </c>
      <c r="BO212" s="79" t="str">
        <f>IF(AS212="BVD",'Order Details'!$N$38,"")</f>
        <v/>
      </c>
      <c r="BP212" s="79" t="str">
        <f>IF(AT212="AM",'Order Details'!$N$40,"")</f>
        <v/>
      </c>
      <c r="BQ212" s="79" t="str">
        <f>IF(AU212="NH",'Order Details'!$N$41,"")</f>
        <v/>
      </c>
      <c r="BR212" s="79" t="str">
        <f>IF(AV212="CA",'Order Details'!$N$42,"")</f>
        <v/>
      </c>
      <c r="BS212" s="79" t="str">
        <f>IF(AW212="DD",'Order Details'!$N$43,"")</f>
        <v/>
      </c>
      <c r="BT212" s="79" t="str">
        <f>IF(AX212="TH",'Order Details'!$N$45,"")</f>
        <v/>
      </c>
      <c r="BU212" s="79" t="str">
        <f>IF(AY212="PHA",'Order Details'!$N$44,"")</f>
        <v/>
      </c>
      <c r="BV212" s="79" t="str">
        <f>IF(AZ212="OS",'Order Details'!$N$46,"")</f>
        <v/>
      </c>
      <c r="BW212" s="79" t="str">
        <f>IF(BA212="RUN PANEL",'Order Details'!$N$39,"")</f>
        <v/>
      </c>
      <c r="BX212" s="79" t="str">
        <f t="shared" si="78"/>
        <v/>
      </c>
    </row>
    <row r="213" spans="1:76" ht="15.75" customHeight="1">
      <c r="A213" s="22" t="str">
        <f>IF('Request Testing'!A213&gt;0,'Request Testing'!A213,"")</f>
        <v/>
      </c>
      <c r="B213" s="70" t="str">
        <f>IF('Request Testing'!B213="","",'Request Testing'!B213)</f>
        <v/>
      </c>
      <c r="C213" s="70" t="str">
        <f>IF('Request Testing'!C213="","",'Request Testing'!C213)</f>
        <v/>
      </c>
      <c r="D213" s="24" t="str">
        <f>IF('Request Testing'!D213="","",'Request Testing'!D213)</f>
        <v/>
      </c>
      <c r="E213" s="24" t="str">
        <f>IF('Request Testing'!E213="","",'Request Testing'!E213)</f>
        <v/>
      </c>
      <c r="F213" s="24" t="str">
        <f>IF('Request Testing'!F213="","",'Request Testing'!F213)</f>
        <v/>
      </c>
      <c r="G213" s="22" t="str">
        <f>IF('Request Testing'!G213="","",'Request Testing'!G213)</f>
        <v/>
      </c>
      <c r="H213" s="71" t="str">
        <f>IF('Request Testing'!H213="","",'Request Testing'!H213)</f>
        <v/>
      </c>
      <c r="I213" s="22" t="str">
        <f>IF('Request Testing'!I213="","",'Request Testing'!I213)</f>
        <v/>
      </c>
      <c r="J213" s="22" t="str">
        <f>IF('Request Testing'!J213="","",'Request Testing'!J213)</f>
        <v/>
      </c>
      <c r="K213" s="22" t="str">
        <f>IF('Request Testing'!K213="","",'Request Testing'!K213)</f>
        <v/>
      </c>
      <c r="L213" s="70" t="str">
        <f>IF('Request Testing'!L213="","",'Request Testing'!L213)</f>
        <v/>
      </c>
      <c r="M213" s="70" t="str">
        <f>IF('Request Testing'!M213="","",'Request Testing'!M213)</f>
        <v/>
      </c>
      <c r="N213" s="70" t="str">
        <f>IF('Request Testing'!N213="","",'Request Testing'!N213)</f>
        <v/>
      </c>
      <c r="O213" s="72" t="str">
        <f>IF('Request Testing'!O213&lt;1,"",IF(AND(OR('Request Testing'!L213&gt;0,'Request Testing'!M213&gt;0,'Request Testing'!N213&gt;0),COUNTA('Request Testing'!O213)&gt;0),"","PV"))</f>
        <v/>
      </c>
      <c r="P213" s="72" t="str">
        <f>IF('Request Testing'!P213&lt;1,"",IF(AND(OR('Request Testing'!L213&gt;0,'Request Testing'!M213&gt;0),COUNTA('Request Testing'!P213)&gt;0),"HPS ADD ON","HPS"))</f>
        <v/>
      </c>
      <c r="Q213" s="72" t="str">
        <f>IF('Request Testing'!Q213&lt;1,"",IF(AND(OR('Request Testing'!L213&gt;0,'Request Testing'!M213&gt;0),COUNTA('Request Testing'!Q213)&gt;0),"CC ADD ON","CC"))</f>
        <v/>
      </c>
      <c r="R213" s="72" t="str">
        <f>IF('Request Testing'!R213&lt;1,"",IF(AND(OR('Request Testing'!L213&gt;0,'Request Testing'!M213&gt;0),COUNTA('Request Testing'!R213)&gt;0),"RC ADD ON","RC"))</f>
        <v/>
      </c>
      <c r="S213" s="70" t="str">
        <f>IF('Request Testing'!S213&lt;1,"",IF(AND(OR('Request Testing'!L213&gt;0,'Request Testing'!M213&gt;0),COUNTA('Request Testing'!S213)&gt;0),"DL ADD ON","DL"))</f>
        <v/>
      </c>
      <c r="T213" s="70" t="str">
        <f>IF('Request Testing'!T213="","",'Request Testing'!T213)</f>
        <v/>
      </c>
      <c r="U213" s="70" t="str">
        <f>IF('Request Testing'!U213&lt;1,"",IF(AND(OR('Request Testing'!L213&gt;0,'Request Testing'!M213&gt;0),COUNTA('Request Testing'!U213)&gt;0),"OH ADD ON","OH"))</f>
        <v/>
      </c>
      <c r="V213" s="73" t="str">
        <f>IF('Request Testing'!V213&lt;1,"",IF(AND(OR('Request Testing'!L213&gt;0,'Request Testing'!M213&gt;0),COUNTA('Request Testing'!V213)&gt;0),"GCP","AM"))</f>
        <v/>
      </c>
      <c r="W213" s="73" t="str">
        <f>IF('Request Testing'!W213&lt;1,"",IF(AND(OR('Request Testing'!L213&gt;0,'Request Testing'!M213&gt;0),COUNTA('Request Testing'!W213)&gt;0),"GCP","NH"))</f>
        <v/>
      </c>
      <c r="X213" s="73" t="str">
        <f>IF('Request Testing'!X213&lt;1,"",IF(AND(OR('Request Testing'!L213&gt;0,'Request Testing'!M213&gt;0),COUNTA('Request Testing'!X213)&gt;0),"GCP","CA"))</f>
        <v/>
      </c>
      <c r="Y213" s="73" t="str">
        <f>IF('Request Testing'!Y213&lt;1,"",IF(AND(OR('Request Testing'!L213&gt;0,'Request Testing'!M213&gt;0),COUNTA('Request Testing'!Y213)&gt;0),"GCP","DD"))</f>
        <v/>
      </c>
      <c r="Z213" s="73" t="str">
        <f>IF('Request Testing'!Z213&lt;1,"",IF(AND(OR('Request Testing'!L213&gt;0,'Request Testing'!M213&gt;0),COUNTA('Request Testing'!Z213)&gt;0),"GCP","TH"))</f>
        <v/>
      </c>
      <c r="AA213" s="73" t="str">
        <f>IF('Request Testing'!AA213&lt;1,"",IF(AND(OR('Request Testing'!L213&gt;0,'Request Testing'!M213&gt;0),COUNTA('Request Testing'!AA213)&gt;0),"GCP","PHA"))</f>
        <v/>
      </c>
      <c r="AB213" s="73" t="str">
        <f>IF('Request Testing'!AB213&lt;1,"",IF(AND(OR('Request Testing'!L213&gt;0,'Request Testing'!M213&gt;0),COUNTA('Request Testing'!AB213)&gt;0),"GCP","OS"))</f>
        <v/>
      </c>
      <c r="AE213" s="74" t="str">
        <f>IF(OR('Request Testing'!L213&gt;0,'Request Testing'!M213&gt;0,'Request Testing'!N213&gt;0,'Request Testing'!O213&gt;0,'Request Testing'!P213&gt;0,'Request Testing'!Q213&gt;0,'Request Testing'!R213&gt;0,'Request Testing'!S213&gt;0,'Request Testing'!T213&gt;0,'Request Testing'!U213&gt;0,'Request Testing'!V213&gt;0,'Request Testing'!W213&gt;0,'Request Testing'!X213&gt;0,'Request Testing'!Y213&gt;0,'Request Testing'!Z213&gt;0,'Request Testing'!AA213&gt;0,'Request Testing'!AB213&gt;0),"X","")</f>
        <v/>
      </c>
      <c r="AF213" s="75" t="str">
        <f>IF(ISNUMBER(SEARCH({"S"},C213)),"S",IF(ISNUMBER(SEARCH({"M"},C213)),"B",IF(ISNUMBER(SEARCH({"B"},C213)),"B",IF(ISNUMBER(SEARCH({"C"},C213)),"C",IF(ISNUMBER(SEARCH({"H"},C213)),"C",IF(ISNUMBER(SEARCH({"F"},C213)),"C",""))))))</f>
        <v/>
      </c>
      <c r="AG213" s="74" t="str">
        <f t="shared" si="60"/>
        <v/>
      </c>
      <c r="AH213" s="74" t="str">
        <f t="shared" si="61"/>
        <v/>
      </c>
      <c r="AI213" s="74" t="str">
        <f t="shared" si="62"/>
        <v/>
      </c>
      <c r="AJ213" s="4" t="str">
        <f t="shared" si="63"/>
        <v/>
      </c>
      <c r="AK213" s="76" t="str">
        <f>IF('Request Testing'!M213&lt;1,"",IF(AND(OR('Request Testing'!$E$1&gt;0),COUNTA('Request Testing'!M213)&gt;0),"CHR","GGP-LD"))</f>
        <v/>
      </c>
      <c r="AL213" s="4" t="str">
        <f t="shared" si="64"/>
        <v/>
      </c>
      <c r="AM213" s="52" t="str">
        <f t="shared" si="65"/>
        <v/>
      </c>
      <c r="AN213" s="4" t="str">
        <f t="shared" si="66"/>
        <v/>
      </c>
      <c r="AO213" s="4" t="str">
        <f t="shared" si="67"/>
        <v/>
      </c>
      <c r="AP213" s="74" t="str">
        <f t="shared" si="68"/>
        <v/>
      </c>
      <c r="AQ213" s="4" t="str">
        <f t="shared" si="69"/>
        <v/>
      </c>
      <c r="AR213" s="4" t="str">
        <f t="shared" si="79"/>
        <v/>
      </c>
      <c r="AS213" s="74" t="str">
        <f t="shared" si="70"/>
        <v/>
      </c>
      <c r="AT213" s="4" t="str">
        <f t="shared" si="71"/>
        <v/>
      </c>
      <c r="AU213" s="4" t="str">
        <f t="shared" si="72"/>
        <v/>
      </c>
      <c r="AV213" s="4" t="str">
        <f t="shared" si="73"/>
        <v/>
      </c>
      <c r="AW213" s="4" t="str">
        <f t="shared" si="74"/>
        <v/>
      </c>
      <c r="AX213" s="4" t="str">
        <f t="shared" si="75"/>
        <v/>
      </c>
      <c r="AY213" s="4" t="str">
        <f t="shared" si="76"/>
        <v/>
      </c>
      <c r="AZ213" s="4" t="str">
        <f t="shared" si="77"/>
        <v/>
      </c>
      <c r="BA213" s="77" t="str">
        <f>IF(AND(OR('Request Testing'!L213&gt;0,'Request Testing'!M213&gt;0),COUNTA('Request Testing'!V213:AB213)&gt;0),"Run Panel","")</f>
        <v/>
      </c>
      <c r="BC213" s="78" t="str">
        <f>IF(AG213="Blood Card",'Order Details'!$S$34,"")</f>
        <v/>
      </c>
      <c r="BD213" s="78" t="str">
        <f>IF(AH213="Hair Card",'Order Details'!$S$35,"")</f>
        <v/>
      </c>
      <c r="BF213" s="4" t="str">
        <f>IF(AJ213="GGP-HD",'Order Details'!$N$10,"")</f>
        <v/>
      </c>
      <c r="BG213" s="79" t="str">
        <f>IF(AK213="GGP-LD",'Order Details'!$N$15,IF(AK213="CHR",'Order Details'!$P$15,""))</f>
        <v/>
      </c>
      <c r="BH213" s="52" t="str">
        <f>IF(AL213="GGP-uLD",'Order Details'!$N$18,"")</f>
        <v/>
      </c>
      <c r="BI213" s="80" t="str">
        <f>IF(AM213="PV",'Order Details'!$N$24,"")</f>
        <v/>
      </c>
      <c r="BJ213" s="78" t="str">
        <f>IF(AN213="HPS",'Order Details'!$N$34,IF(AN213="HPS ADD ON",'Order Details'!$M$34,""))</f>
        <v/>
      </c>
      <c r="BK213" s="78" t="str">
        <f>IF(AO213="CC",'Order Details'!$N$33,IF(AO213="CC ADD ON",'Order Details'!$M$33,""))</f>
        <v/>
      </c>
      <c r="BL213" s="79" t="str">
        <f>IF(AP213="DL",'Order Details'!$N$35,"")</f>
        <v/>
      </c>
      <c r="BM213" s="79" t="str">
        <f>IF(AQ213="RC",'Order Details'!$N$36,"")</f>
        <v/>
      </c>
      <c r="BN213" s="79" t="str">
        <f>IF(AR213="OH",'Order Details'!$N$37,"")</f>
        <v/>
      </c>
      <c r="BO213" s="79" t="str">
        <f>IF(AS213="BVD",'Order Details'!$N$38,"")</f>
        <v/>
      </c>
      <c r="BP213" s="79" t="str">
        <f>IF(AT213="AM",'Order Details'!$N$40,"")</f>
        <v/>
      </c>
      <c r="BQ213" s="79" t="str">
        <f>IF(AU213="NH",'Order Details'!$N$41,"")</f>
        <v/>
      </c>
      <c r="BR213" s="79" t="str">
        <f>IF(AV213="CA",'Order Details'!$N$42,"")</f>
        <v/>
      </c>
      <c r="BS213" s="79" t="str">
        <f>IF(AW213="DD",'Order Details'!$N$43,"")</f>
        <v/>
      </c>
      <c r="BT213" s="79" t="str">
        <f>IF(AX213="TH",'Order Details'!$N$45,"")</f>
        <v/>
      </c>
      <c r="BU213" s="79" t="str">
        <f>IF(AY213="PHA",'Order Details'!$N$44,"")</f>
        <v/>
      </c>
      <c r="BV213" s="79" t="str">
        <f>IF(AZ213="OS",'Order Details'!$N$46,"")</f>
        <v/>
      </c>
      <c r="BW213" s="79" t="str">
        <f>IF(BA213="RUN PANEL",'Order Details'!$N$39,"")</f>
        <v/>
      </c>
      <c r="BX213" s="79" t="str">
        <f t="shared" si="78"/>
        <v/>
      </c>
    </row>
    <row r="214" spans="1:76" ht="15.75" customHeight="1">
      <c r="A214" s="22" t="str">
        <f>IF('Request Testing'!A214&gt;0,'Request Testing'!A214,"")</f>
        <v/>
      </c>
      <c r="B214" s="70" t="str">
        <f>IF('Request Testing'!B214="","",'Request Testing'!B214)</f>
        <v/>
      </c>
      <c r="C214" s="70" t="str">
        <f>IF('Request Testing'!C214="","",'Request Testing'!C214)</f>
        <v/>
      </c>
      <c r="D214" s="24" t="str">
        <f>IF('Request Testing'!D214="","",'Request Testing'!D214)</f>
        <v/>
      </c>
      <c r="E214" s="24" t="str">
        <f>IF('Request Testing'!E214="","",'Request Testing'!E214)</f>
        <v/>
      </c>
      <c r="F214" s="24" t="str">
        <f>IF('Request Testing'!F214="","",'Request Testing'!F214)</f>
        <v/>
      </c>
      <c r="G214" s="22" t="str">
        <f>IF('Request Testing'!G214="","",'Request Testing'!G214)</f>
        <v/>
      </c>
      <c r="H214" s="71" t="str">
        <f>IF('Request Testing'!H214="","",'Request Testing'!H214)</f>
        <v/>
      </c>
      <c r="I214" s="22" t="str">
        <f>IF('Request Testing'!I214="","",'Request Testing'!I214)</f>
        <v/>
      </c>
      <c r="J214" s="22" t="str">
        <f>IF('Request Testing'!J214="","",'Request Testing'!J214)</f>
        <v/>
      </c>
      <c r="K214" s="22" t="str">
        <f>IF('Request Testing'!K214="","",'Request Testing'!K214)</f>
        <v/>
      </c>
      <c r="L214" s="70" t="str">
        <f>IF('Request Testing'!L214="","",'Request Testing'!L214)</f>
        <v/>
      </c>
      <c r="M214" s="70" t="str">
        <f>IF('Request Testing'!M214="","",'Request Testing'!M214)</f>
        <v/>
      </c>
      <c r="N214" s="70" t="str">
        <f>IF('Request Testing'!N214="","",'Request Testing'!N214)</f>
        <v/>
      </c>
      <c r="O214" s="72" t="str">
        <f>IF('Request Testing'!O214&lt;1,"",IF(AND(OR('Request Testing'!L214&gt;0,'Request Testing'!M214&gt;0,'Request Testing'!N214&gt;0),COUNTA('Request Testing'!O214)&gt;0),"","PV"))</f>
        <v/>
      </c>
      <c r="P214" s="72" t="str">
        <f>IF('Request Testing'!P214&lt;1,"",IF(AND(OR('Request Testing'!L214&gt;0,'Request Testing'!M214&gt;0),COUNTA('Request Testing'!P214)&gt;0),"HPS ADD ON","HPS"))</f>
        <v/>
      </c>
      <c r="Q214" s="72" t="str">
        <f>IF('Request Testing'!Q214&lt;1,"",IF(AND(OR('Request Testing'!L214&gt;0,'Request Testing'!M214&gt;0),COUNTA('Request Testing'!Q214)&gt;0),"CC ADD ON","CC"))</f>
        <v/>
      </c>
      <c r="R214" s="72" t="str">
        <f>IF('Request Testing'!R214&lt;1,"",IF(AND(OR('Request Testing'!L214&gt;0,'Request Testing'!M214&gt;0),COUNTA('Request Testing'!R214)&gt;0),"RC ADD ON","RC"))</f>
        <v/>
      </c>
      <c r="S214" s="70" t="str">
        <f>IF('Request Testing'!S214&lt;1,"",IF(AND(OR('Request Testing'!L214&gt;0,'Request Testing'!M214&gt;0),COUNTA('Request Testing'!S214)&gt;0),"DL ADD ON","DL"))</f>
        <v/>
      </c>
      <c r="T214" s="70" t="str">
        <f>IF('Request Testing'!T214="","",'Request Testing'!T214)</f>
        <v/>
      </c>
      <c r="U214" s="70" t="str">
        <f>IF('Request Testing'!U214&lt;1,"",IF(AND(OR('Request Testing'!L214&gt;0,'Request Testing'!M214&gt;0),COUNTA('Request Testing'!U214)&gt;0),"OH ADD ON","OH"))</f>
        <v/>
      </c>
      <c r="V214" s="73" t="str">
        <f>IF('Request Testing'!V214&lt;1,"",IF(AND(OR('Request Testing'!L214&gt;0,'Request Testing'!M214&gt;0),COUNTA('Request Testing'!V214)&gt;0),"GCP","AM"))</f>
        <v/>
      </c>
      <c r="W214" s="73" t="str">
        <f>IF('Request Testing'!W214&lt;1,"",IF(AND(OR('Request Testing'!L214&gt;0,'Request Testing'!M214&gt;0),COUNTA('Request Testing'!W214)&gt;0),"GCP","NH"))</f>
        <v/>
      </c>
      <c r="X214" s="73" t="str">
        <f>IF('Request Testing'!X214&lt;1,"",IF(AND(OR('Request Testing'!L214&gt;0,'Request Testing'!M214&gt;0),COUNTA('Request Testing'!X214)&gt;0),"GCP","CA"))</f>
        <v/>
      </c>
      <c r="Y214" s="73" t="str">
        <f>IF('Request Testing'!Y214&lt;1,"",IF(AND(OR('Request Testing'!L214&gt;0,'Request Testing'!M214&gt;0),COUNTA('Request Testing'!Y214)&gt;0),"GCP","DD"))</f>
        <v/>
      </c>
      <c r="Z214" s="73" t="str">
        <f>IF('Request Testing'!Z214&lt;1,"",IF(AND(OR('Request Testing'!L214&gt;0,'Request Testing'!M214&gt;0),COUNTA('Request Testing'!Z214)&gt;0),"GCP","TH"))</f>
        <v/>
      </c>
      <c r="AA214" s="73" t="str">
        <f>IF('Request Testing'!AA214&lt;1,"",IF(AND(OR('Request Testing'!L214&gt;0,'Request Testing'!M214&gt;0),COUNTA('Request Testing'!AA214)&gt;0),"GCP","PHA"))</f>
        <v/>
      </c>
      <c r="AB214" s="73" t="str">
        <f>IF('Request Testing'!AB214&lt;1,"",IF(AND(OR('Request Testing'!L214&gt;0,'Request Testing'!M214&gt;0),COUNTA('Request Testing'!AB214)&gt;0),"GCP","OS"))</f>
        <v/>
      </c>
      <c r="AE214" s="74" t="str">
        <f>IF(OR('Request Testing'!L214&gt;0,'Request Testing'!M214&gt;0,'Request Testing'!N214&gt;0,'Request Testing'!O214&gt;0,'Request Testing'!P214&gt;0,'Request Testing'!Q214&gt;0,'Request Testing'!R214&gt;0,'Request Testing'!S214&gt;0,'Request Testing'!T214&gt;0,'Request Testing'!U214&gt;0,'Request Testing'!V214&gt;0,'Request Testing'!W214&gt;0,'Request Testing'!X214&gt;0,'Request Testing'!Y214&gt;0,'Request Testing'!Z214&gt;0,'Request Testing'!AA214&gt;0,'Request Testing'!AB214&gt;0),"X","")</f>
        <v/>
      </c>
      <c r="AF214" s="75" t="str">
        <f>IF(ISNUMBER(SEARCH({"S"},C214)),"S",IF(ISNUMBER(SEARCH({"M"},C214)),"B",IF(ISNUMBER(SEARCH({"B"},C214)),"B",IF(ISNUMBER(SEARCH({"C"},C214)),"C",IF(ISNUMBER(SEARCH({"H"},C214)),"C",IF(ISNUMBER(SEARCH({"F"},C214)),"C",""))))))</f>
        <v/>
      </c>
      <c r="AG214" s="74" t="str">
        <f t="shared" si="60"/>
        <v/>
      </c>
      <c r="AH214" s="74" t="str">
        <f t="shared" si="61"/>
        <v/>
      </c>
      <c r="AI214" s="74" t="str">
        <f t="shared" si="62"/>
        <v/>
      </c>
      <c r="AJ214" s="4" t="str">
        <f t="shared" si="63"/>
        <v/>
      </c>
      <c r="AK214" s="76" t="str">
        <f>IF('Request Testing'!M214&lt;1,"",IF(AND(OR('Request Testing'!$E$1&gt;0),COUNTA('Request Testing'!M214)&gt;0),"CHR","GGP-LD"))</f>
        <v/>
      </c>
      <c r="AL214" s="4" t="str">
        <f t="shared" si="64"/>
        <v/>
      </c>
      <c r="AM214" s="52" t="str">
        <f t="shared" si="65"/>
        <v/>
      </c>
      <c r="AN214" s="4" t="str">
        <f t="shared" si="66"/>
        <v/>
      </c>
      <c r="AO214" s="4" t="str">
        <f t="shared" si="67"/>
        <v/>
      </c>
      <c r="AP214" s="74" t="str">
        <f t="shared" si="68"/>
        <v/>
      </c>
      <c r="AQ214" s="4" t="str">
        <f t="shared" si="69"/>
        <v/>
      </c>
      <c r="AR214" s="4" t="str">
        <f t="shared" si="79"/>
        <v/>
      </c>
      <c r="AS214" s="74" t="str">
        <f t="shared" si="70"/>
        <v/>
      </c>
      <c r="AT214" s="4" t="str">
        <f t="shared" si="71"/>
        <v/>
      </c>
      <c r="AU214" s="4" t="str">
        <f t="shared" si="72"/>
        <v/>
      </c>
      <c r="AV214" s="4" t="str">
        <f t="shared" si="73"/>
        <v/>
      </c>
      <c r="AW214" s="4" t="str">
        <f t="shared" si="74"/>
        <v/>
      </c>
      <c r="AX214" s="4" t="str">
        <f t="shared" si="75"/>
        <v/>
      </c>
      <c r="AY214" s="4" t="str">
        <f t="shared" si="76"/>
        <v/>
      </c>
      <c r="AZ214" s="4" t="str">
        <f t="shared" si="77"/>
        <v/>
      </c>
      <c r="BA214" s="77" t="str">
        <f>IF(AND(OR('Request Testing'!L214&gt;0,'Request Testing'!M214&gt;0),COUNTA('Request Testing'!V214:AB214)&gt;0),"Run Panel","")</f>
        <v/>
      </c>
      <c r="BC214" s="78" t="str">
        <f>IF(AG214="Blood Card",'Order Details'!$S$34,"")</f>
        <v/>
      </c>
      <c r="BD214" s="78" t="str">
        <f>IF(AH214="Hair Card",'Order Details'!$S$35,"")</f>
        <v/>
      </c>
      <c r="BF214" s="4" t="str">
        <f>IF(AJ214="GGP-HD",'Order Details'!$N$10,"")</f>
        <v/>
      </c>
      <c r="BG214" s="79" t="str">
        <f>IF(AK214="GGP-LD",'Order Details'!$N$15,IF(AK214="CHR",'Order Details'!$P$15,""))</f>
        <v/>
      </c>
      <c r="BH214" s="52" t="str">
        <f>IF(AL214="GGP-uLD",'Order Details'!$N$18,"")</f>
        <v/>
      </c>
      <c r="BI214" s="80" t="str">
        <f>IF(AM214="PV",'Order Details'!$N$24,"")</f>
        <v/>
      </c>
      <c r="BJ214" s="78" t="str">
        <f>IF(AN214="HPS",'Order Details'!$N$34,IF(AN214="HPS ADD ON",'Order Details'!$M$34,""))</f>
        <v/>
      </c>
      <c r="BK214" s="78" t="str">
        <f>IF(AO214="CC",'Order Details'!$N$33,IF(AO214="CC ADD ON",'Order Details'!$M$33,""))</f>
        <v/>
      </c>
      <c r="BL214" s="79" t="str">
        <f>IF(AP214="DL",'Order Details'!$N$35,"")</f>
        <v/>
      </c>
      <c r="BM214" s="79" t="str">
        <f>IF(AQ214="RC",'Order Details'!$N$36,"")</f>
        <v/>
      </c>
      <c r="BN214" s="79" t="str">
        <f>IF(AR214="OH",'Order Details'!$N$37,"")</f>
        <v/>
      </c>
      <c r="BO214" s="79" t="str">
        <f>IF(AS214="BVD",'Order Details'!$N$38,"")</f>
        <v/>
      </c>
      <c r="BP214" s="79" t="str">
        <f>IF(AT214="AM",'Order Details'!$N$40,"")</f>
        <v/>
      </c>
      <c r="BQ214" s="79" t="str">
        <f>IF(AU214="NH",'Order Details'!$N$41,"")</f>
        <v/>
      </c>
      <c r="BR214" s="79" t="str">
        <f>IF(AV214="CA",'Order Details'!$N$42,"")</f>
        <v/>
      </c>
      <c r="BS214" s="79" t="str">
        <f>IF(AW214="DD",'Order Details'!$N$43,"")</f>
        <v/>
      </c>
      <c r="BT214" s="79" t="str">
        <f>IF(AX214="TH",'Order Details'!$N$45,"")</f>
        <v/>
      </c>
      <c r="BU214" s="79" t="str">
        <f>IF(AY214="PHA",'Order Details'!$N$44,"")</f>
        <v/>
      </c>
      <c r="BV214" s="79" t="str">
        <f>IF(AZ214="OS",'Order Details'!$N$46,"")</f>
        <v/>
      </c>
      <c r="BW214" s="79" t="str">
        <f>IF(BA214="RUN PANEL",'Order Details'!$N$39,"")</f>
        <v/>
      </c>
      <c r="BX214" s="79" t="str">
        <f t="shared" si="78"/>
        <v/>
      </c>
    </row>
    <row r="215" spans="1:76" ht="15.75" customHeight="1">
      <c r="A215" s="22" t="str">
        <f>IF('Request Testing'!A215&gt;0,'Request Testing'!A215,"")</f>
        <v/>
      </c>
      <c r="B215" s="70" t="str">
        <f>IF('Request Testing'!B215="","",'Request Testing'!B215)</f>
        <v/>
      </c>
      <c r="C215" s="70" t="str">
        <f>IF('Request Testing'!C215="","",'Request Testing'!C215)</f>
        <v/>
      </c>
      <c r="D215" s="24" t="str">
        <f>IF('Request Testing'!D215="","",'Request Testing'!D215)</f>
        <v/>
      </c>
      <c r="E215" s="24" t="str">
        <f>IF('Request Testing'!E215="","",'Request Testing'!E215)</f>
        <v/>
      </c>
      <c r="F215" s="24" t="str">
        <f>IF('Request Testing'!F215="","",'Request Testing'!F215)</f>
        <v/>
      </c>
      <c r="G215" s="22" t="str">
        <f>IF('Request Testing'!G215="","",'Request Testing'!G215)</f>
        <v/>
      </c>
      <c r="H215" s="71" t="str">
        <f>IF('Request Testing'!H215="","",'Request Testing'!H215)</f>
        <v/>
      </c>
      <c r="I215" s="22" t="str">
        <f>IF('Request Testing'!I215="","",'Request Testing'!I215)</f>
        <v/>
      </c>
      <c r="J215" s="22" t="str">
        <f>IF('Request Testing'!J215="","",'Request Testing'!J215)</f>
        <v/>
      </c>
      <c r="K215" s="22" t="str">
        <f>IF('Request Testing'!K215="","",'Request Testing'!K215)</f>
        <v/>
      </c>
      <c r="L215" s="70" t="str">
        <f>IF('Request Testing'!L215="","",'Request Testing'!L215)</f>
        <v/>
      </c>
      <c r="M215" s="70" t="str">
        <f>IF('Request Testing'!M215="","",'Request Testing'!M215)</f>
        <v/>
      </c>
      <c r="N215" s="70" t="str">
        <f>IF('Request Testing'!N215="","",'Request Testing'!N215)</f>
        <v/>
      </c>
      <c r="O215" s="72" t="str">
        <f>IF('Request Testing'!O215&lt;1,"",IF(AND(OR('Request Testing'!L215&gt;0,'Request Testing'!M215&gt;0,'Request Testing'!N215&gt;0),COUNTA('Request Testing'!O215)&gt;0),"","PV"))</f>
        <v/>
      </c>
      <c r="P215" s="72" t="str">
        <f>IF('Request Testing'!P215&lt;1,"",IF(AND(OR('Request Testing'!L215&gt;0,'Request Testing'!M215&gt;0),COUNTA('Request Testing'!P215)&gt;0),"HPS ADD ON","HPS"))</f>
        <v/>
      </c>
      <c r="Q215" s="72" t="str">
        <f>IF('Request Testing'!Q215&lt;1,"",IF(AND(OR('Request Testing'!L215&gt;0,'Request Testing'!M215&gt;0),COUNTA('Request Testing'!Q215)&gt;0),"CC ADD ON","CC"))</f>
        <v/>
      </c>
      <c r="R215" s="72" t="str">
        <f>IF('Request Testing'!R215&lt;1,"",IF(AND(OR('Request Testing'!L215&gt;0,'Request Testing'!M215&gt;0),COUNTA('Request Testing'!R215)&gt;0),"RC ADD ON","RC"))</f>
        <v/>
      </c>
      <c r="S215" s="70" t="str">
        <f>IF('Request Testing'!S215&lt;1,"",IF(AND(OR('Request Testing'!L215&gt;0,'Request Testing'!M215&gt;0),COUNTA('Request Testing'!S215)&gt;0),"DL ADD ON","DL"))</f>
        <v/>
      </c>
      <c r="T215" s="70" t="str">
        <f>IF('Request Testing'!T215="","",'Request Testing'!T215)</f>
        <v/>
      </c>
      <c r="U215" s="70" t="str">
        <f>IF('Request Testing'!U215&lt;1,"",IF(AND(OR('Request Testing'!L215&gt;0,'Request Testing'!M215&gt;0),COUNTA('Request Testing'!U215)&gt;0),"OH ADD ON","OH"))</f>
        <v/>
      </c>
      <c r="V215" s="73" t="str">
        <f>IF('Request Testing'!V215&lt;1,"",IF(AND(OR('Request Testing'!L215&gt;0,'Request Testing'!M215&gt;0),COUNTA('Request Testing'!V215)&gt;0),"GCP","AM"))</f>
        <v/>
      </c>
      <c r="W215" s="73" t="str">
        <f>IF('Request Testing'!W215&lt;1,"",IF(AND(OR('Request Testing'!L215&gt;0,'Request Testing'!M215&gt;0),COUNTA('Request Testing'!W215)&gt;0),"GCP","NH"))</f>
        <v/>
      </c>
      <c r="X215" s="73" t="str">
        <f>IF('Request Testing'!X215&lt;1,"",IF(AND(OR('Request Testing'!L215&gt;0,'Request Testing'!M215&gt;0),COUNTA('Request Testing'!X215)&gt;0),"GCP","CA"))</f>
        <v/>
      </c>
      <c r="Y215" s="73" t="str">
        <f>IF('Request Testing'!Y215&lt;1,"",IF(AND(OR('Request Testing'!L215&gt;0,'Request Testing'!M215&gt;0),COUNTA('Request Testing'!Y215)&gt;0),"GCP","DD"))</f>
        <v/>
      </c>
      <c r="Z215" s="73" t="str">
        <f>IF('Request Testing'!Z215&lt;1,"",IF(AND(OR('Request Testing'!L215&gt;0,'Request Testing'!M215&gt;0),COUNTA('Request Testing'!Z215)&gt;0),"GCP","TH"))</f>
        <v/>
      </c>
      <c r="AA215" s="73" t="str">
        <f>IF('Request Testing'!AA215&lt;1,"",IF(AND(OR('Request Testing'!L215&gt;0,'Request Testing'!M215&gt;0),COUNTA('Request Testing'!AA215)&gt;0),"GCP","PHA"))</f>
        <v/>
      </c>
      <c r="AB215" s="73" t="str">
        <f>IF('Request Testing'!AB215&lt;1,"",IF(AND(OR('Request Testing'!L215&gt;0,'Request Testing'!M215&gt;0),COUNTA('Request Testing'!AB215)&gt;0),"GCP","OS"))</f>
        <v/>
      </c>
      <c r="AE215" s="74" t="str">
        <f>IF(OR('Request Testing'!L215&gt;0,'Request Testing'!M215&gt;0,'Request Testing'!N215&gt;0,'Request Testing'!O215&gt;0,'Request Testing'!P215&gt;0,'Request Testing'!Q215&gt;0,'Request Testing'!R215&gt;0,'Request Testing'!S215&gt;0,'Request Testing'!T215&gt;0,'Request Testing'!U215&gt;0,'Request Testing'!V215&gt;0,'Request Testing'!W215&gt;0,'Request Testing'!X215&gt;0,'Request Testing'!Y215&gt;0,'Request Testing'!Z215&gt;0,'Request Testing'!AA215&gt;0,'Request Testing'!AB215&gt;0),"X","")</f>
        <v/>
      </c>
      <c r="AF215" s="75" t="str">
        <f>IF(ISNUMBER(SEARCH({"S"},C215)),"S",IF(ISNUMBER(SEARCH({"M"},C215)),"B",IF(ISNUMBER(SEARCH({"B"},C215)),"B",IF(ISNUMBER(SEARCH({"C"},C215)),"C",IF(ISNUMBER(SEARCH({"H"},C215)),"C",IF(ISNUMBER(SEARCH({"F"},C215)),"C",""))))))</f>
        <v/>
      </c>
      <c r="AG215" s="74" t="str">
        <f t="shared" si="60"/>
        <v/>
      </c>
      <c r="AH215" s="74" t="str">
        <f t="shared" si="61"/>
        <v/>
      </c>
      <c r="AI215" s="74" t="str">
        <f t="shared" si="62"/>
        <v/>
      </c>
      <c r="AJ215" s="4" t="str">
        <f t="shared" si="63"/>
        <v/>
      </c>
      <c r="AK215" s="76" t="str">
        <f>IF('Request Testing'!M215&lt;1,"",IF(AND(OR('Request Testing'!$E$1&gt;0),COUNTA('Request Testing'!M215)&gt;0),"CHR","GGP-LD"))</f>
        <v/>
      </c>
      <c r="AL215" s="4" t="str">
        <f t="shared" si="64"/>
        <v/>
      </c>
      <c r="AM215" s="52" t="str">
        <f t="shared" si="65"/>
        <v/>
      </c>
      <c r="AN215" s="4" t="str">
        <f t="shared" si="66"/>
        <v/>
      </c>
      <c r="AO215" s="4" t="str">
        <f t="shared" si="67"/>
        <v/>
      </c>
      <c r="AP215" s="74" t="str">
        <f t="shared" si="68"/>
        <v/>
      </c>
      <c r="AQ215" s="4" t="str">
        <f t="shared" si="69"/>
        <v/>
      </c>
      <c r="AR215" s="4" t="str">
        <f t="shared" si="79"/>
        <v/>
      </c>
      <c r="AS215" s="74" t="str">
        <f t="shared" si="70"/>
        <v/>
      </c>
      <c r="AT215" s="4" t="str">
        <f t="shared" si="71"/>
        <v/>
      </c>
      <c r="AU215" s="4" t="str">
        <f t="shared" si="72"/>
        <v/>
      </c>
      <c r="AV215" s="4" t="str">
        <f t="shared" si="73"/>
        <v/>
      </c>
      <c r="AW215" s="4" t="str">
        <f t="shared" si="74"/>
        <v/>
      </c>
      <c r="AX215" s="4" t="str">
        <f t="shared" si="75"/>
        <v/>
      </c>
      <c r="AY215" s="4" t="str">
        <f t="shared" si="76"/>
        <v/>
      </c>
      <c r="AZ215" s="4" t="str">
        <f t="shared" si="77"/>
        <v/>
      </c>
      <c r="BA215" s="77" t="str">
        <f>IF(AND(OR('Request Testing'!L215&gt;0,'Request Testing'!M215&gt;0),COUNTA('Request Testing'!V215:AB215)&gt;0),"Run Panel","")</f>
        <v/>
      </c>
      <c r="BC215" s="78" t="str">
        <f>IF(AG215="Blood Card",'Order Details'!$S$34,"")</f>
        <v/>
      </c>
      <c r="BD215" s="78" t="str">
        <f>IF(AH215="Hair Card",'Order Details'!$S$35,"")</f>
        <v/>
      </c>
      <c r="BF215" s="4" t="str">
        <f>IF(AJ215="GGP-HD",'Order Details'!$N$10,"")</f>
        <v/>
      </c>
      <c r="BG215" s="79" t="str">
        <f>IF(AK215="GGP-LD",'Order Details'!$N$15,IF(AK215="CHR",'Order Details'!$P$15,""))</f>
        <v/>
      </c>
      <c r="BH215" s="52" t="str">
        <f>IF(AL215="GGP-uLD",'Order Details'!$N$18,"")</f>
        <v/>
      </c>
      <c r="BI215" s="80" t="str">
        <f>IF(AM215="PV",'Order Details'!$N$24,"")</f>
        <v/>
      </c>
      <c r="BJ215" s="78" t="str">
        <f>IF(AN215="HPS",'Order Details'!$N$34,IF(AN215="HPS ADD ON",'Order Details'!$M$34,""))</f>
        <v/>
      </c>
      <c r="BK215" s="78" t="str">
        <f>IF(AO215="CC",'Order Details'!$N$33,IF(AO215="CC ADD ON",'Order Details'!$M$33,""))</f>
        <v/>
      </c>
      <c r="BL215" s="79" t="str">
        <f>IF(AP215="DL",'Order Details'!$N$35,"")</f>
        <v/>
      </c>
      <c r="BM215" s="79" t="str">
        <f>IF(AQ215="RC",'Order Details'!$N$36,"")</f>
        <v/>
      </c>
      <c r="BN215" s="79" t="str">
        <f>IF(AR215="OH",'Order Details'!$N$37,"")</f>
        <v/>
      </c>
      <c r="BO215" s="79" t="str">
        <f>IF(AS215="BVD",'Order Details'!$N$38,"")</f>
        <v/>
      </c>
      <c r="BP215" s="79" t="str">
        <f>IF(AT215="AM",'Order Details'!$N$40,"")</f>
        <v/>
      </c>
      <c r="BQ215" s="79" t="str">
        <f>IF(AU215="NH",'Order Details'!$N$41,"")</f>
        <v/>
      </c>
      <c r="BR215" s="79" t="str">
        <f>IF(AV215="CA",'Order Details'!$N$42,"")</f>
        <v/>
      </c>
      <c r="BS215" s="79" t="str">
        <f>IF(AW215="DD",'Order Details'!$N$43,"")</f>
        <v/>
      </c>
      <c r="BT215" s="79" t="str">
        <f>IF(AX215="TH",'Order Details'!$N$45,"")</f>
        <v/>
      </c>
      <c r="BU215" s="79" t="str">
        <f>IF(AY215="PHA",'Order Details'!$N$44,"")</f>
        <v/>
      </c>
      <c r="BV215" s="79" t="str">
        <f>IF(AZ215="OS",'Order Details'!$N$46,"")</f>
        <v/>
      </c>
      <c r="BW215" s="79" t="str">
        <f>IF(BA215="RUN PANEL",'Order Details'!$N$39,"")</f>
        <v/>
      </c>
      <c r="BX215" s="79" t="str">
        <f t="shared" si="78"/>
        <v/>
      </c>
    </row>
    <row r="216" spans="1:76" ht="15.75" customHeight="1">
      <c r="A216" s="22" t="str">
        <f>IF('Request Testing'!A216&gt;0,'Request Testing'!A216,"")</f>
        <v/>
      </c>
      <c r="B216" s="70" t="str">
        <f>IF('Request Testing'!B216="","",'Request Testing'!B216)</f>
        <v/>
      </c>
      <c r="C216" s="70" t="str">
        <f>IF('Request Testing'!C216="","",'Request Testing'!C216)</f>
        <v/>
      </c>
      <c r="D216" s="24" t="str">
        <f>IF('Request Testing'!D216="","",'Request Testing'!D216)</f>
        <v/>
      </c>
      <c r="E216" s="24" t="str">
        <f>IF('Request Testing'!E216="","",'Request Testing'!E216)</f>
        <v/>
      </c>
      <c r="F216" s="24" t="str">
        <f>IF('Request Testing'!F216="","",'Request Testing'!F216)</f>
        <v/>
      </c>
      <c r="G216" s="22" t="str">
        <f>IF('Request Testing'!G216="","",'Request Testing'!G216)</f>
        <v/>
      </c>
      <c r="H216" s="71" t="str">
        <f>IF('Request Testing'!H216="","",'Request Testing'!H216)</f>
        <v/>
      </c>
      <c r="I216" s="22" t="str">
        <f>IF('Request Testing'!I216="","",'Request Testing'!I216)</f>
        <v/>
      </c>
      <c r="J216" s="22" t="str">
        <f>IF('Request Testing'!J216="","",'Request Testing'!J216)</f>
        <v/>
      </c>
      <c r="K216" s="22" t="str">
        <f>IF('Request Testing'!K216="","",'Request Testing'!K216)</f>
        <v/>
      </c>
      <c r="L216" s="70" t="str">
        <f>IF('Request Testing'!L216="","",'Request Testing'!L216)</f>
        <v/>
      </c>
      <c r="M216" s="70" t="str">
        <f>IF('Request Testing'!M216="","",'Request Testing'!M216)</f>
        <v/>
      </c>
      <c r="N216" s="70" t="str">
        <f>IF('Request Testing'!N216="","",'Request Testing'!N216)</f>
        <v/>
      </c>
      <c r="O216" s="72" t="str">
        <f>IF('Request Testing'!O216&lt;1,"",IF(AND(OR('Request Testing'!L216&gt;0,'Request Testing'!M216&gt;0,'Request Testing'!N216&gt;0),COUNTA('Request Testing'!O216)&gt;0),"","PV"))</f>
        <v/>
      </c>
      <c r="P216" s="72" t="str">
        <f>IF('Request Testing'!P216&lt;1,"",IF(AND(OR('Request Testing'!L216&gt;0,'Request Testing'!M216&gt;0),COUNTA('Request Testing'!P216)&gt;0),"HPS ADD ON","HPS"))</f>
        <v/>
      </c>
      <c r="Q216" s="72" t="str">
        <f>IF('Request Testing'!Q216&lt;1,"",IF(AND(OR('Request Testing'!L216&gt;0,'Request Testing'!M216&gt;0),COUNTA('Request Testing'!Q216)&gt;0),"CC ADD ON","CC"))</f>
        <v/>
      </c>
      <c r="R216" s="72" t="str">
        <f>IF('Request Testing'!R216&lt;1,"",IF(AND(OR('Request Testing'!L216&gt;0,'Request Testing'!M216&gt;0),COUNTA('Request Testing'!R216)&gt;0),"RC ADD ON","RC"))</f>
        <v/>
      </c>
      <c r="S216" s="70" t="str">
        <f>IF('Request Testing'!S216&lt;1,"",IF(AND(OR('Request Testing'!L216&gt;0,'Request Testing'!M216&gt;0),COUNTA('Request Testing'!S216)&gt;0),"DL ADD ON","DL"))</f>
        <v/>
      </c>
      <c r="T216" s="70" t="str">
        <f>IF('Request Testing'!T216="","",'Request Testing'!T216)</f>
        <v/>
      </c>
      <c r="U216" s="70" t="str">
        <f>IF('Request Testing'!U216&lt;1,"",IF(AND(OR('Request Testing'!L216&gt;0,'Request Testing'!M216&gt;0),COUNTA('Request Testing'!U216)&gt;0),"OH ADD ON","OH"))</f>
        <v/>
      </c>
      <c r="V216" s="73" t="str">
        <f>IF('Request Testing'!V216&lt;1,"",IF(AND(OR('Request Testing'!L216&gt;0,'Request Testing'!M216&gt;0),COUNTA('Request Testing'!V216)&gt;0),"GCP","AM"))</f>
        <v/>
      </c>
      <c r="W216" s="73" t="str">
        <f>IF('Request Testing'!W216&lt;1,"",IF(AND(OR('Request Testing'!L216&gt;0,'Request Testing'!M216&gt;0),COUNTA('Request Testing'!W216)&gt;0),"GCP","NH"))</f>
        <v/>
      </c>
      <c r="X216" s="73" t="str">
        <f>IF('Request Testing'!X216&lt;1,"",IF(AND(OR('Request Testing'!L216&gt;0,'Request Testing'!M216&gt;0),COUNTA('Request Testing'!X216)&gt;0),"GCP","CA"))</f>
        <v/>
      </c>
      <c r="Y216" s="73" t="str">
        <f>IF('Request Testing'!Y216&lt;1,"",IF(AND(OR('Request Testing'!L216&gt;0,'Request Testing'!M216&gt;0),COUNTA('Request Testing'!Y216)&gt;0),"GCP","DD"))</f>
        <v/>
      </c>
      <c r="Z216" s="73" t="str">
        <f>IF('Request Testing'!Z216&lt;1,"",IF(AND(OR('Request Testing'!L216&gt;0,'Request Testing'!M216&gt;0),COUNTA('Request Testing'!Z216)&gt;0),"GCP","TH"))</f>
        <v/>
      </c>
      <c r="AA216" s="73" t="str">
        <f>IF('Request Testing'!AA216&lt;1,"",IF(AND(OR('Request Testing'!L216&gt;0,'Request Testing'!M216&gt;0),COUNTA('Request Testing'!AA216)&gt;0),"GCP","PHA"))</f>
        <v/>
      </c>
      <c r="AB216" s="73" t="str">
        <f>IF('Request Testing'!AB216&lt;1,"",IF(AND(OR('Request Testing'!L216&gt;0,'Request Testing'!M216&gt;0),COUNTA('Request Testing'!AB216)&gt;0),"GCP","OS"))</f>
        <v/>
      </c>
      <c r="AE216" s="74" t="str">
        <f>IF(OR('Request Testing'!L216&gt;0,'Request Testing'!M216&gt;0,'Request Testing'!N216&gt;0,'Request Testing'!O216&gt;0,'Request Testing'!P216&gt;0,'Request Testing'!Q216&gt;0,'Request Testing'!R216&gt;0,'Request Testing'!S216&gt;0,'Request Testing'!T216&gt;0,'Request Testing'!U216&gt;0,'Request Testing'!V216&gt;0,'Request Testing'!W216&gt;0,'Request Testing'!X216&gt;0,'Request Testing'!Y216&gt;0,'Request Testing'!Z216&gt;0,'Request Testing'!AA216&gt;0,'Request Testing'!AB216&gt;0),"X","")</f>
        <v/>
      </c>
      <c r="AF216" s="75" t="str">
        <f>IF(ISNUMBER(SEARCH({"S"},C216)),"S",IF(ISNUMBER(SEARCH({"M"},C216)),"B",IF(ISNUMBER(SEARCH({"B"},C216)),"B",IF(ISNUMBER(SEARCH({"C"},C216)),"C",IF(ISNUMBER(SEARCH({"H"},C216)),"C",IF(ISNUMBER(SEARCH({"F"},C216)),"C",""))))))</f>
        <v/>
      </c>
      <c r="AG216" s="74" t="str">
        <f t="shared" si="60"/>
        <v/>
      </c>
      <c r="AH216" s="74" t="str">
        <f t="shared" si="61"/>
        <v/>
      </c>
      <c r="AI216" s="74" t="str">
        <f t="shared" si="62"/>
        <v/>
      </c>
      <c r="AJ216" s="4" t="str">
        <f t="shared" si="63"/>
        <v/>
      </c>
      <c r="AK216" s="76" t="str">
        <f>IF('Request Testing'!M216&lt;1,"",IF(AND(OR('Request Testing'!$E$1&gt;0),COUNTA('Request Testing'!M216)&gt;0),"CHR","GGP-LD"))</f>
        <v/>
      </c>
      <c r="AL216" s="4" t="str">
        <f t="shared" si="64"/>
        <v/>
      </c>
      <c r="AM216" s="52" t="str">
        <f t="shared" si="65"/>
        <v/>
      </c>
      <c r="AN216" s="4" t="str">
        <f t="shared" si="66"/>
        <v/>
      </c>
      <c r="AO216" s="4" t="str">
        <f t="shared" si="67"/>
        <v/>
      </c>
      <c r="AP216" s="74" t="str">
        <f t="shared" si="68"/>
        <v/>
      </c>
      <c r="AQ216" s="4" t="str">
        <f t="shared" si="69"/>
        <v/>
      </c>
      <c r="AR216" s="4" t="str">
        <f t="shared" si="79"/>
        <v/>
      </c>
      <c r="AS216" s="74" t="str">
        <f t="shared" si="70"/>
        <v/>
      </c>
      <c r="AT216" s="4" t="str">
        <f t="shared" si="71"/>
        <v/>
      </c>
      <c r="AU216" s="4" t="str">
        <f t="shared" si="72"/>
        <v/>
      </c>
      <c r="AV216" s="4" t="str">
        <f t="shared" si="73"/>
        <v/>
      </c>
      <c r="AW216" s="4" t="str">
        <f t="shared" si="74"/>
        <v/>
      </c>
      <c r="AX216" s="4" t="str">
        <f t="shared" si="75"/>
        <v/>
      </c>
      <c r="AY216" s="4" t="str">
        <f t="shared" si="76"/>
        <v/>
      </c>
      <c r="AZ216" s="4" t="str">
        <f t="shared" si="77"/>
        <v/>
      </c>
      <c r="BA216" s="77" t="str">
        <f>IF(AND(OR('Request Testing'!L216&gt;0,'Request Testing'!M216&gt;0),COUNTA('Request Testing'!V216:AB216)&gt;0),"Run Panel","")</f>
        <v/>
      </c>
      <c r="BC216" s="78" t="str">
        <f>IF(AG216="Blood Card",'Order Details'!$S$34,"")</f>
        <v/>
      </c>
      <c r="BD216" s="78" t="str">
        <f>IF(AH216="Hair Card",'Order Details'!$S$35,"")</f>
        <v/>
      </c>
      <c r="BF216" s="4" t="str">
        <f>IF(AJ216="GGP-HD",'Order Details'!$N$10,"")</f>
        <v/>
      </c>
      <c r="BG216" s="79" t="str">
        <f>IF(AK216="GGP-LD",'Order Details'!$N$15,IF(AK216="CHR",'Order Details'!$P$15,""))</f>
        <v/>
      </c>
      <c r="BH216" s="52" t="str">
        <f>IF(AL216="GGP-uLD",'Order Details'!$N$18,"")</f>
        <v/>
      </c>
      <c r="BI216" s="80" t="str">
        <f>IF(AM216="PV",'Order Details'!$N$24,"")</f>
        <v/>
      </c>
      <c r="BJ216" s="78" t="str">
        <f>IF(AN216="HPS",'Order Details'!$N$34,IF(AN216="HPS ADD ON",'Order Details'!$M$34,""))</f>
        <v/>
      </c>
      <c r="BK216" s="78" t="str">
        <f>IF(AO216="CC",'Order Details'!$N$33,IF(AO216="CC ADD ON",'Order Details'!$M$33,""))</f>
        <v/>
      </c>
      <c r="BL216" s="79" t="str">
        <f>IF(AP216="DL",'Order Details'!$N$35,"")</f>
        <v/>
      </c>
      <c r="BM216" s="79" t="str">
        <f>IF(AQ216="RC",'Order Details'!$N$36,"")</f>
        <v/>
      </c>
      <c r="BN216" s="79" t="str">
        <f>IF(AR216="OH",'Order Details'!$N$37,"")</f>
        <v/>
      </c>
      <c r="BO216" s="79" t="str">
        <f>IF(AS216="BVD",'Order Details'!$N$38,"")</f>
        <v/>
      </c>
      <c r="BP216" s="79" t="str">
        <f>IF(AT216="AM",'Order Details'!$N$40,"")</f>
        <v/>
      </c>
      <c r="BQ216" s="79" t="str">
        <f>IF(AU216="NH",'Order Details'!$N$41,"")</f>
        <v/>
      </c>
      <c r="BR216" s="79" t="str">
        <f>IF(AV216="CA",'Order Details'!$N$42,"")</f>
        <v/>
      </c>
      <c r="BS216" s="79" t="str">
        <f>IF(AW216="DD",'Order Details'!$N$43,"")</f>
        <v/>
      </c>
      <c r="BT216" s="79" t="str">
        <f>IF(AX216="TH",'Order Details'!$N$45,"")</f>
        <v/>
      </c>
      <c r="BU216" s="79" t="str">
        <f>IF(AY216="PHA",'Order Details'!$N$44,"")</f>
        <v/>
      </c>
      <c r="BV216" s="79" t="str">
        <f>IF(AZ216="OS",'Order Details'!$N$46,"")</f>
        <v/>
      </c>
      <c r="BW216" s="79" t="str">
        <f>IF(BA216="RUN PANEL",'Order Details'!$N$39,"")</f>
        <v/>
      </c>
      <c r="BX216" s="79" t="str">
        <f t="shared" si="78"/>
        <v/>
      </c>
    </row>
    <row r="217" spans="1:76" ht="15.75" customHeight="1">
      <c r="A217" s="22" t="str">
        <f>IF('Request Testing'!A217&gt;0,'Request Testing'!A217,"")</f>
        <v/>
      </c>
      <c r="B217" s="70" t="str">
        <f>IF('Request Testing'!B217="","",'Request Testing'!B217)</f>
        <v/>
      </c>
      <c r="C217" s="70" t="str">
        <f>IF('Request Testing'!C217="","",'Request Testing'!C217)</f>
        <v/>
      </c>
      <c r="D217" s="24" t="str">
        <f>IF('Request Testing'!D217="","",'Request Testing'!D217)</f>
        <v/>
      </c>
      <c r="E217" s="24" t="str">
        <f>IF('Request Testing'!E217="","",'Request Testing'!E217)</f>
        <v/>
      </c>
      <c r="F217" s="24" t="str">
        <f>IF('Request Testing'!F217="","",'Request Testing'!F217)</f>
        <v/>
      </c>
      <c r="G217" s="22" t="str">
        <f>IF('Request Testing'!G217="","",'Request Testing'!G217)</f>
        <v/>
      </c>
      <c r="H217" s="71" t="str">
        <f>IF('Request Testing'!H217="","",'Request Testing'!H217)</f>
        <v/>
      </c>
      <c r="I217" s="22" t="str">
        <f>IF('Request Testing'!I217="","",'Request Testing'!I217)</f>
        <v/>
      </c>
      <c r="J217" s="22" t="str">
        <f>IF('Request Testing'!J217="","",'Request Testing'!J217)</f>
        <v/>
      </c>
      <c r="K217" s="22" t="str">
        <f>IF('Request Testing'!K217="","",'Request Testing'!K217)</f>
        <v/>
      </c>
      <c r="L217" s="70" t="str">
        <f>IF('Request Testing'!L217="","",'Request Testing'!L217)</f>
        <v/>
      </c>
      <c r="M217" s="70" t="str">
        <f>IF('Request Testing'!M217="","",'Request Testing'!M217)</f>
        <v/>
      </c>
      <c r="N217" s="70" t="str">
        <f>IF('Request Testing'!N217="","",'Request Testing'!N217)</f>
        <v/>
      </c>
      <c r="O217" s="72" t="str">
        <f>IF('Request Testing'!O217&lt;1,"",IF(AND(OR('Request Testing'!L217&gt;0,'Request Testing'!M217&gt;0,'Request Testing'!N217&gt;0),COUNTA('Request Testing'!O217)&gt;0),"","PV"))</f>
        <v/>
      </c>
      <c r="P217" s="72" t="str">
        <f>IF('Request Testing'!P217&lt;1,"",IF(AND(OR('Request Testing'!L217&gt;0,'Request Testing'!M217&gt;0),COUNTA('Request Testing'!P217)&gt;0),"HPS ADD ON","HPS"))</f>
        <v/>
      </c>
      <c r="Q217" s="72" t="str">
        <f>IF('Request Testing'!Q217&lt;1,"",IF(AND(OR('Request Testing'!L217&gt;0,'Request Testing'!M217&gt;0),COUNTA('Request Testing'!Q217)&gt;0),"CC ADD ON","CC"))</f>
        <v/>
      </c>
      <c r="R217" s="72" t="str">
        <f>IF('Request Testing'!R217&lt;1,"",IF(AND(OR('Request Testing'!L217&gt;0,'Request Testing'!M217&gt;0),COUNTA('Request Testing'!R217)&gt;0),"RC ADD ON","RC"))</f>
        <v/>
      </c>
      <c r="S217" s="70" t="str">
        <f>IF('Request Testing'!S217&lt;1,"",IF(AND(OR('Request Testing'!L217&gt;0,'Request Testing'!M217&gt;0),COUNTA('Request Testing'!S217)&gt;0),"DL ADD ON","DL"))</f>
        <v/>
      </c>
      <c r="T217" s="70" t="str">
        <f>IF('Request Testing'!T217="","",'Request Testing'!T217)</f>
        <v/>
      </c>
      <c r="U217" s="70" t="str">
        <f>IF('Request Testing'!U217&lt;1,"",IF(AND(OR('Request Testing'!L217&gt;0,'Request Testing'!M217&gt;0),COUNTA('Request Testing'!U217)&gt;0),"OH ADD ON","OH"))</f>
        <v/>
      </c>
      <c r="V217" s="73" t="str">
        <f>IF('Request Testing'!V217&lt;1,"",IF(AND(OR('Request Testing'!L217&gt;0,'Request Testing'!M217&gt;0),COUNTA('Request Testing'!V217)&gt;0),"GCP","AM"))</f>
        <v/>
      </c>
      <c r="W217" s="73" t="str">
        <f>IF('Request Testing'!W217&lt;1,"",IF(AND(OR('Request Testing'!L217&gt;0,'Request Testing'!M217&gt;0),COUNTA('Request Testing'!W217)&gt;0),"GCP","NH"))</f>
        <v/>
      </c>
      <c r="X217" s="73" t="str">
        <f>IF('Request Testing'!X217&lt;1,"",IF(AND(OR('Request Testing'!L217&gt;0,'Request Testing'!M217&gt;0),COUNTA('Request Testing'!X217)&gt;0),"GCP","CA"))</f>
        <v/>
      </c>
      <c r="Y217" s="73" t="str">
        <f>IF('Request Testing'!Y217&lt;1,"",IF(AND(OR('Request Testing'!L217&gt;0,'Request Testing'!M217&gt;0),COUNTA('Request Testing'!Y217)&gt;0),"GCP","DD"))</f>
        <v/>
      </c>
      <c r="Z217" s="73" t="str">
        <f>IF('Request Testing'!Z217&lt;1,"",IF(AND(OR('Request Testing'!L217&gt;0,'Request Testing'!M217&gt;0),COUNTA('Request Testing'!Z217)&gt;0),"GCP","TH"))</f>
        <v/>
      </c>
      <c r="AA217" s="73" t="str">
        <f>IF('Request Testing'!AA217&lt;1,"",IF(AND(OR('Request Testing'!L217&gt;0,'Request Testing'!M217&gt;0),COUNTA('Request Testing'!AA217)&gt;0),"GCP","PHA"))</f>
        <v/>
      </c>
      <c r="AB217" s="73" t="str">
        <f>IF('Request Testing'!AB217&lt;1,"",IF(AND(OR('Request Testing'!L217&gt;0,'Request Testing'!M217&gt;0),COUNTA('Request Testing'!AB217)&gt;0),"GCP","OS"))</f>
        <v/>
      </c>
      <c r="AE217" s="74" t="str">
        <f>IF(OR('Request Testing'!L217&gt;0,'Request Testing'!M217&gt;0,'Request Testing'!N217&gt;0,'Request Testing'!O217&gt;0,'Request Testing'!P217&gt;0,'Request Testing'!Q217&gt;0,'Request Testing'!R217&gt;0,'Request Testing'!S217&gt;0,'Request Testing'!T217&gt;0,'Request Testing'!U217&gt;0,'Request Testing'!V217&gt;0,'Request Testing'!W217&gt;0,'Request Testing'!X217&gt;0,'Request Testing'!Y217&gt;0,'Request Testing'!Z217&gt;0,'Request Testing'!AA217&gt;0,'Request Testing'!AB217&gt;0),"X","")</f>
        <v/>
      </c>
      <c r="AF217" s="75" t="str">
        <f>IF(ISNUMBER(SEARCH({"S"},C217)),"S",IF(ISNUMBER(SEARCH({"M"},C217)),"B",IF(ISNUMBER(SEARCH({"B"},C217)),"B",IF(ISNUMBER(SEARCH({"C"},C217)),"C",IF(ISNUMBER(SEARCH({"H"},C217)),"C",IF(ISNUMBER(SEARCH({"F"},C217)),"C",""))))))</f>
        <v/>
      </c>
      <c r="AG217" s="74" t="str">
        <f t="shared" si="60"/>
        <v/>
      </c>
      <c r="AH217" s="74" t="str">
        <f t="shared" si="61"/>
        <v/>
      </c>
      <c r="AI217" s="74" t="str">
        <f t="shared" si="62"/>
        <v/>
      </c>
      <c r="AJ217" s="4" t="str">
        <f t="shared" si="63"/>
        <v/>
      </c>
      <c r="AK217" s="76" t="str">
        <f>IF('Request Testing'!M217&lt;1,"",IF(AND(OR('Request Testing'!$E$1&gt;0),COUNTA('Request Testing'!M217)&gt;0),"CHR","GGP-LD"))</f>
        <v/>
      </c>
      <c r="AL217" s="4" t="str">
        <f t="shared" si="64"/>
        <v/>
      </c>
      <c r="AM217" s="52" t="str">
        <f t="shared" si="65"/>
        <v/>
      </c>
      <c r="AN217" s="4" t="str">
        <f t="shared" si="66"/>
        <v/>
      </c>
      <c r="AO217" s="4" t="str">
        <f t="shared" si="67"/>
        <v/>
      </c>
      <c r="AP217" s="74" t="str">
        <f t="shared" si="68"/>
        <v/>
      </c>
      <c r="AQ217" s="4" t="str">
        <f t="shared" si="69"/>
        <v/>
      </c>
      <c r="AR217" s="4" t="str">
        <f t="shared" si="79"/>
        <v/>
      </c>
      <c r="AS217" s="74" t="str">
        <f t="shared" si="70"/>
        <v/>
      </c>
      <c r="AT217" s="4" t="str">
        <f t="shared" si="71"/>
        <v/>
      </c>
      <c r="AU217" s="4" t="str">
        <f t="shared" si="72"/>
        <v/>
      </c>
      <c r="AV217" s="4" t="str">
        <f t="shared" si="73"/>
        <v/>
      </c>
      <c r="AW217" s="4" t="str">
        <f t="shared" si="74"/>
        <v/>
      </c>
      <c r="AX217" s="4" t="str">
        <f t="shared" si="75"/>
        <v/>
      </c>
      <c r="AY217" s="4" t="str">
        <f t="shared" si="76"/>
        <v/>
      </c>
      <c r="AZ217" s="4" t="str">
        <f t="shared" si="77"/>
        <v/>
      </c>
      <c r="BA217" s="77" t="str">
        <f>IF(AND(OR('Request Testing'!L217&gt;0,'Request Testing'!M217&gt;0),COUNTA('Request Testing'!V217:AB217)&gt;0),"Run Panel","")</f>
        <v/>
      </c>
      <c r="BC217" s="78" t="str">
        <f>IF(AG217="Blood Card",'Order Details'!$S$34,"")</f>
        <v/>
      </c>
      <c r="BD217" s="78" t="str">
        <f>IF(AH217="Hair Card",'Order Details'!$S$35,"")</f>
        <v/>
      </c>
      <c r="BF217" s="4" t="str">
        <f>IF(AJ217="GGP-HD",'Order Details'!$N$10,"")</f>
        <v/>
      </c>
      <c r="BG217" s="79" t="str">
        <f>IF(AK217="GGP-LD",'Order Details'!$N$15,IF(AK217="CHR",'Order Details'!$P$15,""))</f>
        <v/>
      </c>
      <c r="BH217" s="52" t="str">
        <f>IF(AL217="GGP-uLD",'Order Details'!$N$18,"")</f>
        <v/>
      </c>
      <c r="BI217" s="80" t="str">
        <f>IF(AM217="PV",'Order Details'!$N$24,"")</f>
        <v/>
      </c>
      <c r="BJ217" s="78" t="str">
        <f>IF(AN217="HPS",'Order Details'!$N$34,IF(AN217="HPS ADD ON",'Order Details'!$M$34,""))</f>
        <v/>
      </c>
      <c r="BK217" s="78" t="str">
        <f>IF(AO217="CC",'Order Details'!$N$33,IF(AO217="CC ADD ON",'Order Details'!$M$33,""))</f>
        <v/>
      </c>
      <c r="BL217" s="79" t="str">
        <f>IF(AP217="DL",'Order Details'!$N$35,"")</f>
        <v/>
      </c>
      <c r="BM217" s="79" t="str">
        <f>IF(AQ217="RC",'Order Details'!$N$36,"")</f>
        <v/>
      </c>
      <c r="BN217" s="79" t="str">
        <f>IF(AR217="OH",'Order Details'!$N$37,"")</f>
        <v/>
      </c>
      <c r="BO217" s="79" t="str">
        <f>IF(AS217="BVD",'Order Details'!$N$38,"")</f>
        <v/>
      </c>
      <c r="BP217" s="79" t="str">
        <f>IF(AT217="AM",'Order Details'!$N$40,"")</f>
        <v/>
      </c>
      <c r="BQ217" s="79" t="str">
        <f>IF(AU217="NH",'Order Details'!$N$41,"")</f>
        <v/>
      </c>
      <c r="BR217" s="79" t="str">
        <f>IF(AV217="CA",'Order Details'!$N$42,"")</f>
        <v/>
      </c>
      <c r="BS217" s="79" t="str">
        <f>IF(AW217="DD",'Order Details'!$N$43,"")</f>
        <v/>
      </c>
      <c r="BT217" s="79" t="str">
        <f>IF(AX217="TH",'Order Details'!$N$45,"")</f>
        <v/>
      </c>
      <c r="BU217" s="79" t="str">
        <f>IF(AY217="PHA",'Order Details'!$N$44,"")</f>
        <v/>
      </c>
      <c r="BV217" s="79" t="str">
        <f>IF(AZ217="OS",'Order Details'!$N$46,"")</f>
        <v/>
      </c>
      <c r="BW217" s="79" t="str">
        <f>IF(BA217="RUN PANEL",'Order Details'!$N$39,"")</f>
        <v/>
      </c>
      <c r="BX217" s="79" t="str">
        <f t="shared" si="78"/>
        <v/>
      </c>
    </row>
    <row r="218" spans="1:76" ht="15.75" customHeight="1">
      <c r="A218" s="22" t="str">
        <f>IF('Request Testing'!A218&gt;0,'Request Testing'!A218,"")</f>
        <v/>
      </c>
      <c r="B218" s="70" t="str">
        <f>IF('Request Testing'!B218="","",'Request Testing'!B218)</f>
        <v/>
      </c>
      <c r="C218" s="70" t="str">
        <f>IF('Request Testing'!C218="","",'Request Testing'!C218)</f>
        <v/>
      </c>
      <c r="D218" s="24" t="str">
        <f>IF('Request Testing'!D218="","",'Request Testing'!D218)</f>
        <v/>
      </c>
      <c r="E218" s="24" t="str">
        <f>IF('Request Testing'!E218="","",'Request Testing'!E218)</f>
        <v/>
      </c>
      <c r="F218" s="24" t="str">
        <f>IF('Request Testing'!F218="","",'Request Testing'!F218)</f>
        <v/>
      </c>
      <c r="G218" s="22" t="str">
        <f>IF('Request Testing'!G218="","",'Request Testing'!G218)</f>
        <v/>
      </c>
      <c r="H218" s="71" t="str">
        <f>IF('Request Testing'!H218="","",'Request Testing'!H218)</f>
        <v/>
      </c>
      <c r="I218" s="22" t="str">
        <f>IF('Request Testing'!I218="","",'Request Testing'!I218)</f>
        <v/>
      </c>
      <c r="J218" s="22" t="str">
        <f>IF('Request Testing'!J218="","",'Request Testing'!J218)</f>
        <v/>
      </c>
      <c r="K218" s="22" t="str">
        <f>IF('Request Testing'!K218="","",'Request Testing'!K218)</f>
        <v/>
      </c>
      <c r="L218" s="70" t="str">
        <f>IF('Request Testing'!L218="","",'Request Testing'!L218)</f>
        <v/>
      </c>
      <c r="M218" s="70" t="str">
        <f>IF('Request Testing'!M218="","",'Request Testing'!M218)</f>
        <v/>
      </c>
      <c r="N218" s="70" t="str">
        <f>IF('Request Testing'!N218="","",'Request Testing'!N218)</f>
        <v/>
      </c>
      <c r="O218" s="72" t="str">
        <f>IF('Request Testing'!O218&lt;1,"",IF(AND(OR('Request Testing'!L218&gt;0,'Request Testing'!M218&gt;0,'Request Testing'!N218&gt;0),COUNTA('Request Testing'!O218)&gt;0),"","PV"))</f>
        <v/>
      </c>
      <c r="P218" s="72" t="str">
        <f>IF('Request Testing'!P218&lt;1,"",IF(AND(OR('Request Testing'!L218&gt;0,'Request Testing'!M218&gt;0),COUNTA('Request Testing'!P218)&gt;0),"HPS ADD ON","HPS"))</f>
        <v/>
      </c>
      <c r="Q218" s="72" t="str">
        <f>IF('Request Testing'!Q218&lt;1,"",IF(AND(OR('Request Testing'!L218&gt;0,'Request Testing'!M218&gt;0),COUNTA('Request Testing'!Q218)&gt;0),"CC ADD ON","CC"))</f>
        <v/>
      </c>
      <c r="R218" s="72" t="str">
        <f>IF('Request Testing'!R218&lt;1,"",IF(AND(OR('Request Testing'!L218&gt;0,'Request Testing'!M218&gt;0),COUNTA('Request Testing'!R218)&gt;0),"RC ADD ON","RC"))</f>
        <v/>
      </c>
      <c r="S218" s="70" t="str">
        <f>IF('Request Testing'!S218&lt;1,"",IF(AND(OR('Request Testing'!L218&gt;0,'Request Testing'!M218&gt;0),COUNTA('Request Testing'!S218)&gt;0),"DL ADD ON","DL"))</f>
        <v/>
      </c>
      <c r="T218" s="70" t="str">
        <f>IF('Request Testing'!T218="","",'Request Testing'!T218)</f>
        <v/>
      </c>
      <c r="U218" s="70" t="str">
        <f>IF('Request Testing'!U218&lt;1,"",IF(AND(OR('Request Testing'!L218&gt;0,'Request Testing'!M218&gt;0),COUNTA('Request Testing'!U218)&gt;0),"OH ADD ON","OH"))</f>
        <v/>
      </c>
      <c r="V218" s="73" t="str">
        <f>IF('Request Testing'!V218&lt;1,"",IF(AND(OR('Request Testing'!L218&gt;0,'Request Testing'!M218&gt;0),COUNTA('Request Testing'!V218)&gt;0),"GCP","AM"))</f>
        <v/>
      </c>
      <c r="W218" s="73" t="str">
        <f>IF('Request Testing'!W218&lt;1,"",IF(AND(OR('Request Testing'!L218&gt;0,'Request Testing'!M218&gt;0),COUNTA('Request Testing'!W218)&gt;0),"GCP","NH"))</f>
        <v/>
      </c>
      <c r="X218" s="73" t="str">
        <f>IF('Request Testing'!X218&lt;1,"",IF(AND(OR('Request Testing'!L218&gt;0,'Request Testing'!M218&gt;0),COUNTA('Request Testing'!X218)&gt;0),"GCP","CA"))</f>
        <v/>
      </c>
      <c r="Y218" s="73" t="str">
        <f>IF('Request Testing'!Y218&lt;1,"",IF(AND(OR('Request Testing'!L218&gt;0,'Request Testing'!M218&gt;0),COUNTA('Request Testing'!Y218)&gt;0),"GCP","DD"))</f>
        <v/>
      </c>
      <c r="Z218" s="73" t="str">
        <f>IF('Request Testing'!Z218&lt;1,"",IF(AND(OR('Request Testing'!L218&gt;0,'Request Testing'!M218&gt;0),COUNTA('Request Testing'!Z218)&gt;0),"GCP","TH"))</f>
        <v/>
      </c>
      <c r="AA218" s="73" t="str">
        <f>IF('Request Testing'!AA218&lt;1,"",IF(AND(OR('Request Testing'!L218&gt;0,'Request Testing'!M218&gt;0),COUNTA('Request Testing'!AA218)&gt;0),"GCP","PHA"))</f>
        <v/>
      </c>
      <c r="AB218" s="73" t="str">
        <f>IF('Request Testing'!AB218&lt;1,"",IF(AND(OR('Request Testing'!L218&gt;0,'Request Testing'!M218&gt;0),COUNTA('Request Testing'!AB218)&gt;0),"GCP","OS"))</f>
        <v/>
      </c>
      <c r="AE218" s="74" t="str">
        <f>IF(OR('Request Testing'!L218&gt;0,'Request Testing'!M218&gt;0,'Request Testing'!N218&gt;0,'Request Testing'!O218&gt;0,'Request Testing'!P218&gt;0,'Request Testing'!Q218&gt;0,'Request Testing'!R218&gt;0,'Request Testing'!S218&gt;0,'Request Testing'!T218&gt;0,'Request Testing'!U218&gt;0,'Request Testing'!V218&gt;0,'Request Testing'!W218&gt;0,'Request Testing'!X218&gt;0,'Request Testing'!Y218&gt;0,'Request Testing'!Z218&gt;0,'Request Testing'!AA218&gt;0,'Request Testing'!AB218&gt;0),"X","")</f>
        <v/>
      </c>
      <c r="AF218" s="75" t="str">
        <f>IF(ISNUMBER(SEARCH({"S"},C218)),"S",IF(ISNUMBER(SEARCH({"M"},C218)),"B",IF(ISNUMBER(SEARCH({"B"},C218)),"B",IF(ISNUMBER(SEARCH({"C"},C218)),"C",IF(ISNUMBER(SEARCH({"H"},C218)),"C",IF(ISNUMBER(SEARCH({"F"},C218)),"C",""))))))</f>
        <v/>
      </c>
      <c r="AG218" s="74" t="str">
        <f t="shared" si="60"/>
        <v/>
      </c>
      <c r="AH218" s="74" t="str">
        <f t="shared" si="61"/>
        <v/>
      </c>
      <c r="AI218" s="74" t="str">
        <f t="shared" si="62"/>
        <v/>
      </c>
      <c r="AJ218" s="4" t="str">
        <f t="shared" si="63"/>
        <v/>
      </c>
      <c r="AK218" s="76" t="str">
        <f>IF('Request Testing'!M218&lt;1,"",IF(AND(OR('Request Testing'!$E$1&gt;0),COUNTA('Request Testing'!M218)&gt;0),"CHR","GGP-LD"))</f>
        <v/>
      </c>
      <c r="AL218" s="4" t="str">
        <f t="shared" si="64"/>
        <v/>
      </c>
      <c r="AM218" s="52" t="str">
        <f t="shared" si="65"/>
        <v/>
      </c>
      <c r="AN218" s="4" t="str">
        <f t="shared" si="66"/>
        <v/>
      </c>
      <c r="AO218" s="4" t="str">
        <f t="shared" si="67"/>
        <v/>
      </c>
      <c r="AP218" s="74" t="str">
        <f t="shared" si="68"/>
        <v/>
      </c>
      <c r="AQ218" s="4" t="str">
        <f t="shared" si="69"/>
        <v/>
      </c>
      <c r="AR218" s="4" t="str">
        <f t="shared" si="79"/>
        <v/>
      </c>
      <c r="AS218" s="74" t="str">
        <f t="shared" si="70"/>
        <v/>
      </c>
      <c r="AT218" s="4" t="str">
        <f t="shared" si="71"/>
        <v/>
      </c>
      <c r="AU218" s="4" t="str">
        <f t="shared" si="72"/>
        <v/>
      </c>
      <c r="AV218" s="4" t="str">
        <f t="shared" si="73"/>
        <v/>
      </c>
      <c r="AW218" s="4" t="str">
        <f t="shared" si="74"/>
        <v/>
      </c>
      <c r="AX218" s="4" t="str">
        <f t="shared" si="75"/>
        <v/>
      </c>
      <c r="AY218" s="4" t="str">
        <f t="shared" si="76"/>
        <v/>
      </c>
      <c r="AZ218" s="4" t="str">
        <f t="shared" si="77"/>
        <v/>
      </c>
      <c r="BA218" s="77" t="str">
        <f>IF(AND(OR('Request Testing'!L218&gt;0,'Request Testing'!M218&gt;0),COUNTA('Request Testing'!V218:AB218)&gt;0),"Run Panel","")</f>
        <v/>
      </c>
      <c r="BC218" s="78" t="str">
        <f>IF(AG218="Blood Card",'Order Details'!$S$34,"")</f>
        <v/>
      </c>
      <c r="BD218" s="78" t="str">
        <f>IF(AH218="Hair Card",'Order Details'!$S$35,"")</f>
        <v/>
      </c>
      <c r="BF218" s="4" t="str">
        <f>IF(AJ218="GGP-HD",'Order Details'!$N$10,"")</f>
        <v/>
      </c>
      <c r="BG218" s="79" t="str">
        <f>IF(AK218="GGP-LD",'Order Details'!$N$15,IF(AK218="CHR",'Order Details'!$P$15,""))</f>
        <v/>
      </c>
      <c r="BH218" s="52" t="str">
        <f>IF(AL218="GGP-uLD",'Order Details'!$N$18,"")</f>
        <v/>
      </c>
      <c r="BI218" s="80" t="str">
        <f>IF(AM218="PV",'Order Details'!$N$24,"")</f>
        <v/>
      </c>
      <c r="BJ218" s="78" t="str">
        <f>IF(AN218="HPS",'Order Details'!$N$34,IF(AN218="HPS ADD ON",'Order Details'!$M$34,""))</f>
        <v/>
      </c>
      <c r="BK218" s="78" t="str">
        <f>IF(AO218="CC",'Order Details'!$N$33,IF(AO218="CC ADD ON",'Order Details'!$M$33,""))</f>
        <v/>
      </c>
      <c r="BL218" s="79" t="str">
        <f>IF(AP218="DL",'Order Details'!$N$35,"")</f>
        <v/>
      </c>
      <c r="BM218" s="79" t="str">
        <f>IF(AQ218="RC",'Order Details'!$N$36,"")</f>
        <v/>
      </c>
      <c r="BN218" s="79" t="str">
        <f>IF(AR218="OH",'Order Details'!$N$37,"")</f>
        <v/>
      </c>
      <c r="BO218" s="79" t="str">
        <f>IF(AS218="BVD",'Order Details'!$N$38,"")</f>
        <v/>
      </c>
      <c r="BP218" s="79" t="str">
        <f>IF(AT218="AM",'Order Details'!$N$40,"")</f>
        <v/>
      </c>
      <c r="BQ218" s="79" t="str">
        <f>IF(AU218="NH",'Order Details'!$N$41,"")</f>
        <v/>
      </c>
      <c r="BR218" s="79" t="str">
        <f>IF(AV218="CA",'Order Details'!$N$42,"")</f>
        <v/>
      </c>
      <c r="BS218" s="79" t="str">
        <f>IF(AW218="DD",'Order Details'!$N$43,"")</f>
        <v/>
      </c>
      <c r="BT218" s="79" t="str">
        <f>IF(AX218="TH",'Order Details'!$N$45,"")</f>
        <v/>
      </c>
      <c r="BU218" s="79" t="str">
        <f>IF(AY218="PHA",'Order Details'!$N$44,"")</f>
        <v/>
      </c>
      <c r="BV218" s="79" t="str">
        <f>IF(AZ218="OS",'Order Details'!$N$46,"")</f>
        <v/>
      </c>
      <c r="BW218" s="79" t="str">
        <f>IF(BA218="RUN PANEL",'Order Details'!$N$39,"")</f>
        <v/>
      </c>
      <c r="BX218" s="79" t="str">
        <f t="shared" si="78"/>
        <v/>
      </c>
    </row>
    <row r="219" spans="1:76" ht="15.75" customHeight="1">
      <c r="A219" s="22" t="str">
        <f>IF('Request Testing'!A219&gt;0,'Request Testing'!A219,"")</f>
        <v/>
      </c>
      <c r="B219" s="70" t="str">
        <f>IF('Request Testing'!B219="","",'Request Testing'!B219)</f>
        <v/>
      </c>
      <c r="C219" s="70" t="str">
        <f>IF('Request Testing'!C219="","",'Request Testing'!C219)</f>
        <v/>
      </c>
      <c r="D219" s="24" t="str">
        <f>IF('Request Testing'!D219="","",'Request Testing'!D219)</f>
        <v/>
      </c>
      <c r="E219" s="24" t="str">
        <f>IF('Request Testing'!E219="","",'Request Testing'!E219)</f>
        <v/>
      </c>
      <c r="F219" s="24" t="str">
        <f>IF('Request Testing'!F219="","",'Request Testing'!F219)</f>
        <v/>
      </c>
      <c r="G219" s="22" t="str">
        <f>IF('Request Testing'!G219="","",'Request Testing'!G219)</f>
        <v/>
      </c>
      <c r="H219" s="71" t="str">
        <f>IF('Request Testing'!H219="","",'Request Testing'!H219)</f>
        <v/>
      </c>
      <c r="I219" s="22" t="str">
        <f>IF('Request Testing'!I219="","",'Request Testing'!I219)</f>
        <v/>
      </c>
      <c r="J219" s="22" t="str">
        <f>IF('Request Testing'!J219="","",'Request Testing'!J219)</f>
        <v/>
      </c>
      <c r="K219" s="22" t="str">
        <f>IF('Request Testing'!K219="","",'Request Testing'!K219)</f>
        <v/>
      </c>
      <c r="L219" s="70" t="str">
        <f>IF('Request Testing'!L219="","",'Request Testing'!L219)</f>
        <v/>
      </c>
      <c r="M219" s="70" t="str">
        <f>IF('Request Testing'!M219="","",'Request Testing'!M219)</f>
        <v/>
      </c>
      <c r="N219" s="70" t="str">
        <f>IF('Request Testing'!N219="","",'Request Testing'!N219)</f>
        <v/>
      </c>
      <c r="O219" s="72" t="str">
        <f>IF('Request Testing'!O219&lt;1,"",IF(AND(OR('Request Testing'!L219&gt;0,'Request Testing'!M219&gt;0,'Request Testing'!N219&gt;0),COUNTA('Request Testing'!O219)&gt;0),"","PV"))</f>
        <v/>
      </c>
      <c r="P219" s="72" t="str">
        <f>IF('Request Testing'!P219&lt;1,"",IF(AND(OR('Request Testing'!L219&gt;0,'Request Testing'!M219&gt;0),COUNTA('Request Testing'!P219)&gt;0),"HPS ADD ON","HPS"))</f>
        <v/>
      </c>
      <c r="Q219" s="72" t="str">
        <f>IF('Request Testing'!Q219&lt;1,"",IF(AND(OR('Request Testing'!L219&gt;0,'Request Testing'!M219&gt;0),COUNTA('Request Testing'!Q219)&gt;0),"CC ADD ON","CC"))</f>
        <v/>
      </c>
      <c r="R219" s="72" t="str">
        <f>IF('Request Testing'!R219&lt;1,"",IF(AND(OR('Request Testing'!L219&gt;0,'Request Testing'!M219&gt;0),COUNTA('Request Testing'!R219)&gt;0),"RC ADD ON","RC"))</f>
        <v/>
      </c>
      <c r="S219" s="70" t="str">
        <f>IF('Request Testing'!S219&lt;1,"",IF(AND(OR('Request Testing'!L219&gt;0,'Request Testing'!M219&gt;0),COUNTA('Request Testing'!S219)&gt;0),"DL ADD ON","DL"))</f>
        <v/>
      </c>
      <c r="T219" s="70" t="str">
        <f>IF('Request Testing'!T219="","",'Request Testing'!T219)</f>
        <v/>
      </c>
      <c r="U219" s="70" t="str">
        <f>IF('Request Testing'!U219&lt;1,"",IF(AND(OR('Request Testing'!L219&gt;0,'Request Testing'!M219&gt;0),COUNTA('Request Testing'!U219)&gt;0),"OH ADD ON","OH"))</f>
        <v/>
      </c>
      <c r="V219" s="73" t="str">
        <f>IF('Request Testing'!V219&lt;1,"",IF(AND(OR('Request Testing'!L219&gt;0,'Request Testing'!M219&gt;0),COUNTA('Request Testing'!V219)&gt;0),"GCP","AM"))</f>
        <v/>
      </c>
      <c r="W219" s="73" t="str">
        <f>IF('Request Testing'!W219&lt;1,"",IF(AND(OR('Request Testing'!L219&gt;0,'Request Testing'!M219&gt;0),COUNTA('Request Testing'!W219)&gt;0),"GCP","NH"))</f>
        <v/>
      </c>
      <c r="X219" s="73" t="str">
        <f>IF('Request Testing'!X219&lt;1,"",IF(AND(OR('Request Testing'!L219&gt;0,'Request Testing'!M219&gt;0),COUNTA('Request Testing'!X219)&gt;0),"GCP","CA"))</f>
        <v/>
      </c>
      <c r="Y219" s="73" t="str">
        <f>IF('Request Testing'!Y219&lt;1,"",IF(AND(OR('Request Testing'!L219&gt;0,'Request Testing'!M219&gt;0),COUNTA('Request Testing'!Y219)&gt;0),"GCP","DD"))</f>
        <v/>
      </c>
      <c r="Z219" s="73" t="str">
        <f>IF('Request Testing'!Z219&lt;1,"",IF(AND(OR('Request Testing'!L219&gt;0,'Request Testing'!M219&gt;0),COUNTA('Request Testing'!Z219)&gt;0),"GCP","TH"))</f>
        <v/>
      </c>
      <c r="AA219" s="73" t="str">
        <f>IF('Request Testing'!AA219&lt;1,"",IF(AND(OR('Request Testing'!L219&gt;0,'Request Testing'!M219&gt;0),COUNTA('Request Testing'!AA219)&gt;0),"GCP","PHA"))</f>
        <v/>
      </c>
      <c r="AB219" s="73" t="str">
        <f>IF('Request Testing'!AB219&lt;1,"",IF(AND(OR('Request Testing'!L219&gt;0,'Request Testing'!M219&gt;0),COUNTA('Request Testing'!AB219)&gt;0),"GCP","OS"))</f>
        <v/>
      </c>
      <c r="AE219" s="74" t="str">
        <f>IF(OR('Request Testing'!L219&gt;0,'Request Testing'!M219&gt;0,'Request Testing'!N219&gt;0,'Request Testing'!O219&gt;0,'Request Testing'!P219&gt;0,'Request Testing'!Q219&gt;0,'Request Testing'!R219&gt;0,'Request Testing'!S219&gt;0,'Request Testing'!T219&gt;0,'Request Testing'!U219&gt;0,'Request Testing'!V219&gt;0,'Request Testing'!W219&gt;0,'Request Testing'!X219&gt;0,'Request Testing'!Y219&gt;0,'Request Testing'!Z219&gt;0,'Request Testing'!AA219&gt;0,'Request Testing'!AB219&gt;0),"X","")</f>
        <v/>
      </c>
      <c r="AF219" s="75" t="str">
        <f>IF(ISNUMBER(SEARCH({"S"},C219)),"S",IF(ISNUMBER(SEARCH({"M"},C219)),"B",IF(ISNUMBER(SEARCH({"B"},C219)),"B",IF(ISNUMBER(SEARCH({"C"},C219)),"C",IF(ISNUMBER(SEARCH({"H"},C219)),"C",IF(ISNUMBER(SEARCH({"F"},C219)),"C",""))))))</f>
        <v/>
      </c>
      <c r="AG219" s="74" t="str">
        <f t="shared" si="60"/>
        <v/>
      </c>
      <c r="AH219" s="74" t="str">
        <f t="shared" si="61"/>
        <v/>
      </c>
      <c r="AI219" s="74" t="str">
        <f t="shared" si="62"/>
        <v/>
      </c>
      <c r="AJ219" s="4" t="str">
        <f t="shared" si="63"/>
        <v/>
      </c>
      <c r="AK219" s="76" t="str">
        <f>IF('Request Testing'!M219&lt;1,"",IF(AND(OR('Request Testing'!$E$1&gt;0),COUNTA('Request Testing'!M219)&gt;0),"CHR","GGP-LD"))</f>
        <v/>
      </c>
      <c r="AL219" s="4" t="str">
        <f t="shared" si="64"/>
        <v/>
      </c>
      <c r="AM219" s="52" t="str">
        <f t="shared" si="65"/>
        <v/>
      </c>
      <c r="AN219" s="4" t="str">
        <f t="shared" si="66"/>
        <v/>
      </c>
      <c r="AO219" s="4" t="str">
        <f t="shared" si="67"/>
        <v/>
      </c>
      <c r="AP219" s="74" t="str">
        <f t="shared" si="68"/>
        <v/>
      </c>
      <c r="AQ219" s="4" t="str">
        <f t="shared" si="69"/>
        <v/>
      </c>
      <c r="AR219" s="4" t="str">
        <f t="shared" si="79"/>
        <v/>
      </c>
      <c r="AS219" s="74" t="str">
        <f t="shared" si="70"/>
        <v/>
      </c>
      <c r="AT219" s="4" t="str">
        <f t="shared" si="71"/>
        <v/>
      </c>
      <c r="AU219" s="4" t="str">
        <f t="shared" si="72"/>
        <v/>
      </c>
      <c r="AV219" s="4" t="str">
        <f t="shared" si="73"/>
        <v/>
      </c>
      <c r="AW219" s="4" t="str">
        <f t="shared" si="74"/>
        <v/>
      </c>
      <c r="AX219" s="4" t="str">
        <f t="shared" si="75"/>
        <v/>
      </c>
      <c r="AY219" s="4" t="str">
        <f t="shared" si="76"/>
        <v/>
      </c>
      <c r="AZ219" s="4" t="str">
        <f t="shared" si="77"/>
        <v/>
      </c>
      <c r="BA219" s="77" t="str">
        <f>IF(AND(OR('Request Testing'!L219&gt;0,'Request Testing'!M219&gt;0),COUNTA('Request Testing'!V219:AB219)&gt;0),"Run Panel","")</f>
        <v/>
      </c>
      <c r="BC219" s="78" t="str">
        <f>IF(AG219="Blood Card",'Order Details'!$S$34,"")</f>
        <v/>
      </c>
      <c r="BD219" s="78" t="str">
        <f>IF(AH219="Hair Card",'Order Details'!$S$35,"")</f>
        <v/>
      </c>
      <c r="BF219" s="4" t="str">
        <f>IF(AJ219="GGP-HD",'Order Details'!$N$10,"")</f>
        <v/>
      </c>
      <c r="BG219" s="79" t="str">
        <f>IF(AK219="GGP-LD",'Order Details'!$N$15,IF(AK219="CHR",'Order Details'!$P$15,""))</f>
        <v/>
      </c>
      <c r="BH219" s="52" t="str">
        <f>IF(AL219="GGP-uLD",'Order Details'!$N$18,"")</f>
        <v/>
      </c>
      <c r="BI219" s="80" t="str">
        <f>IF(AM219="PV",'Order Details'!$N$24,"")</f>
        <v/>
      </c>
      <c r="BJ219" s="78" t="str">
        <f>IF(AN219="HPS",'Order Details'!$N$34,IF(AN219="HPS ADD ON",'Order Details'!$M$34,""))</f>
        <v/>
      </c>
      <c r="BK219" s="78" t="str">
        <f>IF(AO219="CC",'Order Details'!$N$33,IF(AO219="CC ADD ON",'Order Details'!$M$33,""))</f>
        <v/>
      </c>
      <c r="BL219" s="79" t="str">
        <f>IF(AP219="DL",'Order Details'!$N$35,"")</f>
        <v/>
      </c>
      <c r="BM219" s="79" t="str">
        <f>IF(AQ219="RC",'Order Details'!$N$36,"")</f>
        <v/>
      </c>
      <c r="BN219" s="79" t="str">
        <f>IF(AR219="OH",'Order Details'!$N$37,"")</f>
        <v/>
      </c>
      <c r="BO219" s="79" t="str">
        <f>IF(AS219="BVD",'Order Details'!$N$38,"")</f>
        <v/>
      </c>
      <c r="BP219" s="79" t="str">
        <f>IF(AT219="AM",'Order Details'!$N$40,"")</f>
        <v/>
      </c>
      <c r="BQ219" s="79" t="str">
        <f>IF(AU219="NH",'Order Details'!$N$41,"")</f>
        <v/>
      </c>
      <c r="BR219" s="79" t="str">
        <f>IF(AV219="CA",'Order Details'!$N$42,"")</f>
        <v/>
      </c>
      <c r="BS219" s="79" t="str">
        <f>IF(AW219="DD",'Order Details'!$N$43,"")</f>
        <v/>
      </c>
      <c r="BT219" s="79" t="str">
        <f>IF(AX219="TH",'Order Details'!$N$45,"")</f>
        <v/>
      </c>
      <c r="BU219" s="79" t="str">
        <f>IF(AY219="PHA",'Order Details'!$N$44,"")</f>
        <v/>
      </c>
      <c r="BV219" s="79" t="str">
        <f>IF(AZ219="OS",'Order Details'!$N$46,"")</f>
        <v/>
      </c>
      <c r="BW219" s="79" t="str">
        <f>IF(BA219="RUN PANEL",'Order Details'!$N$39,"")</f>
        <v/>
      </c>
      <c r="BX219" s="79" t="str">
        <f t="shared" si="78"/>
        <v/>
      </c>
    </row>
    <row r="220" spans="1:76" ht="15.75" customHeight="1">
      <c r="A220" s="22" t="str">
        <f>IF('Request Testing'!A220&gt;0,'Request Testing'!A220,"")</f>
        <v/>
      </c>
      <c r="B220" s="70" t="str">
        <f>IF('Request Testing'!B220="","",'Request Testing'!B220)</f>
        <v/>
      </c>
      <c r="C220" s="70" t="str">
        <f>IF('Request Testing'!C220="","",'Request Testing'!C220)</f>
        <v/>
      </c>
      <c r="D220" s="24" t="str">
        <f>IF('Request Testing'!D220="","",'Request Testing'!D220)</f>
        <v/>
      </c>
      <c r="E220" s="24" t="str">
        <f>IF('Request Testing'!E220="","",'Request Testing'!E220)</f>
        <v/>
      </c>
      <c r="F220" s="24" t="str">
        <f>IF('Request Testing'!F220="","",'Request Testing'!F220)</f>
        <v/>
      </c>
      <c r="G220" s="22" t="str">
        <f>IF('Request Testing'!G220="","",'Request Testing'!G220)</f>
        <v/>
      </c>
      <c r="H220" s="71" t="str">
        <f>IF('Request Testing'!H220="","",'Request Testing'!H220)</f>
        <v/>
      </c>
      <c r="I220" s="22" t="str">
        <f>IF('Request Testing'!I220="","",'Request Testing'!I220)</f>
        <v/>
      </c>
      <c r="J220" s="22" t="str">
        <f>IF('Request Testing'!J220="","",'Request Testing'!J220)</f>
        <v/>
      </c>
      <c r="K220" s="22" t="str">
        <f>IF('Request Testing'!K220="","",'Request Testing'!K220)</f>
        <v/>
      </c>
      <c r="L220" s="70" t="str">
        <f>IF('Request Testing'!L220="","",'Request Testing'!L220)</f>
        <v/>
      </c>
      <c r="M220" s="70" t="str">
        <f>IF('Request Testing'!M220="","",'Request Testing'!M220)</f>
        <v/>
      </c>
      <c r="N220" s="70" t="str">
        <f>IF('Request Testing'!N220="","",'Request Testing'!N220)</f>
        <v/>
      </c>
      <c r="O220" s="72" t="str">
        <f>IF('Request Testing'!O220&lt;1,"",IF(AND(OR('Request Testing'!L220&gt;0,'Request Testing'!M220&gt;0,'Request Testing'!N220&gt;0),COUNTA('Request Testing'!O220)&gt;0),"","PV"))</f>
        <v/>
      </c>
      <c r="P220" s="72" t="str">
        <f>IF('Request Testing'!P220&lt;1,"",IF(AND(OR('Request Testing'!L220&gt;0,'Request Testing'!M220&gt;0),COUNTA('Request Testing'!P220)&gt;0),"HPS ADD ON","HPS"))</f>
        <v/>
      </c>
      <c r="Q220" s="72" t="str">
        <f>IF('Request Testing'!Q220&lt;1,"",IF(AND(OR('Request Testing'!L220&gt;0,'Request Testing'!M220&gt;0),COUNTA('Request Testing'!Q220)&gt;0),"CC ADD ON","CC"))</f>
        <v/>
      </c>
      <c r="R220" s="72" t="str">
        <f>IF('Request Testing'!R220&lt;1,"",IF(AND(OR('Request Testing'!L220&gt;0,'Request Testing'!M220&gt;0),COUNTA('Request Testing'!R220)&gt;0),"RC ADD ON","RC"))</f>
        <v/>
      </c>
      <c r="S220" s="70" t="str">
        <f>IF('Request Testing'!S220&lt;1,"",IF(AND(OR('Request Testing'!L220&gt;0,'Request Testing'!M220&gt;0),COUNTA('Request Testing'!S220)&gt;0),"DL ADD ON","DL"))</f>
        <v/>
      </c>
      <c r="T220" s="70" t="str">
        <f>IF('Request Testing'!T220="","",'Request Testing'!T220)</f>
        <v/>
      </c>
      <c r="U220" s="70" t="str">
        <f>IF('Request Testing'!U220&lt;1,"",IF(AND(OR('Request Testing'!L220&gt;0,'Request Testing'!M220&gt;0),COUNTA('Request Testing'!U220)&gt;0),"OH ADD ON","OH"))</f>
        <v/>
      </c>
      <c r="V220" s="73" t="str">
        <f>IF('Request Testing'!V220&lt;1,"",IF(AND(OR('Request Testing'!L220&gt;0,'Request Testing'!M220&gt;0),COUNTA('Request Testing'!V220)&gt;0),"GCP","AM"))</f>
        <v/>
      </c>
      <c r="W220" s="73" t="str">
        <f>IF('Request Testing'!W220&lt;1,"",IF(AND(OR('Request Testing'!L220&gt;0,'Request Testing'!M220&gt;0),COUNTA('Request Testing'!W220)&gt;0),"GCP","NH"))</f>
        <v/>
      </c>
      <c r="X220" s="73" t="str">
        <f>IF('Request Testing'!X220&lt;1,"",IF(AND(OR('Request Testing'!L220&gt;0,'Request Testing'!M220&gt;0),COUNTA('Request Testing'!X220)&gt;0),"GCP","CA"))</f>
        <v/>
      </c>
      <c r="Y220" s="73" t="str">
        <f>IF('Request Testing'!Y220&lt;1,"",IF(AND(OR('Request Testing'!L220&gt;0,'Request Testing'!M220&gt;0),COUNTA('Request Testing'!Y220)&gt;0),"GCP","DD"))</f>
        <v/>
      </c>
      <c r="Z220" s="73" t="str">
        <f>IF('Request Testing'!Z220&lt;1,"",IF(AND(OR('Request Testing'!L220&gt;0,'Request Testing'!M220&gt;0),COUNTA('Request Testing'!Z220)&gt;0),"GCP","TH"))</f>
        <v/>
      </c>
      <c r="AA220" s="73" t="str">
        <f>IF('Request Testing'!AA220&lt;1,"",IF(AND(OR('Request Testing'!L220&gt;0,'Request Testing'!M220&gt;0),COUNTA('Request Testing'!AA220)&gt;0),"GCP","PHA"))</f>
        <v/>
      </c>
      <c r="AB220" s="73" t="str">
        <f>IF('Request Testing'!AB220&lt;1,"",IF(AND(OR('Request Testing'!L220&gt;0,'Request Testing'!M220&gt;0),COUNTA('Request Testing'!AB220)&gt;0),"GCP","OS"))</f>
        <v/>
      </c>
      <c r="AE220" s="74" t="str">
        <f>IF(OR('Request Testing'!L220&gt;0,'Request Testing'!M220&gt;0,'Request Testing'!N220&gt;0,'Request Testing'!O220&gt;0,'Request Testing'!P220&gt;0,'Request Testing'!Q220&gt;0,'Request Testing'!R220&gt;0,'Request Testing'!S220&gt;0,'Request Testing'!T220&gt;0,'Request Testing'!U220&gt;0,'Request Testing'!V220&gt;0,'Request Testing'!W220&gt;0,'Request Testing'!X220&gt;0,'Request Testing'!Y220&gt;0,'Request Testing'!Z220&gt;0,'Request Testing'!AA220&gt;0,'Request Testing'!AB220&gt;0),"X","")</f>
        <v/>
      </c>
      <c r="AF220" s="75" t="str">
        <f>IF(ISNUMBER(SEARCH({"S"},C220)),"S",IF(ISNUMBER(SEARCH({"M"},C220)),"B",IF(ISNUMBER(SEARCH({"B"},C220)),"B",IF(ISNUMBER(SEARCH({"C"},C220)),"C",IF(ISNUMBER(SEARCH({"H"},C220)),"C",IF(ISNUMBER(SEARCH({"F"},C220)),"C",""))))))</f>
        <v/>
      </c>
      <c r="AG220" s="74" t="str">
        <f t="shared" si="60"/>
        <v/>
      </c>
      <c r="AH220" s="74" t="str">
        <f t="shared" si="61"/>
        <v/>
      </c>
      <c r="AI220" s="74" t="str">
        <f t="shared" si="62"/>
        <v/>
      </c>
      <c r="AJ220" s="4" t="str">
        <f t="shared" si="63"/>
        <v/>
      </c>
      <c r="AK220" s="76" t="str">
        <f>IF('Request Testing'!M220&lt;1,"",IF(AND(OR('Request Testing'!$E$1&gt;0),COUNTA('Request Testing'!M220)&gt;0),"CHR","GGP-LD"))</f>
        <v/>
      </c>
      <c r="AL220" s="4" t="str">
        <f t="shared" si="64"/>
        <v/>
      </c>
      <c r="AM220" s="52" t="str">
        <f t="shared" si="65"/>
        <v/>
      </c>
      <c r="AN220" s="4" t="str">
        <f t="shared" si="66"/>
        <v/>
      </c>
      <c r="AO220" s="4" t="str">
        <f t="shared" si="67"/>
        <v/>
      </c>
      <c r="AP220" s="74" t="str">
        <f t="shared" si="68"/>
        <v/>
      </c>
      <c r="AQ220" s="4" t="str">
        <f t="shared" si="69"/>
        <v/>
      </c>
      <c r="AR220" s="4" t="str">
        <f t="shared" si="79"/>
        <v/>
      </c>
      <c r="AS220" s="74" t="str">
        <f t="shared" si="70"/>
        <v/>
      </c>
      <c r="AT220" s="4" t="str">
        <f t="shared" si="71"/>
        <v/>
      </c>
      <c r="AU220" s="4" t="str">
        <f t="shared" si="72"/>
        <v/>
      </c>
      <c r="AV220" s="4" t="str">
        <f t="shared" si="73"/>
        <v/>
      </c>
      <c r="AW220" s="4" t="str">
        <f t="shared" si="74"/>
        <v/>
      </c>
      <c r="AX220" s="4" t="str">
        <f t="shared" si="75"/>
        <v/>
      </c>
      <c r="AY220" s="4" t="str">
        <f t="shared" si="76"/>
        <v/>
      </c>
      <c r="AZ220" s="4" t="str">
        <f t="shared" si="77"/>
        <v/>
      </c>
      <c r="BA220" s="77" t="str">
        <f>IF(AND(OR('Request Testing'!L220&gt;0,'Request Testing'!M220&gt;0),COUNTA('Request Testing'!V220:AB220)&gt;0),"Run Panel","")</f>
        <v/>
      </c>
      <c r="BC220" s="78" t="str">
        <f>IF(AG220="Blood Card",'Order Details'!$S$34,"")</f>
        <v/>
      </c>
      <c r="BD220" s="78" t="str">
        <f>IF(AH220="Hair Card",'Order Details'!$S$35,"")</f>
        <v/>
      </c>
      <c r="BF220" s="4" t="str">
        <f>IF(AJ220="GGP-HD",'Order Details'!$N$10,"")</f>
        <v/>
      </c>
      <c r="BG220" s="79" t="str">
        <f>IF(AK220="GGP-LD",'Order Details'!$N$15,IF(AK220="CHR",'Order Details'!$P$15,""))</f>
        <v/>
      </c>
      <c r="BH220" s="52" t="str">
        <f>IF(AL220="GGP-uLD",'Order Details'!$N$18,"")</f>
        <v/>
      </c>
      <c r="BI220" s="80" t="str">
        <f>IF(AM220="PV",'Order Details'!$N$24,"")</f>
        <v/>
      </c>
      <c r="BJ220" s="78" t="str">
        <f>IF(AN220="HPS",'Order Details'!$N$34,IF(AN220="HPS ADD ON",'Order Details'!$M$34,""))</f>
        <v/>
      </c>
      <c r="BK220" s="78" t="str">
        <f>IF(AO220="CC",'Order Details'!$N$33,IF(AO220="CC ADD ON",'Order Details'!$M$33,""))</f>
        <v/>
      </c>
      <c r="BL220" s="79" t="str">
        <f>IF(AP220="DL",'Order Details'!$N$35,"")</f>
        <v/>
      </c>
      <c r="BM220" s="79" t="str">
        <f>IF(AQ220="RC",'Order Details'!$N$36,"")</f>
        <v/>
      </c>
      <c r="BN220" s="79" t="str">
        <f>IF(AR220="OH",'Order Details'!$N$37,"")</f>
        <v/>
      </c>
      <c r="BO220" s="79" t="str">
        <f>IF(AS220="BVD",'Order Details'!$N$38,"")</f>
        <v/>
      </c>
      <c r="BP220" s="79" t="str">
        <f>IF(AT220="AM",'Order Details'!$N$40,"")</f>
        <v/>
      </c>
      <c r="BQ220" s="79" t="str">
        <f>IF(AU220="NH",'Order Details'!$N$41,"")</f>
        <v/>
      </c>
      <c r="BR220" s="79" t="str">
        <f>IF(AV220="CA",'Order Details'!$N$42,"")</f>
        <v/>
      </c>
      <c r="BS220" s="79" t="str">
        <f>IF(AW220="DD",'Order Details'!$N$43,"")</f>
        <v/>
      </c>
      <c r="BT220" s="79" t="str">
        <f>IF(AX220="TH",'Order Details'!$N$45,"")</f>
        <v/>
      </c>
      <c r="BU220" s="79" t="str">
        <f>IF(AY220="PHA",'Order Details'!$N$44,"")</f>
        <v/>
      </c>
      <c r="BV220" s="79" t="str">
        <f>IF(AZ220="OS",'Order Details'!$N$46,"")</f>
        <v/>
      </c>
      <c r="BW220" s="79" t="str">
        <f>IF(BA220="RUN PANEL",'Order Details'!$N$39,"")</f>
        <v/>
      </c>
      <c r="BX220" s="79" t="str">
        <f t="shared" si="78"/>
        <v/>
      </c>
    </row>
    <row r="221" spans="1:76" ht="15.75" customHeight="1">
      <c r="A221" s="22" t="str">
        <f>IF('Request Testing'!A221&gt;0,'Request Testing'!A221,"")</f>
        <v/>
      </c>
      <c r="B221" s="70" t="str">
        <f>IF('Request Testing'!B221="","",'Request Testing'!B221)</f>
        <v/>
      </c>
      <c r="C221" s="70" t="str">
        <f>IF('Request Testing'!C221="","",'Request Testing'!C221)</f>
        <v/>
      </c>
      <c r="D221" s="24" t="str">
        <f>IF('Request Testing'!D221="","",'Request Testing'!D221)</f>
        <v/>
      </c>
      <c r="E221" s="24" t="str">
        <f>IF('Request Testing'!E221="","",'Request Testing'!E221)</f>
        <v/>
      </c>
      <c r="F221" s="24" t="str">
        <f>IF('Request Testing'!F221="","",'Request Testing'!F221)</f>
        <v/>
      </c>
      <c r="G221" s="22" t="str">
        <f>IF('Request Testing'!G221="","",'Request Testing'!G221)</f>
        <v/>
      </c>
      <c r="H221" s="71" t="str">
        <f>IF('Request Testing'!H221="","",'Request Testing'!H221)</f>
        <v/>
      </c>
      <c r="I221" s="22" t="str">
        <f>IF('Request Testing'!I221="","",'Request Testing'!I221)</f>
        <v/>
      </c>
      <c r="J221" s="22" t="str">
        <f>IF('Request Testing'!J221="","",'Request Testing'!J221)</f>
        <v/>
      </c>
      <c r="K221" s="22" t="str">
        <f>IF('Request Testing'!K221="","",'Request Testing'!K221)</f>
        <v/>
      </c>
      <c r="L221" s="70" t="str">
        <f>IF('Request Testing'!L221="","",'Request Testing'!L221)</f>
        <v/>
      </c>
      <c r="M221" s="70" t="str">
        <f>IF('Request Testing'!M221="","",'Request Testing'!M221)</f>
        <v/>
      </c>
      <c r="N221" s="70" t="str">
        <f>IF('Request Testing'!N221="","",'Request Testing'!N221)</f>
        <v/>
      </c>
      <c r="O221" s="72" t="str">
        <f>IF('Request Testing'!O221&lt;1,"",IF(AND(OR('Request Testing'!L221&gt;0,'Request Testing'!M221&gt;0,'Request Testing'!N221&gt;0),COUNTA('Request Testing'!O221)&gt;0),"","PV"))</f>
        <v/>
      </c>
      <c r="P221" s="72" t="str">
        <f>IF('Request Testing'!P221&lt;1,"",IF(AND(OR('Request Testing'!L221&gt;0,'Request Testing'!M221&gt;0),COUNTA('Request Testing'!P221)&gt;0),"HPS ADD ON","HPS"))</f>
        <v/>
      </c>
      <c r="Q221" s="72" t="str">
        <f>IF('Request Testing'!Q221&lt;1,"",IF(AND(OR('Request Testing'!L221&gt;0,'Request Testing'!M221&gt;0),COUNTA('Request Testing'!Q221)&gt;0),"CC ADD ON","CC"))</f>
        <v/>
      </c>
      <c r="R221" s="72" t="str">
        <f>IF('Request Testing'!R221&lt;1,"",IF(AND(OR('Request Testing'!L221&gt;0,'Request Testing'!M221&gt;0),COUNTA('Request Testing'!R221)&gt;0),"RC ADD ON","RC"))</f>
        <v/>
      </c>
      <c r="S221" s="70" t="str">
        <f>IF('Request Testing'!S221&lt;1,"",IF(AND(OR('Request Testing'!L221&gt;0,'Request Testing'!M221&gt;0),COUNTA('Request Testing'!S221)&gt;0),"DL ADD ON","DL"))</f>
        <v/>
      </c>
      <c r="T221" s="70" t="str">
        <f>IF('Request Testing'!T221="","",'Request Testing'!T221)</f>
        <v/>
      </c>
      <c r="U221" s="70" t="str">
        <f>IF('Request Testing'!U221&lt;1,"",IF(AND(OR('Request Testing'!L221&gt;0,'Request Testing'!M221&gt;0),COUNTA('Request Testing'!U221)&gt;0),"OH ADD ON","OH"))</f>
        <v/>
      </c>
      <c r="V221" s="73" t="str">
        <f>IF('Request Testing'!V221&lt;1,"",IF(AND(OR('Request Testing'!L221&gt;0,'Request Testing'!M221&gt;0),COUNTA('Request Testing'!V221)&gt;0),"GCP","AM"))</f>
        <v/>
      </c>
      <c r="W221" s="73" t="str">
        <f>IF('Request Testing'!W221&lt;1,"",IF(AND(OR('Request Testing'!L221&gt;0,'Request Testing'!M221&gt;0),COUNTA('Request Testing'!W221)&gt;0),"GCP","NH"))</f>
        <v/>
      </c>
      <c r="X221" s="73" t="str">
        <f>IF('Request Testing'!X221&lt;1,"",IF(AND(OR('Request Testing'!L221&gt;0,'Request Testing'!M221&gt;0),COUNTA('Request Testing'!X221)&gt;0),"GCP","CA"))</f>
        <v/>
      </c>
      <c r="Y221" s="73" t="str">
        <f>IF('Request Testing'!Y221&lt;1,"",IF(AND(OR('Request Testing'!L221&gt;0,'Request Testing'!M221&gt;0),COUNTA('Request Testing'!Y221)&gt;0),"GCP","DD"))</f>
        <v/>
      </c>
      <c r="Z221" s="73" t="str">
        <f>IF('Request Testing'!Z221&lt;1,"",IF(AND(OR('Request Testing'!L221&gt;0,'Request Testing'!M221&gt;0),COUNTA('Request Testing'!Z221)&gt;0),"GCP","TH"))</f>
        <v/>
      </c>
      <c r="AA221" s="73" t="str">
        <f>IF('Request Testing'!AA221&lt;1,"",IF(AND(OR('Request Testing'!L221&gt;0,'Request Testing'!M221&gt;0),COUNTA('Request Testing'!AA221)&gt;0),"GCP","PHA"))</f>
        <v/>
      </c>
      <c r="AB221" s="73" t="str">
        <f>IF('Request Testing'!AB221&lt;1,"",IF(AND(OR('Request Testing'!L221&gt;0,'Request Testing'!M221&gt;0),COUNTA('Request Testing'!AB221)&gt;0),"GCP","OS"))</f>
        <v/>
      </c>
      <c r="AE221" s="74" t="str">
        <f>IF(OR('Request Testing'!L221&gt;0,'Request Testing'!M221&gt;0,'Request Testing'!N221&gt;0,'Request Testing'!O221&gt;0,'Request Testing'!P221&gt;0,'Request Testing'!Q221&gt;0,'Request Testing'!R221&gt;0,'Request Testing'!S221&gt;0,'Request Testing'!T221&gt;0,'Request Testing'!U221&gt;0,'Request Testing'!V221&gt;0,'Request Testing'!W221&gt;0,'Request Testing'!X221&gt;0,'Request Testing'!Y221&gt;0,'Request Testing'!Z221&gt;0,'Request Testing'!AA221&gt;0,'Request Testing'!AB221&gt;0),"X","")</f>
        <v/>
      </c>
      <c r="AF221" s="75" t="str">
        <f>IF(ISNUMBER(SEARCH({"S"},C221)),"S",IF(ISNUMBER(SEARCH({"M"},C221)),"B",IF(ISNUMBER(SEARCH({"B"},C221)),"B",IF(ISNUMBER(SEARCH({"C"},C221)),"C",IF(ISNUMBER(SEARCH({"H"},C221)),"C",IF(ISNUMBER(SEARCH({"F"},C221)),"C",""))))))</f>
        <v/>
      </c>
      <c r="AG221" s="74" t="str">
        <f t="shared" si="60"/>
        <v/>
      </c>
      <c r="AH221" s="74" t="str">
        <f t="shared" si="61"/>
        <v/>
      </c>
      <c r="AI221" s="74" t="str">
        <f t="shared" si="62"/>
        <v/>
      </c>
      <c r="AJ221" s="4" t="str">
        <f t="shared" si="63"/>
        <v/>
      </c>
      <c r="AK221" s="76" t="str">
        <f>IF('Request Testing'!M221&lt;1,"",IF(AND(OR('Request Testing'!$E$1&gt;0),COUNTA('Request Testing'!M221)&gt;0),"CHR","GGP-LD"))</f>
        <v/>
      </c>
      <c r="AL221" s="4" t="str">
        <f t="shared" si="64"/>
        <v/>
      </c>
      <c r="AM221" s="52" t="str">
        <f t="shared" si="65"/>
        <v/>
      </c>
      <c r="AN221" s="4" t="str">
        <f t="shared" si="66"/>
        <v/>
      </c>
      <c r="AO221" s="4" t="str">
        <f t="shared" si="67"/>
        <v/>
      </c>
      <c r="AP221" s="74" t="str">
        <f t="shared" si="68"/>
        <v/>
      </c>
      <c r="AQ221" s="4" t="str">
        <f t="shared" si="69"/>
        <v/>
      </c>
      <c r="AR221" s="4" t="str">
        <f t="shared" si="79"/>
        <v/>
      </c>
      <c r="AS221" s="74" t="str">
        <f t="shared" si="70"/>
        <v/>
      </c>
      <c r="AT221" s="4" t="str">
        <f t="shared" si="71"/>
        <v/>
      </c>
      <c r="AU221" s="4" t="str">
        <f t="shared" si="72"/>
        <v/>
      </c>
      <c r="AV221" s="4" t="str">
        <f t="shared" si="73"/>
        <v/>
      </c>
      <c r="AW221" s="4" t="str">
        <f t="shared" si="74"/>
        <v/>
      </c>
      <c r="AX221" s="4" t="str">
        <f t="shared" si="75"/>
        <v/>
      </c>
      <c r="AY221" s="4" t="str">
        <f t="shared" si="76"/>
        <v/>
      </c>
      <c r="AZ221" s="4" t="str">
        <f t="shared" si="77"/>
        <v/>
      </c>
      <c r="BA221" s="77" t="str">
        <f>IF(AND(OR('Request Testing'!L221&gt;0,'Request Testing'!M221&gt;0),COUNTA('Request Testing'!V221:AB221)&gt;0),"Run Panel","")</f>
        <v/>
      </c>
      <c r="BC221" s="78" t="str">
        <f>IF(AG221="Blood Card",'Order Details'!$S$34,"")</f>
        <v/>
      </c>
      <c r="BD221" s="78" t="str">
        <f>IF(AH221="Hair Card",'Order Details'!$S$35,"")</f>
        <v/>
      </c>
      <c r="BF221" s="4" t="str">
        <f>IF(AJ221="GGP-HD",'Order Details'!$N$10,"")</f>
        <v/>
      </c>
      <c r="BG221" s="79" t="str">
        <f>IF(AK221="GGP-LD",'Order Details'!$N$15,IF(AK221="CHR",'Order Details'!$P$15,""))</f>
        <v/>
      </c>
      <c r="BH221" s="52" t="str">
        <f>IF(AL221="GGP-uLD",'Order Details'!$N$18,"")</f>
        <v/>
      </c>
      <c r="BI221" s="80" t="str">
        <f>IF(AM221="PV",'Order Details'!$N$24,"")</f>
        <v/>
      </c>
      <c r="BJ221" s="78" t="str">
        <f>IF(AN221="HPS",'Order Details'!$N$34,IF(AN221="HPS ADD ON",'Order Details'!$M$34,""))</f>
        <v/>
      </c>
      <c r="BK221" s="78" t="str">
        <f>IF(AO221="CC",'Order Details'!$N$33,IF(AO221="CC ADD ON",'Order Details'!$M$33,""))</f>
        <v/>
      </c>
      <c r="BL221" s="79" t="str">
        <f>IF(AP221="DL",'Order Details'!$N$35,"")</f>
        <v/>
      </c>
      <c r="BM221" s="79" t="str">
        <f>IF(AQ221="RC",'Order Details'!$N$36,"")</f>
        <v/>
      </c>
      <c r="BN221" s="79" t="str">
        <f>IF(AR221="OH",'Order Details'!$N$37,"")</f>
        <v/>
      </c>
      <c r="BO221" s="79" t="str">
        <f>IF(AS221="BVD",'Order Details'!$N$38,"")</f>
        <v/>
      </c>
      <c r="BP221" s="79" t="str">
        <f>IF(AT221="AM",'Order Details'!$N$40,"")</f>
        <v/>
      </c>
      <c r="BQ221" s="79" t="str">
        <f>IF(AU221="NH",'Order Details'!$N$41,"")</f>
        <v/>
      </c>
      <c r="BR221" s="79" t="str">
        <f>IF(AV221="CA",'Order Details'!$N$42,"")</f>
        <v/>
      </c>
      <c r="BS221" s="79" t="str">
        <f>IF(AW221="DD",'Order Details'!$N$43,"")</f>
        <v/>
      </c>
      <c r="BT221" s="79" t="str">
        <f>IF(AX221="TH",'Order Details'!$N$45,"")</f>
        <v/>
      </c>
      <c r="BU221" s="79" t="str">
        <f>IF(AY221="PHA",'Order Details'!$N$44,"")</f>
        <v/>
      </c>
      <c r="BV221" s="79" t="str">
        <f>IF(AZ221="OS",'Order Details'!$N$46,"")</f>
        <v/>
      </c>
      <c r="BW221" s="79" t="str">
        <f>IF(BA221="RUN PANEL",'Order Details'!$N$39,"")</f>
        <v/>
      </c>
      <c r="BX221" s="79" t="str">
        <f t="shared" si="78"/>
        <v/>
      </c>
    </row>
    <row r="222" spans="1:76" ht="15.75" customHeight="1">
      <c r="A222" s="22" t="str">
        <f>IF('Request Testing'!A222&gt;0,'Request Testing'!A222,"")</f>
        <v/>
      </c>
      <c r="B222" s="70" t="str">
        <f>IF('Request Testing'!B222="","",'Request Testing'!B222)</f>
        <v/>
      </c>
      <c r="C222" s="70" t="str">
        <f>IF('Request Testing'!C222="","",'Request Testing'!C222)</f>
        <v/>
      </c>
      <c r="D222" s="24" t="str">
        <f>IF('Request Testing'!D222="","",'Request Testing'!D222)</f>
        <v/>
      </c>
      <c r="E222" s="24" t="str">
        <f>IF('Request Testing'!E222="","",'Request Testing'!E222)</f>
        <v/>
      </c>
      <c r="F222" s="24" t="str">
        <f>IF('Request Testing'!F222="","",'Request Testing'!F222)</f>
        <v/>
      </c>
      <c r="G222" s="22" t="str">
        <f>IF('Request Testing'!G222="","",'Request Testing'!G222)</f>
        <v/>
      </c>
      <c r="H222" s="71" t="str">
        <f>IF('Request Testing'!H222="","",'Request Testing'!H222)</f>
        <v/>
      </c>
      <c r="I222" s="22" t="str">
        <f>IF('Request Testing'!I222="","",'Request Testing'!I222)</f>
        <v/>
      </c>
      <c r="J222" s="22" t="str">
        <f>IF('Request Testing'!J222="","",'Request Testing'!J222)</f>
        <v/>
      </c>
      <c r="K222" s="22" t="str">
        <f>IF('Request Testing'!K222="","",'Request Testing'!K222)</f>
        <v/>
      </c>
      <c r="L222" s="70" t="str">
        <f>IF('Request Testing'!L222="","",'Request Testing'!L222)</f>
        <v/>
      </c>
      <c r="M222" s="70" t="str">
        <f>IF('Request Testing'!M222="","",'Request Testing'!M222)</f>
        <v/>
      </c>
      <c r="N222" s="70" t="str">
        <f>IF('Request Testing'!N222="","",'Request Testing'!N222)</f>
        <v/>
      </c>
      <c r="O222" s="72" t="str">
        <f>IF('Request Testing'!O222&lt;1,"",IF(AND(OR('Request Testing'!L222&gt;0,'Request Testing'!M222&gt;0,'Request Testing'!N222&gt;0),COUNTA('Request Testing'!O222)&gt;0),"","PV"))</f>
        <v/>
      </c>
      <c r="P222" s="72" t="str">
        <f>IF('Request Testing'!P222&lt;1,"",IF(AND(OR('Request Testing'!L222&gt;0,'Request Testing'!M222&gt;0),COUNTA('Request Testing'!P222)&gt;0),"HPS ADD ON","HPS"))</f>
        <v/>
      </c>
      <c r="Q222" s="72" t="str">
        <f>IF('Request Testing'!Q222&lt;1,"",IF(AND(OR('Request Testing'!L222&gt;0,'Request Testing'!M222&gt;0),COUNTA('Request Testing'!Q222)&gt;0),"CC ADD ON","CC"))</f>
        <v/>
      </c>
      <c r="R222" s="72" t="str">
        <f>IF('Request Testing'!R222&lt;1,"",IF(AND(OR('Request Testing'!L222&gt;0,'Request Testing'!M222&gt;0),COUNTA('Request Testing'!R222)&gt;0),"RC ADD ON","RC"))</f>
        <v/>
      </c>
      <c r="S222" s="70" t="str">
        <f>IF('Request Testing'!S222&lt;1,"",IF(AND(OR('Request Testing'!L222&gt;0,'Request Testing'!M222&gt;0),COUNTA('Request Testing'!S222)&gt;0),"DL ADD ON","DL"))</f>
        <v/>
      </c>
      <c r="T222" s="70" t="str">
        <f>IF('Request Testing'!T222="","",'Request Testing'!T222)</f>
        <v/>
      </c>
      <c r="U222" s="70" t="str">
        <f>IF('Request Testing'!U222&lt;1,"",IF(AND(OR('Request Testing'!L222&gt;0,'Request Testing'!M222&gt;0),COUNTA('Request Testing'!U222)&gt;0),"OH ADD ON","OH"))</f>
        <v/>
      </c>
      <c r="V222" s="73" t="str">
        <f>IF('Request Testing'!V222&lt;1,"",IF(AND(OR('Request Testing'!L222&gt;0,'Request Testing'!M222&gt;0),COUNTA('Request Testing'!V222)&gt;0),"GCP","AM"))</f>
        <v/>
      </c>
      <c r="W222" s="73" t="str">
        <f>IF('Request Testing'!W222&lt;1,"",IF(AND(OR('Request Testing'!L222&gt;0,'Request Testing'!M222&gt;0),COUNTA('Request Testing'!W222)&gt;0),"GCP","NH"))</f>
        <v/>
      </c>
      <c r="X222" s="73" t="str">
        <f>IF('Request Testing'!X222&lt;1,"",IF(AND(OR('Request Testing'!L222&gt;0,'Request Testing'!M222&gt;0),COUNTA('Request Testing'!X222)&gt;0),"GCP","CA"))</f>
        <v/>
      </c>
      <c r="Y222" s="73" t="str">
        <f>IF('Request Testing'!Y222&lt;1,"",IF(AND(OR('Request Testing'!L222&gt;0,'Request Testing'!M222&gt;0),COUNTA('Request Testing'!Y222)&gt;0),"GCP","DD"))</f>
        <v/>
      </c>
      <c r="Z222" s="73" t="str">
        <f>IF('Request Testing'!Z222&lt;1,"",IF(AND(OR('Request Testing'!L222&gt;0,'Request Testing'!M222&gt;0),COUNTA('Request Testing'!Z222)&gt;0),"GCP","TH"))</f>
        <v/>
      </c>
      <c r="AA222" s="73" t="str">
        <f>IF('Request Testing'!AA222&lt;1,"",IF(AND(OR('Request Testing'!L222&gt;0,'Request Testing'!M222&gt;0),COUNTA('Request Testing'!AA222)&gt;0),"GCP","PHA"))</f>
        <v/>
      </c>
      <c r="AB222" s="73" t="str">
        <f>IF('Request Testing'!AB222&lt;1,"",IF(AND(OR('Request Testing'!L222&gt;0,'Request Testing'!M222&gt;0),COUNTA('Request Testing'!AB222)&gt;0),"GCP","OS"))</f>
        <v/>
      </c>
      <c r="AE222" s="74" t="str">
        <f>IF(OR('Request Testing'!L222&gt;0,'Request Testing'!M222&gt;0,'Request Testing'!N222&gt;0,'Request Testing'!O222&gt;0,'Request Testing'!P222&gt;0,'Request Testing'!Q222&gt;0,'Request Testing'!R222&gt;0,'Request Testing'!S222&gt;0,'Request Testing'!T222&gt;0,'Request Testing'!U222&gt;0,'Request Testing'!V222&gt;0,'Request Testing'!W222&gt;0,'Request Testing'!X222&gt;0,'Request Testing'!Y222&gt;0,'Request Testing'!Z222&gt;0,'Request Testing'!AA222&gt;0,'Request Testing'!AB222&gt;0),"X","")</f>
        <v/>
      </c>
      <c r="AF222" s="75" t="str">
        <f>IF(ISNUMBER(SEARCH({"S"},C222)),"S",IF(ISNUMBER(SEARCH({"M"},C222)),"B",IF(ISNUMBER(SEARCH({"B"},C222)),"B",IF(ISNUMBER(SEARCH({"C"},C222)),"C",IF(ISNUMBER(SEARCH({"H"},C222)),"C",IF(ISNUMBER(SEARCH({"F"},C222)),"C",""))))))</f>
        <v/>
      </c>
      <c r="AG222" s="74" t="str">
        <f t="shared" si="60"/>
        <v/>
      </c>
      <c r="AH222" s="74" t="str">
        <f t="shared" si="61"/>
        <v/>
      </c>
      <c r="AI222" s="74" t="str">
        <f t="shared" si="62"/>
        <v/>
      </c>
      <c r="AJ222" s="4" t="str">
        <f t="shared" si="63"/>
        <v/>
      </c>
      <c r="AK222" s="76" t="str">
        <f>IF('Request Testing'!M222&lt;1,"",IF(AND(OR('Request Testing'!$E$1&gt;0),COUNTA('Request Testing'!M222)&gt;0),"CHR","GGP-LD"))</f>
        <v/>
      </c>
      <c r="AL222" s="4" t="str">
        <f t="shared" si="64"/>
        <v/>
      </c>
      <c r="AM222" s="52" t="str">
        <f t="shared" si="65"/>
        <v/>
      </c>
      <c r="AN222" s="4" t="str">
        <f t="shared" si="66"/>
        <v/>
      </c>
      <c r="AO222" s="4" t="str">
        <f t="shared" si="67"/>
        <v/>
      </c>
      <c r="AP222" s="74" t="str">
        <f t="shared" si="68"/>
        <v/>
      </c>
      <c r="AQ222" s="4" t="str">
        <f t="shared" si="69"/>
        <v/>
      </c>
      <c r="AR222" s="4" t="str">
        <f t="shared" si="79"/>
        <v/>
      </c>
      <c r="AS222" s="74" t="str">
        <f t="shared" si="70"/>
        <v/>
      </c>
      <c r="AT222" s="4" t="str">
        <f t="shared" si="71"/>
        <v/>
      </c>
      <c r="AU222" s="4" t="str">
        <f t="shared" si="72"/>
        <v/>
      </c>
      <c r="AV222" s="4" t="str">
        <f t="shared" si="73"/>
        <v/>
      </c>
      <c r="AW222" s="4" t="str">
        <f t="shared" si="74"/>
        <v/>
      </c>
      <c r="AX222" s="4" t="str">
        <f t="shared" si="75"/>
        <v/>
      </c>
      <c r="AY222" s="4" t="str">
        <f t="shared" si="76"/>
        <v/>
      </c>
      <c r="AZ222" s="4" t="str">
        <f t="shared" si="77"/>
        <v/>
      </c>
      <c r="BA222" s="77" t="str">
        <f>IF(AND(OR('Request Testing'!L222&gt;0,'Request Testing'!M222&gt;0),COUNTA('Request Testing'!V222:AB222)&gt;0),"Run Panel","")</f>
        <v/>
      </c>
      <c r="BC222" s="78" t="str">
        <f>IF(AG222="Blood Card",'Order Details'!$S$34,"")</f>
        <v/>
      </c>
      <c r="BD222" s="78" t="str">
        <f>IF(AH222="Hair Card",'Order Details'!$S$35,"")</f>
        <v/>
      </c>
      <c r="BF222" s="4" t="str">
        <f>IF(AJ222="GGP-HD",'Order Details'!$N$10,"")</f>
        <v/>
      </c>
      <c r="BG222" s="79" t="str">
        <f>IF(AK222="GGP-LD",'Order Details'!$N$15,IF(AK222="CHR",'Order Details'!$P$15,""))</f>
        <v/>
      </c>
      <c r="BH222" s="52" t="str">
        <f>IF(AL222="GGP-uLD",'Order Details'!$N$18,"")</f>
        <v/>
      </c>
      <c r="BI222" s="80" t="str">
        <f>IF(AM222="PV",'Order Details'!$N$24,"")</f>
        <v/>
      </c>
      <c r="BJ222" s="78" t="str">
        <f>IF(AN222="HPS",'Order Details'!$N$34,IF(AN222="HPS ADD ON",'Order Details'!$M$34,""))</f>
        <v/>
      </c>
      <c r="BK222" s="78" t="str">
        <f>IF(AO222="CC",'Order Details'!$N$33,IF(AO222="CC ADD ON",'Order Details'!$M$33,""))</f>
        <v/>
      </c>
      <c r="BL222" s="79" t="str">
        <f>IF(AP222="DL",'Order Details'!$N$35,"")</f>
        <v/>
      </c>
      <c r="BM222" s="79" t="str">
        <f>IF(AQ222="RC",'Order Details'!$N$36,"")</f>
        <v/>
      </c>
      <c r="BN222" s="79" t="str">
        <f>IF(AR222="OH",'Order Details'!$N$37,"")</f>
        <v/>
      </c>
      <c r="BO222" s="79" t="str">
        <f>IF(AS222="BVD",'Order Details'!$N$38,"")</f>
        <v/>
      </c>
      <c r="BP222" s="79" t="str">
        <f>IF(AT222="AM",'Order Details'!$N$40,"")</f>
        <v/>
      </c>
      <c r="BQ222" s="79" t="str">
        <f>IF(AU222="NH",'Order Details'!$N$41,"")</f>
        <v/>
      </c>
      <c r="BR222" s="79" t="str">
        <f>IF(AV222="CA",'Order Details'!$N$42,"")</f>
        <v/>
      </c>
      <c r="BS222" s="79" t="str">
        <f>IF(AW222="DD",'Order Details'!$N$43,"")</f>
        <v/>
      </c>
      <c r="BT222" s="79" t="str">
        <f>IF(AX222="TH",'Order Details'!$N$45,"")</f>
        <v/>
      </c>
      <c r="BU222" s="79" t="str">
        <f>IF(AY222="PHA",'Order Details'!$N$44,"")</f>
        <v/>
      </c>
      <c r="BV222" s="79" t="str">
        <f>IF(AZ222="OS",'Order Details'!$N$46,"")</f>
        <v/>
      </c>
      <c r="BW222" s="79" t="str">
        <f>IF(BA222="RUN PANEL",'Order Details'!$N$39,"")</f>
        <v/>
      </c>
      <c r="BX222" s="79" t="str">
        <f t="shared" si="78"/>
        <v/>
      </c>
    </row>
    <row r="223" spans="1:76" ht="15.75" customHeight="1">
      <c r="A223" s="22" t="str">
        <f>IF('Request Testing'!A223&gt;0,'Request Testing'!A223,"")</f>
        <v/>
      </c>
      <c r="B223" s="70" t="str">
        <f>IF('Request Testing'!B223="","",'Request Testing'!B223)</f>
        <v/>
      </c>
      <c r="C223" s="70" t="str">
        <f>IF('Request Testing'!C223="","",'Request Testing'!C223)</f>
        <v/>
      </c>
      <c r="D223" s="24" t="str">
        <f>IF('Request Testing'!D223="","",'Request Testing'!D223)</f>
        <v/>
      </c>
      <c r="E223" s="24" t="str">
        <f>IF('Request Testing'!E223="","",'Request Testing'!E223)</f>
        <v/>
      </c>
      <c r="F223" s="24" t="str">
        <f>IF('Request Testing'!F223="","",'Request Testing'!F223)</f>
        <v/>
      </c>
      <c r="G223" s="22" t="str">
        <f>IF('Request Testing'!G223="","",'Request Testing'!G223)</f>
        <v/>
      </c>
      <c r="H223" s="71" t="str">
        <f>IF('Request Testing'!H223="","",'Request Testing'!H223)</f>
        <v/>
      </c>
      <c r="I223" s="22" t="str">
        <f>IF('Request Testing'!I223="","",'Request Testing'!I223)</f>
        <v/>
      </c>
      <c r="J223" s="22" t="str">
        <f>IF('Request Testing'!J223="","",'Request Testing'!J223)</f>
        <v/>
      </c>
      <c r="K223" s="22" t="str">
        <f>IF('Request Testing'!K223="","",'Request Testing'!K223)</f>
        <v/>
      </c>
      <c r="L223" s="70" t="str">
        <f>IF('Request Testing'!L223="","",'Request Testing'!L223)</f>
        <v/>
      </c>
      <c r="M223" s="70" t="str">
        <f>IF('Request Testing'!M223="","",'Request Testing'!M223)</f>
        <v/>
      </c>
      <c r="N223" s="70" t="str">
        <f>IF('Request Testing'!N223="","",'Request Testing'!N223)</f>
        <v/>
      </c>
      <c r="O223" s="72" t="str">
        <f>IF('Request Testing'!O223&lt;1,"",IF(AND(OR('Request Testing'!L223&gt;0,'Request Testing'!M223&gt;0,'Request Testing'!N223&gt;0),COUNTA('Request Testing'!O223)&gt;0),"","PV"))</f>
        <v/>
      </c>
      <c r="P223" s="72" t="str">
        <f>IF('Request Testing'!P223&lt;1,"",IF(AND(OR('Request Testing'!L223&gt;0,'Request Testing'!M223&gt;0),COUNTA('Request Testing'!P223)&gt;0),"HPS ADD ON","HPS"))</f>
        <v/>
      </c>
      <c r="Q223" s="72" t="str">
        <f>IF('Request Testing'!Q223&lt;1,"",IF(AND(OR('Request Testing'!L223&gt;0,'Request Testing'!M223&gt;0),COUNTA('Request Testing'!Q223)&gt;0),"CC ADD ON","CC"))</f>
        <v/>
      </c>
      <c r="R223" s="72" t="str">
        <f>IF('Request Testing'!R223&lt;1,"",IF(AND(OR('Request Testing'!L223&gt;0,'Request Testing'!M223&gt;0),COUNTA('Request Testing'!R223)&gt;0),"RC ADD ON","RC"))</f>
        <v/>
      </c>
      <c r="S223" s="70" t="str">
        <f>IF('Request Testing'!S223&lt;1,"",IF(AND(OR('Request Testing'!L223&gt;0,'Request Testing'!M223&gt;0),COUNTA('Request Testing'!S223)&gt;0),"DL ADD ON","DL"))</f>
        <v/>
      </c>
      <c r="T223" s="70" t="str">
        <f>IF('Request Testing'!T223="","",'Request Testing'!T223)</f>
        <v/>
      </c>
      <c r="U223" s="70" t="str">
        <f>IF('Request Testing'!U223&lt;1,"",IF(AND(OR('Request Testing'!L223&gt;0,'Request Testing'!M223&gt;0),COUNTA('Request Testing'!U223)&gt;0),"OH ADD ON","OH"))</f>
        <v/>
      </c>
      <c r="V223" s="73" t="str">
        <f>IF('Request Testing'!V223&lt;1,"",IF(AND(OR('Request Testing'!L223&gt;0,'Request Testing'!M223&gt;0),COUNTA('Request Testing'!V223)&gt;0),"GCP","AM"))</f>
        <v/>
      </c>
      <c r="W223" s="73" t="str">
        <f>IF('Request Testing'!W223&lt;1,"",IF(AND(OR('Request Testing'!L223&gt;0,'Request Testing'!M223&gt;0),COUNTA('Request Testing'!W223)&gt;0),"GCP","NH"))</f>
        <v/>
      </c>
      <c r="X223" s="73" t="str">
        <f>IF('Request Testing'!X223&lt;1,"",IF(AND(OR('Request Testing'!L223&gt;0,'Request Testing'!M223&gt;0),COUNTA('Request Testing'!X223)&gt;0),"GCP","CA"))</f>
        <v/>
      </c>
      <c r="Y223" s="73" t="str">
        <f>IF('Request Testing'!Y223&lt;1,"",IF(AND(OR('Request Testing'!L223&gt;0,'Request Testing'!M223&gt;0),COUNTA('Request Testing'!Y223)&gt;0),"GCP","DD"))</f>
        <v/>
      </c>
      <c r="Z223" s="73" t="str">
        <f>IF('Request Testing'!Z223&lt;1,"",IF(AND(OR('Request Testing'!L223&gt;0,'Request Testing'!M223&gt;0),COUNTA('Request Testing'!Z223)&gt;0),"GCP","TH"))</f>
        <v/>
      </c>
      <c r="AA223" s="73" t="str">
        <f>IF('Request Testing'!AA223&lt;1,"",IF(AND(OR('Request Testing'!L223&gt;0,'Request Testing'!M223&gt;0),COUNTA('Request Testing'!AA223)&gt;0),"GCP","PHA"))</f>
        <v/>
      </c>
      <c r="AB223" s="73" t="str">
        <f>IF('Request Testing'!AB223&lt;1,"",IF(AND(OR('Request Testing'!L223&gt;0,'Request Testing'!M223&gt;0),COUNTA('Request Testing'!AB223)&gt;0),"GCP","OS"))</f>
        <v/>
      </c>
      <c r="AE223" s="74" t="str">
        <f>IF(OR('Request Testing'!L223&gt;0,'Request Testing'!M223&gt;0,'Request Testing'!N223&gt;0,'Request Testing'!O223&gt;0,'Request Testing'!P223&gt;0,'Request Testing'!Q223&gt;0,'Request Testing'!R223&gt;0,'Request Testing'!S223&gt;0,'Request Testing'!T223&gt;0,'Request Testing'!U223&gt;0,'Request Testing'!V223&gt;0,'Request Testing'!W223&gt;0,'Request Testing'!X223&gt;0,'Request Testing'!Y223&gt;0,'Request Testing'!Z223&gt;0,'Request Testing'!AA223&gt;0,'Request Testing'!AB223&gt;0),"X","")</f>
        <v/>
      </c>
      <c r="AF223" s="75" t="str">
        <f>IF(ISNUMBER(SEARCH({"S"},C223)),"S",IF(ISNUMBER(SEARCH({"M"},C223)),"B",IF(ISNUMBER(SEARCH({"B"},C223)),"B",IF(ISNUMBER(SEARCH({"C"},C223)),"C",IF(ISNUMBER(SEARCH({"H"},C223)),"C",IF(ISNUMBER(SEARCH({"F"},C223)),"C",""))))))</f>
        <v/>
      </c>
      <c r="AG223" s="74" t="str">
        <f t="shared" si="60"/>
        <v/>
      </c>
      <c r="AH223" s="74" t="str">
        <f t="shared" si="61"/>
        <v/>
      </c>
      <c r="AI223" s="74" t="str">
        <f t="shared" si="62"/>
        <v/>
      </c>
      <c r="AJ223" s="4" t="str">
        <f t="shared" si="63"/>
        <v/>
      </c>
      <c r="AK223" s="76" t="str">
        <f>IF('Request Testing'!M223&lt;1,"",IF(AND(OR('Request Testing'!$E$1&gt;0),COUNTA('Request Testing'!M223)&gt;0),"CHR","GGP-LD"))</f>
        <v/>
      </c>
      <c r="AL223" s="4" t="str">
        <f t="shared" si="64"/>
        <v/>
      </c>
      <c r="AM223" s="52" t="str">
        <f t="shared" si="65"/>
        <v/>
      </c>
      <c r="AN223" s="4" t="str">
        <f t="shared" si="66"/>
        <v/>
      </c>
      <c r="AO223" s="4" t="str">
        <f t="shared" si="67"/>
        <v/>
      </c>
      <c r="AP223" s="74" t="str">
        <f t="shared" si="68"/>
        <v/>
      </c>
      <c r="AQ223" s="4" t="str">
        <f t="shared" si="69"/>
        <v/>
      </c>
      <c r="AR223" s="4" t="str">
        <f t="shared" si="79"/>
        <v/>
      </c>
      <c r="AS223" s="74" t="str">
        <f t="shared" si="70"/>
        <v/>
      </c>
      <c r="AT223" s="4" t="str">
        <f t="shared" si="71"/>
        <v/>
      </c>
      <c r="AU223" s="4" t="str">
        <f t="shared" si="72"/>
        <v/>
      </c>
      <c r="AV223" s="4" t="str">
        <f t="shared" si="73"/>
        <v/>
      </c>
      <c r="AW223" s="4" t="str">
        <f t="shared" si="74"/>
        <v/>
      </c>
      <c r="AX223" s="4" t="str">
        <f t="shared" si="75"/>
        <v/>
      </c>
      <c r="AY223" s="4" t="str">
        <f t="shared" si="76"/>
        <v/>
      </c>
      <c r="AZ223" s="4" t="str">
        <f t="shared" si="77"/>
        <v/>
      </c>
      <c r="BA223" s="77" t="str">
        <f>IF(AND(OR('Request Testing'!L223&gt;0,'Request Testing'!M223&gt;0),COUNTA('Request Testing'!V223:AB223)&gt;0),"Run Panel","")</f>
        <v/>
      </c>
      <c r="BC223" s="78" t="str">
        <f>IF(AG223="Blood Card",'Order Details'!$S$34,"")</f>
        <v/>
      </c>
      <c r="BD223" s="78" t="str">
        <f>IF(AH223="Hair Card",'Order Details'!$S$35,"")</f>
        <v/>
      </c>
      <c r="BF223" s="4" t="str">
        <f>IF(AJ223="GGP-HD",'Order Details'!$N$10,"")</f>
        <v/>
      </c>
      <c r="BG223" s="79" t="str">
        <f>IF(AK223="GGP-LD",'Order Details'!$N$15,IF(AK223="CHR",'Order Details'!$P$15,""))</f>
        <v/>
      </c>
      <c r="BH223" s="52" t="str">
        <f>IF(AL223="GGP-uLD",'Order Details'!$N$18,"")</f>
        <v/>
      </c>
      <c r="BI223" s="80" t="str">
        <f>IF(AM223="PV",'Order Details'!$N$24,"")</f>
        <v/>
      </c>
      <c r="BJ223" s="78" t="str">
        <f>IF(AN223="HPS",'Order Details'!$N$34,IF(AN223="HPS ADD ON",'Order Details'!$M$34,""))</f>
        <v/>
      </c>
      <c r="BK223" s="78" t="str">
        <f>IF(AO223="CC",'Order Details'!$N$33,IF(AO223="CC ADD ON",'Order Details'!$M$33,""))</f>
        <v/>
      </c>
      <c r="BL223" s="79" t="str">
        <f>IF(AP223="DL",'Order Details'!$N$35,"")</f>
        <v/>
      </c>
      <c r="BM223" s="79" t="str">
        <f>IF(AQ223="RC",'Order Details'!$N$36,"")</f>
        <v/>
      </c>
      <c r="BN223" s="79" t="str">
        <f>IF(AR223="OH",'Order Details'!$N$37,"")</f>
        <v/>
      </c>
      <c r="BO223" s="79" t="str">
        <f>IF(AS223="BVD",'Order Details'!$N$38,"")</f>
        <v/>
      </c>
      <c r="BP223" s="79" t="str">
        <f>IF(AT223="AM",'Order Details'!$N$40,"")</f>
        <v/>
      </c>
      <c r="BQ223" s="79" t="str">
        <f>IF(AU223="NH",'Order Details'!$N$41,"")</f>
        <v/>
      </c>
      <c r="BR223" s="79" t="str">
        <f>IF(AV223="CA",'Order Details'!$N$42,"")</f>
        <v/>
      </c>
      <c r="BS223" s="79" t="str">
        <f>IF(AW223="DD",'Order Details'!$N$43,"")</f>
        <v/>
      </c>
      <c r="BT223" s="79" t="str">
        <f>IF(AX223="TH",'Order Details'!$N$45,"")</f>
        <v/>
      </c>
      <c r="BU223" s="79" t="str">
        <f>IF(AY223="PHA",'Order Details'!$N$44,"")</f>
        <v/>
      </c>
      <c r="BV223" s="79" t="str">
        <f>IF(AZ223="OS",'Order Details'!$N$46,"")</f>
        <v/>
      </c>
      <c r="BW223" s="79" t="str">
        <f>IF(BA223="RUN PANEL",'Order Details'!$N$39,"")</f>
        <v/>
      </c>
      <c r="BX223" s="79" t="str">
        <f t="shared" si="78"/>
        <v/>
      </c>
    </row>
    <row r="224" spans="1:76" ht="15.75" customHeight="1">
      <c r="A224" s="22" t="str">
        <f>IF('Request Testing'!A224&gt;0,'Request Testing'!A224,"")</f>
        <v/>
      </c>
      <c r="B224" s="70" t="str">
        <f>IF('Request Testing'!B224="","",'Request Testing'!B224)</f>
        <v/>
      </c>
      <c r="C224" s="70" t="str">
        <f>IF('Request Testing'!C224="","",'Request Testing'!C224)</f>
        <v/>
      </c>
      <c r="D224" s="24" t="str">
        <f>IF('Request Testing'!D224="","",'Request Testing'!D224)</f>
        <v/>
      </c>
      <c r="E224" s="24" t="str">
        <f>IF('Request Testing'!E224="","",'Request Testing'!E224)</f>
        <v/>
      </c>
      <c r="F224" s="24" t="str">
        <f>IF('Request Testing'!F224="","",'Request Testing'!F224)</f>
        <v/>
      </c>
      <c r="G224" s="22" t="str">
        <f>IF('Request Testing'!G224="","",'Request Testing'!G224)</f>
        <v/>
      </c>
      <c r="H224" s="71" t="str">
        <f>IF('Request Testing'!H224="","",'Request Testing'!H224)</f>
        <v/>
      </c>
      <c r="I224" s="22" t="str">
        <f>IF('Request Testing'!I224="","",'Request Testing'!I224)</f>
        <v/>
      </c>
      <c r="J224" s="22" t="str">
        <f>IF('Request Testing'!J224="","",'Request Testing'!J224)</f>
        <v/>
      </c>
      <c r="K224" s="22" t="str">
        <f>IF('Request Testing'!K224="","",'Request Testing'!K224)</f>
        <v/>
      </c>
      <c r="L224" s="70" t="str">
        <f>IF('Request Testing'!L224="","",'Request Testing'!L224)</f>
        <v/>
      </c>
      <c r="M224" s="70" t="str">
        <f>IF('Request Testing'!M224="","",'Request Testing'!M224)</f>
        <v/>
      </c>
      <c r="N224" s="70" t="str">
        <f>IF('Request Testing'!N224="","",'Request Testing'!N224)</f>
        <v/>
      </c>
      <c r="O224" s="72" t="str">
        <f>IF('Request Testing'!O224&lt;1,"",IF(AND(OR('Request Testing'!L224&gt;0,'Request Testing'!M224&gt;0,'Request Testing'!N224&gt;0),COUNTA('Request Testing'!O224)&gt;0),"","PV"))</f>
        <v/>
      </c>
      <c r="P224" s="72" t="str">
        <f>IF('Request Testing'!P224&lt;1,"",IF(AND(OR('Request Testing'!L224&gt;0,'Request Testing'!M224&gt;0),COUNTA('Request Testing'!P224)&gt;0),"HPS ADD ON","HPS"))</f>
        <v/>
      </c>
      <c r="Q224" s="72" t="str">
        <f>IF('Request Testing'!Q224&lt;1,"",IF(AND(OR('Request Testing'!L224&gt;0,'Request Testing'!M224&gt;0),COUNTA('Request Testing'!Q224)&gt;0),"CC ADD ON","CC"))</f>
        <v/>
      </c>
      <c r="R224" s="72" t="str">
        <f>IF('Request Testing'!R224&lt;1,"",IF(AND(OR('Request Testing'!L224&gt;0,'Request Testing'!M224&gt;0),COUNTA('Request Testing'!R224)&gt;0),"RC ADD ON","RC"))</f>
        <v/>
      </c>
      <c r="S224" s="70" t="str">
        <f>IF('Request Testing'!S224&lt;1,"",IF(AND(OR('Request Testing'!L224&gt;0,'Request Testing'!M224&gt;0),COUNTA('Request Testing'!S224)&gt;0),"DL ADD ON","DL"))</f>
        <v/>
      </c>
      <c r="T224" s="70" t="str">
        <f>IF('Request Testing'!T224="","",'Request Testing'!T224)</f>
        <v/>
      </c>
      <c r="U224" s="70" t="str">
        <f>IF('Request Testing'!U224&lt;1,"",IF(AND(OR('Request Testing'!L224&gt;0,'Request Testing'!M224&gt;0),COUNTA('Request Testing'!U224)&gt;0),"OH ADD ON","OH"))</f>
        <v/>
      </c>
      <c r="V224" s="73" t="str">
        <f>IF('Request Testing'!V224&lt;1,"",IF(AND(OR('Request Testing'!L224&gt;0,'Request Testing'!M224&gt;0),COUNTA('Request Testing'!V224)&gt;0),"GCP","AM"))</f>
        <v/>
      </c>
      <c r="W224" s="73" t="str">
        <f>IF('Request Testing'!W224&lt;1,"",IF(AND(OR('Request Testing'!L224&gt;0,'Request Testing'!M224&gt;0),COUNTA('Request Testing'!W224)&gt;0),"GCP","NH"))</f>
        <v/>
      </c>
      <c r="X224" s="73" t="str">
        <f>IF('Request Testing'!X224&lt;1,"",IF(AND(OR('Request Testing'!L224&gt;0,'Request Testing'!M224&gt;0),COUNTA('Request Testing'!X224)&gt;0),"GCP","CA"))</f>
        <v/>
      </c>
      <c r="Y224" s="73" t="str">
        <f>IF('Request Testing'!Y224&lt;1,"",IF(AND(OR('Request Testing'!L224&gt;0,'Request Testing'!M224&gt;0),COUNTA('Request Testing'!Y224)&gt;0),"GCP","DD"))</f>
        <v/>
      </c>
      <c r="Z224" s="73" t="str">
        <f>IF('Request Testing'!Z224&lt;1,"",IF(AND(OR('Request Testing'!L224&gt;0,'Request Testing'!M224&gt;0),COUNTA('Request Testing'!Z224)&gt;0),"GCP","TH"))</f>
        <v/>
      </c>
      <c r="AA224" s="73" t="str">
        <f>IF('Request Testing'!AA224&lt;1,"",IF(AND(OR('Request Testing'!L224&gt;0,'Request Testing'!M224&gt;0),COUNTA('Request Testing'!AA224)&gt;0),"GCP","PHA"))</f>
        <v/>
      </c>
      <c r="AB224" s="73" t="str">
        <f>IF('Request Testing'!AB224&lt;1,"",IF(AND(OR('Request Testing'!L224&gt;0,'Request Testing'!M224&gt;0),COUNTA('Request Testing'!AB224)&gt;0),"GCP","OS"))</f>
        <v/>
      </c>
      <c r="AE224" s="74" t="str">
        <f>IF(OR('Request Testing'!L224&gt;0,'Request Testing'!M224&gt;0,'Request Testing'!N224&gt;0,'Request Testing'!O224&gt;0,'Request Testing'!P224&gt;0,'Request Testing'!Q224&gt;0,'Request Testing'!R224&gt;0,'Request Testing'!S224&gt;0,'Request Testing'!T224&gt;0,'Request Testing'!U224&gt;0,'Request Testing'!V224&gt;0,'Request Testing'!W224&gt;0,'Request Testing'!X224&gt;0,'Request Testing'!Y224&gt;0,'Request Testing'!Z224&gt;0,'Request Testing'!AA224&gt;0,'Request Testing'!AB224&gt;0),"X","")</f>
        <v/>
      </c>
      <c r="AF224" s="75" t="str">
        <f>IF(ISNUMBER(SEARCH({"S"},C224)),"S",IF(ISNUMBER(SEARCH({"M"},C224)),"B",IF(ISNUMBER(SEARCH({"B"},C224)),"B",IF(ISNUMBER(SEARCH({"C"},C224)),"C",IF(ISNUMBER(SEARCH({"H"},C224)),"C",IF(ISNUMBER(SEARCH({"F"},C224)),"C",""))))))</f>
        <v/>
      </c>
      <c r="AG224" s="74" t="str">
        <f t="shared" si="60"/>
        <v/>
      </c>
      <c r="AH224" s="74" t="str">
        <f t="shared" si="61"/>
        <v/>
      </c>
      <c r="AI224" s="74" t="str">
        <f t="shared" si="62"/>
        <v/>
      </c>
      <c r="AJ224" s="4" t="str">
        <f t="shared" si="63"/>
        <v/>
      </c>
      <c r="AK224" s="76" t="str">
        <f>IF('Request Testing'!M224&lt;1,"",IF(AND(OR('Request Testing'!$E$1&gt;0),COUNTA('Request Testing'!M224)&gt;0),"CHR","GGP-LD"))</f>
        <v/>
      </c>
      <c r="AL224" s="4" t="str">
        <f t="shared" si="64"/>
        <v/>
      </c>
      <c r="AM224" s="52" t="str">
        <f t="shared" si="65"/>
        <v/>
      </c>
      <c r="AN224" s="4" t="str">
        <f t="shared" si="66"/>
        <v/>
      </c>
      <c r="AO224" s="4" t="str">
        <f t="shared" si="67"/>
        <v/>
      </c>
      <c r="AP224" s="74" t="str">
        <f t="shared" si="68"/>
        <v/>
      </c>
      <c r="AQ224" s="4" t="str">
        <f t="shared" si="69"/>
        <v/>
      </c>
      <c r="AR224" s="4" t="str">
        <f t="shared" si="79"/>
        <v/>
      </c>
      <c r="AS224" s="74" t="str">
        <f t="shared" si="70"/>
        <v/>
      </c>
      <c r="AT224" s="4" t="str">
        <f t="shared" si="71"/>
        <v/>
      </c>
      <c r="AU224" s="4" t="str">
        <f t="shared" si="72"/>
        <v/>
      </c>
      <c r="AV224" s="4" t="str">
        <f t="shared" si="73"/>
        <v/>
      </c>
      <c r="AW224" s="4" t="str">
        <f t="shared" si="74"/>
        <v/>
      </c>
      <c r="AX224" s="4" t="str">
        <f t="shared" si="75"/>
        <v/>
      </c>
      <c r="AY224" s="4" t="str">
        <f t="shared" si="76"/>
        <v/>
      </c>
      <c r="AZ224" s="4" t="str">
        <f t="shared" si="77"/>
        <v/>
      </c>
      <c r="BA224" s="77" t="str">
        <f>IF(AND(OR('Request Testing'!L224&gt;0,'Request Testing'!M224&gt;0),COUNTA('Request Testing'!V224:AB224)&gt;0),"Run Panel","")</f>
        <v/>
      </c>
      <c r="BC224" s="78" t="str">
        <f>IF(AG224="Blood Card",'Order Details'!$S$34,"")</f>
        <v/>
      </c>
      <c r="BD224" s="78" t="str">
        <f>IF(AH224="Hair Card",'Order Details'!$S$35,"")</f>
        <v/>
      </c>
      <c r="BF224" s="4" t="str">
        <f>IF(AJ224="GGP-HD",'Order Details'!$N$10,"")</f>
        <v/>
      </c>
      <c r="BG224" s="79" t="str">
        <f>IF(AK224="GGP-LD",'Order Details'!$N$15,IF(AK224="CHR",'Order Details'!$P$15,""))</f>
        <v/>
      </c>
      <c r="BH224" s="52" t="str">
        <f>IF(AL224="GGP-uLD",'Order Details'!$N$18,"")</f>
        <v/>
      </c>
      <c r="BI224" s="80" t="str">
        <f>IF(AM224="PV",'Order Details'!$N$24,"")</f>
        <v/>
      </c>
      <c r="BJ224" s="78" t="str">
        <f>IF(AN224="HPS",'Order Details'!$N$34,IF(AN224="HPS ADD ON",'Order Details'!$M$34,""))</f>
        <v/>
      </c>
      <c r="BK224" s="78" t="str">
        <f>IF(AO224="CC",'Order Details'!$N$33,IF(AO224="CC ADD ON",'Order Details'!$M$33,""))</f>
        <v/>
      </c>
      <c r="BL224" s="79" t="str">
        <f>IF(AP224="DL",'Order Details'!$N$35,"")</f>
        <v/>
      </c>
      <c r="BM224" s="79" t="str">
        <f>IF(AQ224="RC",'Order Details'!$N$36,"")</f>
        <v/>
      </c>
      <c r="BN224" s="79" t="str">
        <f>IF(AR224="OH",'Order Details'!$N$37,"")</f>
        <v/>
      </c>
      <c r="BO224" s="79" t="str">
        <f>IF(AS224="BVD",'Order Details'!$N$38,"")</f>
        <v/>
      </c>
      <c r="BP224" s="79" t="str">
        <f>IF(AT224="AM",'Order Details'!$N$40,"")</f>
        <v/>
      </c>
      <c r="BQ224" s="79" t="str">
        <f>IF(AU224="NH",'Order Details'!$N$41,"")</f>
        <v/>
      </c>
      <c r="BR224" s="79" t="str">
        <f>IF(AV224="CA",'Order Details'!$N$42,"")</f>
        <v/>
      </c>
      <c r="BS224" s="79" t="str">
        <f>IF(AW224="DD",'Order Details'!$N$43,"")</f>
        <v/>
      </c>
      <c r="BT224" s="79" t="str">
        <f>IF(AX224="TH",'Order Details'!$N$45,"")</f>
        <v/>
      </c>
      <c r="BU224" s="79" t="str">
        <f>IF(AY224="PHA",'Order Details'!$N$44,"")</f>
        <v/>
      </c>
      <c r="BV224" s="79" t="str">
        <f>IF(AZ224="OS",'Order Details'!$N$46,"")</f>
        <v/>
      </c>
      <c r="BW224" s="79" t="str">
        <f>IF(BA224="RUN PANEL",'Order Details'!$N$39,"")</f>
        <v/>
      </c>
      <c r="BX224" s="79" t="str">
        <f t="shared" si="78"/>
        <v/>
      </c>
    </row>
    <row r="225" spans="1:76" ht="15.75" customHeight="1">
      <c r="A225" s="22" t="str">
        <f>IF('Request Testing'!A225&gt;0,'Request Testing'!A225,"")</f>
        <v/>
      </c>
      <c r="B225" s="70" t="str">
        <f>IF('Request Testing'!B225="","",'Request Testing'!B225)</f>
        <v/>
      </c>
      <c r="C225" s="70" t="str">
        <f>IF('Request Testing'!C225="","",'Request Testing'!C225)</f>
        <v/>
      </c>
      <c r="D225" s="24" t="str">
        <f>IF('Request Testing'!D225="","",'Request Testing'!D225)</f>
        <v/>
      </c>
      <c r="E225" s="24" t="str">
        <f>IF('Request Testing'!E225="","",'Request Testing'!E225)</f>
        <v/>
      </c>
      <c r="F225" s="24" t="str">
        <f>IF('Request Testing'!F225="","",'Request Testing'!F225)</f>
        <v/>
      </c>
      <c r="G225" s="22" t="str">
        <f>IF('Request Testing'!G225="","",'Request Testing'!G225)</f>
        <v/>
      </c>
      <c r="H225" s="71" t="str">
        <f>IF('Request Testing'!H225="","",'Request Testing'!H225)</f>
        <v/>
      </c>
      <c r="I225" s="22" t="str">
        <f>IF('Request Testing'!I225="","",'Request Testing'!I225)</f>
        <v/>
      </c>
      <c r="J225" s="22" t="str">
        <f>IF('Request Testing'!J225="","",'Request Testing'!J225)</f>
        <v/>
      </c>
      <c r="K225" s="22" t="str">
        <f>IF('Request Testing'!K225="","",'Request Testing'!K225)</f>
        <v/>
      </c>
      <c r="L225" s="70" t="str">
        <f>IF('Request Testing'!L225="","",'Request Testing'!L225)</f>
        <v/>
      </c>
      <c r="M225" s="70" t="str">
        <f>IF('Request Testing'!M225="","",'Request Testing'!M225)</f>
        <v/>
      </c>
      <c r="N225" s="70" t="str">
        <f>IF('Request Testing'!N225="","",'Request Testing'!N225)</f>
        <v/>
      </c>
      <c r="O225" s="72" t="str">
        <f>IF('Request Testing'!O225&lt;1,"",IF(AND(OR('Request Testing'!L225&gt;0,'Request Testing'!M225&gt;0,'Request Testing'!N225&gt;0),COUNTA('Request Testing'!O225)&gt;0),"","PV"))</f>
        <v/>
      </c>
      <c r="P225" s="72" t="str">
        <f>IF('Request Testing'!P225&lt;1,"",IF(AND(OR('Request Testing'!L225&gt;0,'Request Testing'!M225&gt;0),COUNTA('Request Testing'!P225)&gt;0),"HPS ADD ON","HPS"))</f>
        <v/>
      </c>
      <c r="Q225" s="72" t="str">
        <f>IF('Request Testing'!Q225&lt;1,"",IF(AND(OR('Request Testing'!L225&gt;0,'Request Testing'!M225&gt;0),COUNTA('Request Testing'!Q225)&gt;0),"CC ADD ON","CC"))</f>
        <v/>
      </c>
      <c r="R225" s="72" t="str">
        <f>IF('Request Testing'!R225&lt;1,"",IF(AND(OR('Request Testing'!L225&gt;0,'Request Testing'!M225&gt;0),COUNTA('Request Testing'!R225)&gt;0),"RC ADD ON","RC"))</f>
        <v/>
      </c>
      <c r="S225" s="70" t="str">
        <f>IF('Request Testing'!S225&lt;1,"",IF(AND(OR('Request Testing'!L225&gt;0,'Request Testing'!M225&gt;0),COUNTA('Request Testing'!S225)&gt;0),"DL ADD ON","DL"))</f>
        <v/>
      </c>
      <c r="T225" s="70" t="str">
        <f>IF('Request Testing'!T225="","",'Request Testing'!T225)</f>
        <v/>
      </c>
      <c r="U225" s="70" t="str">
        <f>IF('Request Testing'!U225&lt;1,"",IF(AND(OR('Request Testing'!L225&gt;0,'Request Testing'!M225&gt;0),COUNTA('Request Testing'!U225)&gt;0),"OH ADD ON","OH"))</f>
        <v/>
      </c>
      <c r="V225" s="73" t="str">
        <f>IF('Request Testing'!V225&lt;1,"",IF(AND(OR('Request Testing'!L225&gt;0,'Request Testing'!M225&gt;0),COUNTA('Request Testing'!V225)&gt;0),"GCP","AM"))</f>
        <v/>
      </c>
      <c r="W225" s="73" t="str">
        <f>IF('Request Testing'!W225&lt;1,"",IF(AND(OR('Request Testing'!L225&gt;0,'Request Testing'!M225&gt;0),COUNTA('Request Testing'!W225)&gt;0),"GCP","NH"))</f>
        <v/>
      </c>
      <c r="X225" s="73" t="str">
        <f>IF('Request Testing'!X225&lt;1,"",IF(AND(OR('Request Testing'!L225&gt;0,'Request Testing'!M225&gt;0),COUNTA('Request Testing'!X225)&gt;0),"GCP","CA"))</f>
        <v/>
      </c>
      <c r="Y225" s="73" t="str">
        <f>IF('Request Testing'!Y225&lt;1,"",IF(AND(OR('Request Testing'!L225&gt;0,'Request Testing'!M225&gt;0),COUNTA('Request Testing'!Y225)&gt;0),"GCP","DD"))</f>
        <v/>
      </c>
      <c r="Z225" s="73" t="str">
        <f>IF('Request Testing'!Z225&lt;1,"",IF(AND(OR('Request Testing'!L225&gt;0,'Request Testing'!M225&gt;0),COUNTA('Request Testing'!Z225)&gt;0),"GCP","TH"))</f>
        <v/>
      </c>
      <c r="AA225" s="73" t="str">
        <f>IF('Request Testing'!AA225&lt;1,"",IF(AND(OR('Request Testing'!L225&gt;0,'Request Testing'!M225&gt;0),COUNTA('Request Testing'!AA225)&gt;0),"GCP","PHA"))</f>
        <v/>
      </c>
      <c r="AB225" s="73" t="str">
        <f>IF('Request Testing'!AB225&lt;1,"",IF(AND(OR('Request Testing'!L225&gt;0,'Request Testing'!M225&gt;0),COUNTA('Request Testing'!AB225)&gt;0),"GCP","OS"))</f>
        <v/>
      </c>
      <c r="AE225" s="74" t="str">
        <f>IF(OR('Request Testing'!L225&gt;0,'Request Testing'!M225&gt;0,'Request Testing'!N225&gt;0,'Request Testing'!O225&gt;0,'Request Testing'!P225&gt;0,'Request Testing'!Q225&gt;0,'Request Testing'!R225&gt;0,'Request Testing'!S225&gt;0,'Request Testing'!T225&gt;0,'Request Testing'!U225&gt;0,'Request Testing'!V225&gt;0,'Request Testing'!W225&gt;0,'Request Testing'!X225&gt;0,'Request Testing'!Y225&gt;0,'Request Testing'!Z225&gt;0,'Request Testing'!AA225&gt;0,'Request Testing'!AB225&gt;0),"X","")</f>
        <v/>
      </c>
      <c r="AF225" s="75" t="str">
        <f>IF(ISNUMBER(SEARCH({"S"},C225)),"S",IF(ISNUMBER(SEARCH({"M"},C225)),"B",IF(ISNUMBER(SEARCH({"B"},C225)),"B",IF(ISNUMBER(SEARCH({"C"},C225)),"C",IF(ISNUMBER(SEARCH({"H"},C225)),"C",IF(ISNUMBER(SEARCH({"F"},C225)),"C",""))))))</f>
        <v/>
      </c>
      <c r="AG225" s="74" t="str">
        <f t="shared" si="60"/>
        <v/>
      </c>
      <c r="AH225" s="74" t="str">
        <f t="shared" si="61"/>
        <v/>
      </c>
      <c r="AI225" s="74" t="str">
        <f t="shared" si="62"/>
        <v/>
      </c>
      <c r="AJ225" s="4" t="str">
        <f t="shared" si="63"/>
        <v/>
      </c>
      <c r="AK225" s="76" t="str">
        <f>IF('Request Testing'!M225&lt;1,"",IF(AND(OR('Request Testing'!$E$1&gt;0),COUNTA('Request Testing'!M225)&gt;0),"CHR","GGP-LD"))</f>
        <v/>
      </c>
      <c r="AL225" s="4" t="str">
        <f t="shared" si="64"/>
        <v/>
      </c>
      <c r="AM225" s="52" t="str">
        <f t="shared" si="65"/>
        <v/>
      </c>
      <c r="AN225" s="4" t="str">
        <f t="shared" si="66"/>
        <v/>
      </c>
      <c r="AO225" s="4" t="str">
        <f t="shared" si="67"/>
        <v/>
      </c>
      <c r="AP225" s="74" t="str">
        <f t="shared" si="68"/>
        <v/>
      </c>
      <c r="AQ225" s="4" t="str">
        <f t="shared" si="69"/>
        <v/>
      </c>
      <c r="AR225" s="4" t="str">
        <f t="shared" si="79"/>
        <v/>
      </c>
      <c r="AS225" s="74" t="str">
        <f t="shared" si="70"/>
        <v/>
      </c>
      <c r="AT225" s="4" t="str">
        <f t="shared" si="71"/>
        <v/>
      </c>
      <c r="AU225" s="4" t="str">
        <f t="shared" si="72"/>
        <v/>
      </c>
      <c r="AV225" s="4" t="str">
        <f t="shared" si="73"/>
        <v/>
      </c>
      <c r="AW225" s="4" t="str">
        <f t="shared" si="74"/>
        <v/>
      </c>
      <c r="AX225" s="4" t="str">
        <f t="shared" si="75"/>
        <v/>
      </c>
      <c r="AY225" s="4" t="str">
        <f t="shared" si="76"/>
        <v/>
      </c>
      <c r="AZ225" s="4" t="str">
        <f t="shared" si="77"/>
        <v/>
      </c>
      <c r="BA225" s="77" t="str">
        <f>IF(AND(OR('Request Testing'!L225&gt;0,'Request Testing'!M225&gt;0),COUNTA('Request Testing'!V225:AB225)&gt;0),"Run Panel","")</f>
        <v/>
      </c>
      <c r="BC225" s="78" t="str">
        <f>IF(AG225="Blood Card",'Order Details'!$S$34,"")</f>
        <v/>
      </c>
      <c r="BD225" s="78" t="str">
        <f>IF(AH225="Hair Card",'Order Details'!$S$35,"")</f>
        <v/>
      </c>
      <c r="BF225" s="4" t="str">
        <f>IF(AJ225="GGP-HD",'Order Details'!$N$10,"")</f>
        <v/>
      </c>
      <c r="BG225" s="79" t="str">
        <f>IF(AK225="GGP-LD",'Order Details'!$N$15,IF(AK225="CHR",'Order Details'!$P$15,""))</f>
        <v/>
      </c>
      <c r="BH225" s="52" t="str">
        <f>IF(AL225="GGP-uLD",'Order Details'!$N$18,"")</f>
        <v/>
      </c>
      <c r="BI225" s="80" t="str">
        <f>IF(AM225="PV",'Order Details'!$N$24,"")</f>
        <v/>
      </c>
      <c r="BJ225" s="78" t="str">
        <f>IF(AN225="HPS",'Order Details'!$N$34,IF(AN225="HPS ADD ON",'Order Details'!$M$34,""))</f>
        <v/>
      </c>
      <c r="BK225" s="78" t="str">
        <f>IF(AO225="CC",'Order Details'!$N$33,IF(AO225="CC ADD ON",'Order Details'!$M$33,""))</f>
        <v/>
      </c>
      <c r="BL225" s="79" t="str">
        <f>IF(AP225="DL",'Order Details'!$N$35,"")</f>
        <v/>
      </c>
      <c r="BM225" s="79" t="str">
        <f>IF(AQ225="RC",'Order Details'!$N$36,"")</f>
        <v/>
      </c>
      <c r="BN225" s="79" t="str">
        <f>IF(AR225="OH",'Order Details'!$N$37,"")</f>
        <v/>
      </c>
      <c r="BO225" s="79" t="str">
        <f>IF(AS225="BVD",'Order Details'!$N$38,"")</f>
        <v/>
      </c>
      <c r="BP225" s="79" t="str">
        <f>IF(AT225="AM",'Order Details'!$N$40,"")</f>
        <v/>
      </c>
      <c r="BQ225" s="79" t="str">
        <f>IF(AU225="NH",'Order Details'!$N$41,"")</f>
        <v/>
      </c>
      <c r="BR225" s="79" t="str">
        <f>IF(AV225="CA",'Order Details'!$N$42,"")</f>
        <v/>
      </c>
      <c r="BS225" s="79" t="str">
        <f>IF(AW225="DD",'Order Details'!$N$43,"")</f>
        <v/>
      </c>
      <c r="BT225" s="79" t="str">
        <f>IF(AX225="TH",'Order Details'!$N$45,"")</f>
        <v/>
      </c>
      <c r="BU225" s="79" t="str">
        <f>IF(AY225="PHA",'Order Details'!$N$44,"")</f>
        <v/>
      </c>
      <c r="BV225" s="79" t="str">
        <f>IF(AZ225="OS",'Order Details'!$N$46,"")</f>
        <v/>
      </c>
      <c r="BW225" s="79" t="str">
        <f>IF(BA225="RUN PANEL",'Order Details'!$N$39,"")</f>
        <v/>
      </c>
      <c r="BX225" s="79" t="str">
        <f t="shared" si="78"/>
        <v/>
      </c>
    </row>
    <row r="226" spans="1:76" ht="15.75" customHeight="1">
      <c r="A226" s="22" t="str">
        <f>IF('Request Testing'!A226&gt;0,'Request Testing'!A226,"")</f>
        <v/>
      </c>
      <c r="B226" s="70" t="str">
        <f>IF('Request Testing'!B226="","",'Request Testing'!B226)</f>
        <v/>
      </c>
      <c r="C226" s="70" t="str">
        <f>IF('Request Testing'!C226="","",'Request Testing'!C226)</f>
        <v/>
      </c>
      <c r="D226" s="24" t="str">
        <f>IF('Request Testing'!D226="","",'Request Testing'!D226)</f>
        <v/>
      </c>
      <c r="E226" s="24" t="str">
        <f>IF('Request Testing'!E226="","",'Request Testing'!E226)</f>
        <v/>
      </c>
      <c r="F226" s="24" t="str">
        <f>IF('Request Testing'!F226="","",'Request Testing'!F226)</f>
        <v/>
      </c>
      <c r="G226" s="22" t="str">
        <f>IF('Request Testing'!G226="","",'Request Testing'!G226)</f>
        <v/>
      </c>
      <c r="H226" s="71" t="str">
        <f>IF('Request Testing'!H226="","",'Request Testing'!H226)</f>
        <v/>
      </c>
      <c r="I226" s="22" t="str">
        <f>IF('Request Testing'!I226="","",'Request Testing'!I226)</f>
        <v/>
      </c>
      <c r="J226" s="22" t="str">
        <f>IF('Request Testing'!J226="","",'Request Testing'!J226)</f>
        <v/>
      </c>
      <c r="K226" s="22" t="str">
        <f>IF('Request Testing'!K226="","",'Request Testing'!K226)</f>
        <v/>
      </c>
      <c r="L226" s="70" t="str">
        <f>IF('Request Testing'!L226="","",'Request Testing'!L226)</f>
        <v/>
      </c>
      <c r="M226" s="70" t="str">
        <f>IF('Request Testing'!M226="","",'Request Testing'!M226)</f>
        <v/>
      </c>
      <c r="N226" s="70" t="str">
        <f>IF('Request Testing'!N226="","",'Request Testing'!N226)</f>
        <v/>
      </c>
      <c r="O226" s="72" t="str">
        <f>IF('Request Testing'!O226&lt;1,"",IF(AND(OR('Request Testing'!L226&gt;0,'Request Testing'!M226&gt;0,'Request Testing'!N226&gt;0),COUNTA('Request Testing'!O226)&gt;0),"","PV"))</f>
        <v/>
      </c>
      <c r="P226" s="72" t="str">
        <f>IF('Request Testing'!P226&lt;1,"",IF(AND(OR('Request Testing'!L226&gt;0,'Request Testing'!M226&gt;0),COUNTA('Request Testing'!P226)&gt;0),"HPS ADD ON","HPS"))</f>
        <v/>
      </c>
      <c r="Q226" s="72" t="str">
        <f>IF('Request Testing'!Q226&lt;1,"",IF(AND(OR('Request Testing'!L226&gt;0,'Request Testing'!M226&gt;0),COUNTA('Request Testing'!Q226)&gt;0),"CC ADD ON","CC"))</f>
        <v/>
      </c>
      <c r="R226" s="72" t="str">
        <f>IF('Request Testing'!R226&lt;1,"",IF(AND(OR('Request Testing'!L226&gt;0,'Request Testing'!M226&gt;0),COUNTA('Request Testing'!R226)&gt;0),"RC ADD ON","RC"))</f>
        <v/>
      </c>
      <c r="S226" s="70" t="str">
        <f>IF('Request Testing'!S226&lt;1,"",IF(AND(OR('Request Testing'!L226&gt;0,'Request Testing'!M226&gt;0),COUNTA('Request Testing'!S226)&gt;0),"DL ADD ON","DL"))</f>
        <v/>
      </c>
      <c r="T226" s="70" t="str">
        <f>IF('Request Testing'!T226="","",'Request Testing'!T226)</f>
        <v/>
      </c>
      <c r="U226" s="70" t="str">
        <f>IF('Request Testing'!U226&lt;1,"",IF(AND(OR('Request Testing'!L226&gt;0,'Request Testing'!M226&gt;0),COUNTA('Request Testing'!U226)&gt;0),"OH ADD ON","OH"))</f>
        <v/>
      </c>
      <c r="V226" s="73" t="str">
        <f>IF('Request Testing'!V226&lt;1,"",IF(AND(OR('Request Testing'!L226&gt;0,'Request Testing'!M226&gt;0),COUNTA('Request Testing'!V226)&gt;0),"GCP","AM"))</f>
        <v/>
      </c>
      <c r="W226" s="73" t="str">
        <f>IF('Request Testing'!W226&lt;1,"",IF(AND(OR('Request Testing'!L226&gt;0,'Request Testing'!M226&gt;0),COUNTA('Request Testing'!W226)&gt;0),"GCP","NH"))</f>
        <v/>
      </c>
      <c r="X226" s="73" t="str">
        <f>IF('Request Testing'!X226&lt;1,"",IF(AND(OR('Request Testing'!L226&gt;0,'Request Testing'!M226&gt;0),COUNTA('Request Testing'!X226)&gt;0),"GCP","CA"))</f>
        <v/>
      </c>
      <c r="Y226" s="73" t="str">
        <f>IF('Request Testing'!Y226&lt;1,"",IF(AND(OR('Request Testing'!L226&gt;0,'Request Testing'!M226&gt;0),COUNTA('Request Testing'!Y226)&gt;0),"GCP","DD"))</f>
        <v/>
      </c>
      <c r="Z226" s="73" t="str">
        <f>IF('Request Testing'!Z226&lt;1,"",IF(AND(OR('Request Testing'!L226&gt;0,'Request Testing'!M226&gt;0),COUNTA('Request Testing'!Z226)&gt;0),"GCP","TH"))</f>
        <v/>
      </c>
      <c r="AA226" s="73" t="str">
        <f>IF('Request Testing'!AA226&lt;1,"",IF(AND(OR('Request Testing'!L226&gt;0,'Request Testing'!M226&gt;0),COUNTA('Request Testing'!AA226)&gt;0),"GCP","PHA"))</f>
        <v/>
      </c>
      <c r="AB226" s="73" t="str">
        <f>IF('Request Testing'!AB226&lt;1,"",IF(AND(OR('Request Testing'!L226&gt;0,'Request Testing'!M226&gt;0),COUNTA('Request Testing'!AB226)&gt;0),"GCP","OS"))</f>
        <v/>
      </c>
      <c r="AE226" s="74" t="str">
        <f>IF(OR('Request Testing'!L226&gt;0,'Request Testing'!M226&gt;0,'Request Testing'!N226&gt;0,'Request Testing'!O226&gt;0,'Request Testing'!P226&gt;0,'Request Testing'!Q226&gt;0,'Request Testing'!R226&gt;0,'Request Testing'!S226&gt;0,'Request Testing'!T226&gt;0,'Request Testing'!U226&gt;0,'Request Testing'!V226&gt;0,'Request Testing'!W226&gt;0,'Request Testing'!X226&gt;0,'Request Testing'!Y226&gt;0,'Request Testing'!Z226&gt;0,'Request Testing'!AA226&gt;0,'Request Testing'!AB226&gt;0),"X","")</f>
        <v/>
      </c>
      <c r="AF226" s="75" t="str">
        <f>IF(ISNUMBER(SEARCH({"S"},C226)),"S",IF(ISNUMBER(SEARCH({"M"},C226)),"B",IF(ISNUMBER(SEARCH({"B"},C226)),"B",IF(ISNUMBER(SEARCH({"C"},C226)),"C",IF(ISNUMBER(SEARCH({"H"},C226)),"C",IF(ISNUMBER(SEARCH({"F"},C226)),"C",""))))))</f>
        <v/>
      </c>
      <c r="AG226" s="74" t="str">
        <f t="shared" si="60"/>
        <v/>
      </c>
      <c r="AH226" s="74" t="str">
        <f t="shared" si="61"/>
        <v/>
      </c>
      <c r="AI226" s="74" t="str">
        <f t="shared" si="62"/>
        <v/>
      </c>
      <c r="AJ226" s="4" t="str">
        <f t="shared" si="63"/>
        <v/>
      </c>
      <c r="AK226" s="76" t="str">
        <f>IF('Request Testing'!M226&lt;1,"",IF(AND(OR('Request Testing'!$E$1&gt;0),COUNTA('Request Testing'!M226)&gt;0),"CHR","GGP-LD"))</f>
        <v/>
      </c>
      <c r="AL226" s="4" t="str">
        <f t="shared" si="64"/>
        <v/>
      </c>
      <c r="AM226" s="52" t="str">
        <f t="shared" si="65"/>
        <v/>
      </c>
      <c r="AN226" s="4" t="str">
        <f t="shared" si="66"/>
        <v/>
      </c>
      <c r="AO226" s="4" t="str">
        <f t="shared" si="67"/>
        <v/>
      </c>
      <c r="AP226" s="74" t="str">
        <f t="shared" si="68"/>
        <v/>
      </c>
      <c r="AQ226" s="4" t="str">
        <f t="shared" si="69"/>
        <v/>
      </c>
      <c r="AR226" s="4" t="str">
        <f t="shared" si="79"/>
        <v/>
      </c>
      <c r="AS226" s="74" t="str">
        <f t="shared" si="70"/>
        <v/>
      </c>
      <c r="AT226" s="4" t="str">
        <f t="shared" si="71"/>
        <v/>
      </c>
      <c r="AU226" s="4" t="str">
        <f t="shared" si="72"/>
        <v/>
      </c>
      <c r="AV226" s="4" t="str">
        <f t="shared" si="73"/>
        <v/>
      </c>
      <c r="AW226" s="4" t="str">
        <f t="shared" si="74"/>
        <v/>
      </c>
      <c r="AX226" s="4" t="str">
        <f t="shared" si="75"/>
        <v/>
      </c>
      <c r="AY226" s="4" t="str">
        <f t="shared" si="76"/>
        <v/>
      </c>
      <c r="AZ226" s="4" t="str">
        <f t="shared" si="77"/>
        <v/>
      </c>
      <c r="BA226" s="77" t="str">
        <f>IF(AND(OR('Request Testing'!L226&gt;0,'Request Testing'!M226&gt;0),COUNTA('Request Testing'!V226:AB226)&gt;0),"Run Panel","")</f>
        <v/>
      </c>
      <c r="BC226" s="78" t="str">
        <f>IF(AG226="Blood Card",'Order Details'!$S$34,"")</f>
        <v/>
      </c>
      <c r="BD226" s="78" t="str">
        <f>IF(AH226="Hair Card",'Order Details'!$S$35,"")</f>
        <v/>
      </c>
      <c r="BF226" s="4" t="str">
        <f>IF(AJ226="GGP-HD",'Order Details'!$N$10,"")</f>
        <v/>
      </c>
      <c r="BG226" s="79" t="str">
        <f>IF(AK226="GGP-LD",'Order Details'!$N$15,IF(AK226="CHR",'Order Details'!$P$15,""))</f>
        <v/>
      </c>
      <c r="BH226" s="52" t="str">
        <f>IF(AL226="GGP-uLD",'Order Details'!$N$18,"")</f>
        <v/>
      </c>
      <c r="BI226" s="80" t="str">
        <f>IF(AM226="PV",'Order Details'!$N$24,"")</f>
        <v/>
      </c>
      <c r="BJ226" s="78" t="str">
        <f>IF(AN226="HPS",'Order Details'!$N$34,IF(AN226="HPS ADD ON",'Order Details'!$M$34,""))</f>
        <v/>
      </c>
      <c r="BK226" s="78" t="str">
        <f>IF(AO226="CC",'Order Details'!$N$33,IF(AO226="CC ADD ON",'Order Details'!$M$33,""))</f>
        <v/>
      </c>
      <c r="BL226" s="79" t="str">
        <f>IF(AP226="DL",'Order Details'!$N$35,"")</f>
        <v/>
      </c>
      <c r="BM226" s="79" t="str">
        <f>IF(AQ226="RC",'Order Details'!$N$36,"")</f>
        <v/>
      </c>
      <c r="BN226" s="79" t="str">
        <f>IF(AR226="OH",'Order Details'!$N$37,"")</f>
        <v/>
      </c>
      <c r="BO226" s="79" t="str">
        <f>IF(AS226="BVD",'Order Details'!$N$38,"")</f>
        <v/>
      </c>
      <c r="BP226" s="79" t="str">
        <f>IF(AT226="AM",'Order Details'!$N$40,"")</f>
        <v/>
      </c>
      <c r="BQ226" s="79" t="str">
        <f>IF(AU226="NH",'Order Details'!$N$41,"")</f>
        <v/>
      </c>
      <c r="BR226" s="79" t="str">
        <f>IF(AV226="CA",'Order Details'!$N$42,"")</f>
        <v/>
      </c>
      <c r="BS226" s="79" t="str">
        <f>IF(AW226="DD",'Order Details'!$N$43,"")</f>
        <v/>
      </c>
      <c r="BT226" s="79" t="str">
        <f>IF(AX226="TH",'Order Details'!$N$45,"")</f>
        <v/>
      </c>
      <c r="BU226" s="79" t="str">
        <f>IF(AY226="PHA",'Order Details'!$N$44,"")</f>
        <v/>
      </c>
      <c r="BV226" s="79" t="str">
        <f>IF(AZ226="OS",'Order Details'!$N$46,"")</f>
        <v/>
      </c>
      <c r="BW226" s="79" t="str">
        <f>IF(BA226="RUN PANEL",'Order Details'!$N$39,"")</f>
        <v/>
      </c>
      <c r="BX226" s="79" t="str">
        <f t="shared" si="78"/>
        <v/>
      </c>
    </row>
    <row r="227" spans="1:76" ht="15.75" customHeight="1">
      <c r="A227" s="22" t="str">
        <f>IF('Request Testing'!A227&gt;0,'Request Testing'!A227,"")</f>
        <v/>
      </c>
      <c r="B227" s="70" t="str">
        <f>IF('Request Testing'!B227="","",'Request Testing'!B227)</f>
        <v/>
      </c>
      <c r="C227" s="70" t="str">
        <f>IF('Request Testing'!C227="","",'Request Testing'!C227)</f>
        <v/>
      </c>
      <c r="D227" s="24" t="str">
        <f>IF('Request Testing'!D227="","",'Request Testing'!D227)</f>
        <v/>
      </c>
      <c r="E227" s="24" t="str">
        <f>IF('Request Testing'!E227="","",'Request Testing'!E227)</f>
        <v/>
      </c>
      <c r="F227" s="24" t="str">
        <f>IF('Request Testing'!F227="","",'Request Testing'!F227)</f>
        <v/>
      </c>
      <c r="G227" s="22" t="str">
        <f>IF('Request Testing'!G227="","",'Request Testing'!G227)</f>
        <v/>
      </c>
      <c r="H227" s="71" t="str">
        <f>IF('Request Testing'!H227="","",'Request Testing'!H227)</f>
        <v/>
      </c>
      <c r="I227" s="22" t="str">
        <f>IF('Request Testing'!I227="","",'Request Testing'!I227)</f>
        <v/>
      </c>
      <c r="J227" s="22" t="str">
        <f>IF('Request Testing'!J227="","",'Request Testing'!J227)</f>
        <v/>
      </c>
      <c r="K227" s="22" t="str">
        <f>IF('Request Testing'!K227="","",'Request Testing'!K227)</f>
        <v/>
      </c>
      <c r="L227" s="70" t="str">
        <f>IF('Request Testing'!L227="","",'Request Testing'!L227)</f>
        <v/>
      </c>
      <c r="M227" s="70" t="str">
        <f>IF('Request Testing'!M227="","",'Request Testing'!M227)</f>
        <v/>
      </c>
      <c r="N227" s="70" t="str">
        <f>IF('Request Testing'!N227="","",'Request Testing'!N227)</f>
        <v/>
      </c>
      <c r="O227" s="72" t="str">
        <f>IF('Request Testing'!O227&lt;1,"",IF(AND(OR('Request Testing'!L227&gt;0,'Request Testing'!M227&gt;0,'Request Testing'!N227&gt;0),COUNTA('Request Testing'!O227)&gt;0),"","PV"))</f>
        <v/>
      </c>
      <c r="P227" s="72" t="str">
        <f>IF('Request Testing'!P227&lt;1,"",IF(AND(OR('Request Testing'!L227&gt;0,'Request Testing'!M227&gt;0),COUNTA('Request Testing'!P227)&gt;0),"HPS ADD ON","HPS"))</f>
        <v/>
      </c>
      <c r="Q227" s="72" t="str">
        <f>IF('Request Testing'!Q227&lt;1,"",IF(AND(OR('Request Testing'!L227&gt;0,'Request Testing'!M227&gt;0),COUNTA('Request Testing'!Q227)&gt;0),"CC ADD ON","CC"))</f>
        <v/>
      </c>
      <c r="R227" s="72" t="str">
        <f>IF('Request Testing'!R227&lt;1,"",IF(AND(OR('Request Testing'!L227&gt;0,'Request Testing'!M227&gt;0),COUNTA('Request Testing'!R227)&gt;0),"RC ADD ON","RC"))</f>
        <v/>
      </c>
      <c r="S227" s="70" t="str">
        <f>IF('Request Testing'!S227&lt;1,"",IF(AND(OR('Request Testing'!L227&gt;0,'Request Testing'!M227&gt;0),COUNTA('Request Testing'!S227)&gt;0),"DL ADD ON","DL"))</f>
        <v/>
      </c>
      <c r="T227" s="70" t="str">
        <f>IF('Request Testing'!T227="","",'Request Testing'!T227)</f>
        <v/>
      </c>
      <c r="U227" s="70" t="str">
        <f>IF('Request Testing'!U227&lt;1,"",IF(AND(OR('Request Testing'!L227&gt;0,'Request Testing'!M227&gt;0),COUNTA('Request Testing'!U227)&gt;0),"OH ADD ON","OH"))</f>
        <v/>
      </c>
      <c r="V227" s="73" t="str">
        <f>IF('Request Testing'!V227&lt;1,"",IF(AND(OR('Request Testing'!L227&gt;0,'Request Testing'!M227&gt;0),COUNTA('Request Testing'!V227)&gt;0),"GCP","AM"))</f>
        <v/>
      </c>
      <c r="W227" s="73" t="str">
        <f>IF('Request Testing'!W227&lt;1,"",IF(AND(OR('Request Testing'!L227&gt;0,'Request Testing'!M227&gt;0),COUNTA('Request Testing'!W227)&gt;0),"GCP","NH"))</f>
        <v/>
      </c>
      <c r="X227" s="73" t="str">
        <f>IF('Request Testing'!X227&lt;1,"",IF(AND(OR('Request Testing'!L227&gt;0,'Request Testing'!M227&gt;0),COUNTA('Request Testing'!X227)&gt;0),"GCP","CA"))</f>
        <v/>
      </c>
      <c r="Y227" s="73" t="str">
        <f>IF('Request Testing'!Y227&lt;1,"",IF(AND(OR('Request Testing'!L227&gt;0,'Request Testing'!M227&gt;0),COUNTA('Request Testing'!Y227)&gt;0),"GCP","DD"))</f>
        <v/>
      </c>
      <c r="Z227" s="73" t="str">
        <f>IF('Request Testing'!Z227&lt;1,"",IF(AND(OR('Request Testing'!L227&gt;0,'Request Testing'!M227&gt;0),COUNTA('Request Testing'!Z227)&gt;0),"GCP","TH"))</f>
        <v/>
      </c>
      <c r="AA227" s="73" t="str">
        <f>IF('Request Testing'!AA227&lt;1,"",IF(AND(OR('Request Testing'!L227&gt;0,'Request Testing'!M227&gt;0),COUNTA('Request Testing'!AA227)&gt;0),"GCP","PHA"))</f>
        <v/>
      </c>
      <c r="AB227" s="73" t="str">
        <f>IF('Request Testing'!AB227&lt;1,"",IF(AND(OR('Request Testing'!L227&gt;0,'Request Testing'!M227&gt;0),COUNTA('Request Testing'!AB227)&gt;0),"GCP","OS"))</f>
        <v/>
      </c>
      <c r="AE227" s="74" t="str">
        <f>IF(OR('Request Testing'!L227&gt;0,'Request Testing'!M227&gt;0,'Request Testing'!N227&gt;0,'Request Testing'!O227&gt;0,'Request Testing'!P227&gt;0,'Request Testing'!Q227&gt;0,'Request Testing'!R227&gt;0,'Request Testing'!S227&gt;0,'Request Testing'!T227&gt;0,'Request Testing'!U227&gt;0,'Request Testing'!V227&gt;0,'Request Testing'!W227&gt;0,'Request Testing'!X227&gt;0,'Request Testing'!Y227&gt;0,'Request Testing'!Z227&gt;0,'Request Testing'!AA227&gt;0,'Request Testing'!AB227&gt;0),"X","")</f>
        <v/>
      </c>
      <c r="AF227" s="75" t="str">
        <f>IF(ISNUMBER(SEARCH({"S"},C227)),"S",IF(ISNUMBER(SEARCH({"M"},C227)),"B",IF(ISNUMBER(SEARCH({"B"},C227)),"B",IF(ISNUMBER(SEARCH({"C"},C227)),"C",IF(ISNUMBER(SEARCH({"H"},C227)),"C",IF(ISNUMBER(SEARCH({"F"},C227)),"C",""))))))</f>
        <v/>
      </c>
      <c r="AG227" s="74" t="str">
        <f t="shared" si="60"/>
        <v/>
      </c>
      <c r="AH227" s="74" t="str">
        <f t="shared" si="61"/>
        <v/>
      </c>
      <c r="AI227" s="74" t="str">
        <f t="shared" si="62"/>
        <v/>
      </c>
      <c r="AJ227" s="4" t="str">
        <f t="shared" si="63"/>
        <v/>
      </c>
      <c r="AK227" s="76" t="str">
        <f>IF('Request Testing'!M227&lt;1,"",IF(AND(OR('Request Testing'!$E$1&gt;0),COUNTA('Request Testing'!M227)&gt;0),"CHR","GGP-LD"))</f>
        <v/>
      </c>
      <c r="AL227" s="4" t="str">
        <f t="shared" si="64"/>
        <v/>
      </c>
      <c r="AM227" s="52" t="str">
        <f t="shared" si="65"/>
        <v/>
      </c>
      <c r="AN227" s="4" t="str">
        <f t="shared" si="66"/>
        <v/>
      </c>
      <c r="AO227" s="4" t="str">
        <f t="shared" si="67"/>
        <v/>
      </c>
      <c r="AP227" s="74" t="str">
        <f t="shared" si="68"/>
        <v/>
      </c>
      <c r="AQ227" s="4" t="str">
        <f t="shared" si="69"/>
        <v/>
      </c>
      <c r="AR227" s="4" t="str">
        <f t="shared" si="79"/>
        <v/>
      </c>
      <c r="AS227" s="74" t="str">
        <f t="shared" si="70"/>
        <v/>
      </c>
      <c r="AT227" s="4" t="str">
        <f t="shared" si="71"/>
        <v/>
      </c>
      <c r="AU227" s="4" t="str">
        <f t="shared" si="72"/>
        <v/>
      </c>
      <c r="AV227" s="4" t="str">
        <f t="shared" si="73"/>
        <v/>
      </c>
      <c r="AW227" s="4" t="str">
        <f t="shared" si="74"/>
        <v/>
      </c>
      <c r="AX227" s="4" t="str">
        <f t="shared" si="75"/>
        <v/>
      </c>
      <c r="AY227" s="4" t="str">
        <f t="shared" si="76"/>
        <v/>
      </c>
      <c r="AZ227" s="4" t="str">
        <f t="shared" si="77"/>
        <v/>
      </c>
      <c r="BA227" s="77" t="str">
        <f>IF(AND(OR('Request Testing'!L227&gt;0,'Request Testing'!M227&gt;0),COUNTA('Request Testing'!V227:AB227)&gt;0),"Run Panel","")</f>
        <v/>
      </c>
      <c r="BC227" s="78" t="str">
        <f>IF(AG227="Blood Card",'Order Details'!$S$34,"")</f>
        <v/>
      </c>
      <c r="BD227" s="78" t="str">
        <f>IF(AH227="Hair Card",'Order Details'!$S$35,"")</f>
        <v/>
      </c>
      <c r="BF227" s="4" t="str">
        <f>IF(AJ227="GGP-HD",'Order Details'!$N$10,"")</f>
        <v/>
      </c>
      <c r="BG227" s="79" t="str">
        <f>IF(AK227="GGP-LD",'Order Details'!$N$15,IF(AK227="CHR",'Order Details'!$P$15,""))</f>
        <v/>
      </c>
      <c r="BH227" s="52" t="str">
        <f>IF(AL227="GGP-uLD",'Order Details'!$N$18,"")</f>
        <v/>
      </c>
      <c r="BI227" s="80" t="str">
        <f>IF(AM227="PV",'Order Details'!$N$24,"")</f>
        <v/>
      </c>
      <c r="BJ227" s="78" t="str">
        <f>IF(AN227="HPS",'Order Details'!$N$34,IF(AN227="HPS ADD ON",'Order Details'!$M$34,""))</f>
        <v/>
      </c>
      <c r="BK227" s="78" t="str">
        <f>IF(AO227="CC",'Order Details'!$N$33,IF(AO227="CC ADD ON",'Order Details'!$M$33,""))</f>
        <v/>
      </c>
      <c r="BL227" s="79" t="str">
        <f>IF(AP227="DL",'Order Details'!$N$35,"")</f>
        <v/>
      </c>
      <c r="BM227" s="79" t="str">
        <f>IF(AQ227="RC",'Order Details'!$N$36,"")</f>
        <v/>
      </c>
      <c r="BN227" s="79" t="str">
        <f>IF(AR227="OH",'Order Details'!$N$37,"")</f>
        <v/>
      </c>
      <c r="BO227" s="79" t="str">
        <f>IF(AS227="BVD",'Order Details'!$N$38,"")</f>
        <v/>
      </c>
      <c r="BP227" s="79" t="str">
        <f>IF(AT227="AM",'Order Details'!$N$40,"")</f>
        <v/>
      </c>
      <c r="BQ227" s="79" t="str">
        <f>IF(AU227="NH",'Order Details'!$N$41,"")</f>
        <v/>
      </c>
      <c r="BR227" s="79" t="str">
        <f>IF(AV227="CA",'Order Details'!$N$42,"")</f>
        <v/>
      </c>
      <c r="BS227" s="79" t="str">
        <f>IF(AW227="DD",'Order Details'!$N$43,"")</f>
        <v/>
      </c>
      <c r="BT227" s="79" t="str">
        <f>IF(AX227="TH",'Order Details'!$N$45,"")</f>
        <v/>
      </c>
      <c r="BU227" s="79" t="str">
        <f>IF(AY227="PHA",'Order Details'!$N$44,"")</f>
        <v/>
      </c>
      <c r="BV227" s="79" t="str">
        <f>IF(AZ227="OS",'Order Details'!$N$46,"")</f>
        <v/>
      </c>
      <c r="BW227" s="79" t="str">
        <f>IF(BA227="RUN PANEL",'Order Details'!$N$39,"")</f>
        <v/>
      </c>
      <c r="BX227" s="79" t="str">
        <f t="shared" si="78"/>
        <v/>
      </c>
    </row>
    <row r="228" spans="1:76" ht="15.75" customHeight="1">
      <c r="A228" s="22" t="str">
        <f>IF('Request Testing'!A228&gt;0,'Request Testing'!A228,"")</f>
        <v/>
      </c>
      <c r="B228" s="70" t="str">
        <f>IF('Request Testing'!B228="","",'Request Testing'!B228)</f>
        <v/>
      </c>
      <c r="C228" s="70" t="str">
        <f>IF('Request Testing'!C228="","",'Request Testing'!C228)</f>
        <v/>
      </c>
      <c r="D228" s="24" t="str">
        <f>IF('Request Testing'!D228="","",'Request Testing'!D228)</f>
        <v/>
      </c>
      <c r="E228" s="24" t="str">
        <f>IF('Request Testing'!E228="","",'Request Testing'!E228)</f>
        <v/>
      </c>
      <c r="F228" s="24" t="str">
        <f>IF('Request Testing'!F228="","",'Request Testing'!F228)</f>
        <v/>
      </c>
      <c r="G228" s="22" t="str">
        <f>IF('Request Testing'!G228="","",'Request Testing'!G228)</f>
        <v/>
      </c>
      <c r="H228" s="71" t="str">
        <f>IF('Request Testing'!H228="","",'Request Testing'!H228)</f>
        <v/>
      </c>
      <c r="I228" s="22" t="str">
        <f>IF('Request Testing'!I228="","",'Request Testing'!I228)</f>
        <v/>
      </c>
      <c r="J228" s="22" t="str">
        <f>IF('Request Testing'!J228="","",'Request Testing'!J228)</f>
        <v/>
      </c>
      <c r="K228" s="22" t="str">
        <f>IF('Request Testing'!K228="","",'Request Testing'!K228)</f>
        <v/>
      </c>
      <c r="L228" s="70" t="str">
        <f>IF('Request Testing'!L228="","",'Request Testing'!L228)</f>
        <v/>
      </c>
      <c r="M228" s="70" t="str">
        <f>IF('Request Testing'!M228="","",'Request Testing'!M228)</f>
        <v/>
      </c>
      <c r="N228" s="70" t="str">
        <f>IF('Request Testing'!N228="","",'Request Testing'!N228)</f>
        <v/>
      </c>
      <c r="O228" s="72" t="str">
        <f>IF('Request Testing'!O228&lt;1,"",IF(AND(OR('Request Testing'!L228&gt;0,'Request Testing'!M228&gt;0,'Request Testing'!N228&gt;0),COUNTA('Request Testing'!O228)&gt;0),"","PV"))</f>
        <v/>
      </c>
      <c r="P228" s="72" t="str">
        <f>IF('Request Testing'!P228&lt;1,"",IF(AND(OR('Request Testing'!L228&gt;0,'Request Testing'!M228&gt;0),COUNTA('Request Testing'!P228)&gt;0),"HPS ADD ON","HPS"))</f>
        <v/>
      </c>
      <c r="Q228" s="72" t="str">
        <f>IF('Request Testing'!Q228&lt;1,"",IF(AND(OR('Request Testing'!L228&gt;0,'Request Testing'!M228&gt;0),COUNTA('Request Testing'!Q228)&gt;0),"CC ADD ON","CC"))</f>
        <v/>
      </c>
      <c r="R228" s="72" t="str">
        <f>IF('Request Testing'!R228&lt;1,"",IF(AND(OR('Request Testing'!L228&gt;0,'Request Testing'!M228&gt;0),COUNTA('Request Testing'!R228)&gt;0),"RC ADD ON","RC"))</f>
        <v/>
      </c>
      <c r="S228" s="70" t="str">
        <f>IF('Request Testing'!S228&lt;1,"",IF(AND(OR('Request Testing'!L228&gt;0,'Request Testing'!M228&gt;0),COUNTA('Request Testing'!S228)&gt;0),"DL ADD ON","DL"))</f>
        <v/>
      </c>
      <c r="T228" s="70" t="str">
        <f>IF('Request Testing'!T228="","",'Request Testing'!T228)</f>
        <v/>
      </c>
      <c r="U228" s="70" t="str">
        <f>IF('Request Testing'!U228&lt;1,"",IF(AND(OR('Request Testing'!L228&gt;0,'Request Testing'!M228&gt;0),COUNTA('Request Testing'!U228)&gt;0),"OH ADD ON","OH"))</f>
        <v/>
      </c>
      <c r="V228" s="73" t="str">
        <f>IF('Request Testing'!V228&lt;1,"",IF(AND(OR('Request Testing'!L228&gt;0,'Request Testing'!M228&gt;0),COUNTA('Request Testing'!V228)&gt;0),"GCP","AM"))</f>
        <v/>
      </c>
      <c r="W228" s="73" t="str">
        <f>IF('Request Testing'!W228&lt;1,"",IF(AND(OR('Request Testing'!L228&gt;0,'Request Testing'!M228&gt;0),COUNTA('Request Testing'!W228)&gt;0),"GCP","NH"))</f>
        <v/>
      </c>
      <c r="X228" s="73" t="str">
        <f>IF('Request Testing'!X228&lt;1,"",IF(AND(OR('Request Testing'!L228&gt;0,'Request Testing'!M228&gt;0),COUNTA('Request Testing'!X228)&gt;0),"GCP","CA"))</f>
        <v/>
      </c>
      <c r="Y228" s="73" t="str">
        <f>IF('Request Testing'!Y228&lt;1,"",IF(AND(OR('Request Testing'!L228&gt;0,'Request Testing'!M228&gt;0),COUNTA('Request Testing'!Y228)&gt;0),"GCP","DD"))</f>
        <v/>
      </c>
      <c r="Z228" s="73" t="str">
        <f>IF('Request Testing'!Z228&lt;1,"",IF(AND(OR('Request Testing'!L228&gt;0,'Request Testing'!M228&gt;0),COUNTA('Request Testing'!Z228)&gt;0),"GCP","TH"))</f>
        <v/>
      </c>
      <c r="AA228" s="73" t="str">
        <f>IF('Request Testing'!AA228&lt;1,"",IF(AND(OR('Request Testing'!L228&gt;0,'Request Testing'!M228&gt;0),COUNTA('Request Testing'!AA228)&gt;0),"GCP","PHA"))</f>
        <v/>
      </c>
      <c r="AB228" s="73" t="str">
        <f>IF('Request Testing'!AB228&lt;1,"",IF(AND(OR('Request Testing'!L228&gt;0,'Request Testing'!M228&gt;0),COUNTA('Request Testing'!AB228)&gt;0),"GCP","OS"))</f>
        <v/>
      </c>
      <c r="AE228" s="74" t="str">
        <f>IF(OR('Request Testing'!L228&gt;0,'Request Testing'!M228&gt;0,'Request Testing'!N228&gt;0,'Request Testing'!O228&gt;0,'Request Testing'!P228&gt;0,'Request Testing'!Q228&gt;0,'Request Testing'!R228&gt;0,'Request Testing'!S228&gt;0,'Request Testing'!T228&gt;0,'Request Testing'!U228&gt;0,'Request Testing'!V228&gt;0,'Request Testing'!W228&gt;0,'Request Testing'!X228&gt;0,'Request Testing'!Y228&gt;0,'Request Testing'!Z228&gt;0,'Request Testing'!AA228&gt;0,'Request Testing'!AB228&gt;0),"X","")</f>
        <v/>
      </c>
      <c r="AF228" s="75" t="str">
        <f>IF(ISNUMBER(SEARCH({"S"},C228)),"S",IF(ISNUMBER(SEARCH({"M"},C228)),"B",IF(ISNUMBER(SEARCH({"B"},C228)),"B",IF(ISNUMBER(SEARCH({"C"},C228)),"C",IF(ISNUMBER(SEARCH({"H"},C228)),"C",IF(ISNUMBER(SEARCH({"F"},C228)),"C",""))))))</f>
        <v/>
      </c>
      <c r="AG228" s="74" t="str">
        <f t="shared" si="60"/>
        <v/>
      </c>
      <c r="AH228" s="74" t="str">
        <f t="shared" si="61"/>
        <v/>
      </c>
      <c r="AI228" s="74" t="str">
        <f t="shared" si="62"/>
        <v/>
      </c>
      <c r="AJ228" s="4" t="str">
        <f t="shared" si="63"/>
        <v/>
      </c>
      <c r="AK228" s="76" t="str">
        <f>IF('Request Testing'!M228&lt;1,"",IF(AND(OR('Request Testing'!$E$1&gt;0),COUNTA('Request Testing'!M228)&gt;0),"CHR","GGP-LD"))</f>
        <v/>
      </c>
      <c r="AL228" s="4" t="str">
        <f t="shared" si="64"/>
        <v/>
      </c>
      <c r="AM228" s="52" t="str">
        <f t="shared" si="65"/>
        <v/>
      </c>
      <c r="AN228" s="4" t="str">
        <f t="shared" si="66"/>
        <v/>
      </c>
      <c r="AO228" s="4" t="str">
        <f t="shared" si="67"/>
        <v/>
      </c>
      <c r="AP228" s="74" t="str">
        <f t="shared" si="68"/>
        <v/>
      </c>
      <c r="AQ228" s="4" t="str">
        <f t="shared" si="69"/>
        <v/>
      </c>
      <c r="AR228" s="4" t="str">
        <f t="shared" si="79"/>
        <v/>
      </c>
      <c r="AS228" s="74" t="str">
        <f t="shared" si="70"/>
        <v/>
      </c>
      <c r="AT228" s="4" t="str">
        <f t="shared" si="71"/>
        <v/>
      </c>
      <c r="AU228" s="4" t="str">
        <f t="shared" si="72"/>
        <v/>
      </c>
      <c r="AV228" s="4" t="str">
        <f t="shared" si="73"/>
        <v/>
      </c>
      <c r="AW228" s="4" t="str">
        <f t="shared" si="74"/>
        <v/>
      </c>
      <c r="AX228" s="4" t="str">
        <f t="shared" si="75"/>
        <v/>
      </c>
      <c r="AY228" s="4" t="str">
        <f t="shared" si="76"/>
        <v/>
      </c>
      <c r="AZ228" s="4" t="str">
        <f t="shared" si="77"/>
        <v/>
      </c>
      <c r="BA228" s="77" t="str">
        <f>IF(AND(OR('Request Testing'!L228&gt;0,'Request Testing'!M228&gt;0),COUNTA('Request Testing'!V228:AB228)&gt;0),"Run Panel","")</f>
        <v/>
      </c>
      <c r="BC228" s="78" t="str">
        <f>IF(AG228="Blood Card",'Order Details'!$S$34,"")</f>
        <v/>
      </c>
      <c r="BD228" s="78" t="str">
        <f>IF(AH228="Hair Card",'Order Details'!$S$35,"")</f>
        <v/>
      </c>
      <c r="BF228" s="4" t="str">
        <f>IF(AJ228="GGP-HD",'Order Details'!$N$10,"")</f>
        <v/>
      </c>
      <c r="BG228" s="79" t="str">
        <f>IF(AK228="GGP-LD",'Order Details'!$N$15,IF(AK228="CHR",'Order Details'!$P$15,""))</f>
        <v/>
      </c>
      <c r="BH228" s="52" t="str">
        <f>IF(AL228="GGP-uLD",'Order Details'!$N$18,"")</f>
        <v/>
      </c>
      <c r="BI228" s="80" t="str">
        <f>IF(AM228="PV",'Order Details'!$N$24,"")</f>
        <v/>
      </c>
      <c r="BJ228" s="78" t="str">
        <f>IF(AN228="HPS",'Order Details'!$N$34,IF(AN228="HPS ADD ON",'Order Details'!$M$34,""))</f>
        <v/>
      </c>
      <c r="BK228" s="78" t="str">
        <f>IF(AO228="CC",'Order Details'!$N$33,IF(AO228="CC ADD ON",'Order Details'!$M$33,""))</f>
        <v/>
      </c>
      <c r="BL228" s="79" t="str">
        <f>IF(AP228="DL",'Order Details'!$N$35,"")</f>
        <v/>
      </c>
      <c r="BM228" s="79" t="str">
        <f>IF(AQ228="RC",'Order Details'!$N$36,"")</f>
        <v/>
      </c>
      <c r="BN228" s="79" t="str">
        <f>IF(AR228="OH",'Order Details'!$N$37,"")</f>
        <v/>
      </c>
      <c r="BO228" s="79" t="str">
        <f>IF(AS228="BVD",'Order Details'!$N$38,"")</f>
        <v/>
      </c>
      <c r="BP228" s="79" t="str">
        <f>IF(AT228="AM",'Order Details'!$N$40,"")</f>
        <v/>
      </c>
      <c r="BQ228" s="79" t="str">
        <f>IF(AU228="NH",'Order Details'!$N$41,"")</f>
        <v/>
      </c>
      <c r="BR228" s="79" t="str">
        <f>IF(AV228="CA",'Order Details'!$N$42,"")</f>
        <v/>
      </c>
      <c r="BS228" s="79" t="str">
        <f>IF(AW228="DD",'Order Details'!$N$43,"")</f>
        <v/>
      </c>
      <c r="BT228" s="79" t="str">
        <f>IF(AX228="TH",'Order Details'!$N$45,"")</f>
        <v/>
      </c>
      <c r="BU228" s="79" t="str">
        <f>IF(AY228="PHA",'Order Details'!$N$44,"")</f>
        <v/>
      </c>
      <c r="BV228" s="79" t="str">
        <f>IF(AZ228="OS",'Order Details'!$N$46,"")</f>
        <v/>
      </c>
      <c r="BW228" s="79" t="str">
        <f>IF(BA228="RUN PANEL",'Order Details'!$N$39,"")</f>
        <v/>
      </c>
      <c r="BX228" s="79" t="str">
        <f t="shared" si="78"/>
        <v/>
      </c>
    </row>
    <row r="229" spans="1:76" ht="15.75" customHeight="1">
      <c r="A229" s="22" t="str">
        <f>IF('Request Testing'!A229&gt;0,'Request Testing'!A229,"")</f>
        <v/>
      </c>
      <c r="B229" s="70" t="str">
        <f>IF('Request Testing'!B229="","",'Request Testing'!B229)</f>
        <v/>
      </c>
      <c r="C229" s="70" t="str">
        <f>IF('Request Testing'!C229="","",'Request Testing'!C229)</f>
        <v/>
      </c>
      <c r="D229" s="24" t="str">
        <f>IF('Request Testing'!D229="","",'Request Testing'!D229)</f>
        <v/>
      </c>
      <c r="E229" s="24" t="str">
        <f>IF('Request Testing'!E229="","",'Request Testing'!E229)</f>
        <v/>
      </c>
      <c r="F229" s="24" t="str">
        <f>IF('Request Testing'!F229="","",'Request Testing'!F229)</f>
        <v/>
      </c>
      <c r="G229" s="22" t="str">
        <f>IF('Request Testing'!G229="","",'Request Testing'!G229)</f>
        <v/>
      </c>
      <c r="H229" s="71" t="str">
        <f>IF('Request Testing'!H229="","",'Request Testing'!H229)</f>
        <v/>
      </c>
      <c r="I229" s="22" t="str">
        <f>IF('Request Testing'!I229="","",'Request Testing'!I229)</f>
        <v/>
      </c>
      <c r="J229" s="22" t="str">
        <f>IF('Request Testing'!J229="","",'Request Testing'!J229)</f>
        <v/>
      </c>
      <c r="K229" s="22" t="str">
        <f>IF('Request Testing'!K229="","",'Request Testing'!K229)</f>
        <v/>
      </c>
      <c r="L229" s="70" t="str">
        <f>IF('Request Testing'!L229="","",'Request Testing'!L229)</f>
        <v/>
      </c>
      <c r="M229" s="70" t="str">
        <f>IF('Request Testing'!M229="","",'Request Testing'!M229)</f>
        <v/>
      </c>
      <c r="N229" s="70" t="str">
        <f>IF('Request Testing'!N229="","",'Request Testing'!N229)</f>
        <v/>
      </c>
      <c r="O229" s="72" t="str">
        <f>IF('Request Testing'!O229&lt;1,"",IF(AND(OR('Request Testing'!L229&gt;0,'Request Testing'!M229&gt;0,'Request Testing'!N229&gt;0),COUNTA('Request Testing'!O229)&gt;0),"","PV"))</f>
        <v/>
      </c>
      <c r="P229" s="72" t="str">
        <f>IF('Request Testing'!P229&lt;1,"",IF(AND(OR('Request Testing'!L229&gt;0,'Request Testing'!M229&gt;0),COUNTA('Request Testing'!P229)&gt;0),"HPS ADD ON","HPS"))</f>
        <v/>
      </c>
      <c r="Q229" s="72" t="str">
        <f>IF('Request Testing'!Q229&lt;1,"",IF(AND(OR('Request Testing'!L229&gt;0,'Request Testing'!M229&gt;0),COUNTA('Request Testing'!Q229)&gt;0),"CC ADD ON","CC"))</f>
        <v/>
      </c>
      <c r="R229" s="72" t="str">
        <f>IF('Request Testing'!R229&lt;1,"",IF(AND(OR('Request Testing'!L229&gt;0,'Request Testing'!M229&gt;0),COUNTA('Request Testing'!R229)&gt;0),"RC ADD ON","RC"))</f>
        <v/>
      </c>
      <c r="S229" s="70" t="str">
        <f>IF('Request Testing'!S229&lt;1,"",IF(AND(OR('Request Testing'!L229&gt;0,'Request Testing'!M229&gt;0),COUNTA('Request Testing'!S229)&gt;0),"DL ADD ON","DL"))</f>
        <v/>
      </c>
      <c r="T229" s="70" t="str">
        <f>IF('Request Testing'!T229="","",'Request Testing'!T229)</f>
        <v/>
      </c>
      <c r="U229" s="70" t="str">
        <f>IF('Request Testing'!U229&lt;1,"",IF(AND(OR('Request Testing'!L229&gt;0,'Request Testing'!M229&gt;0),COUNTA('Request Testing'!U229)&gt;0),"OH ADD ON","OH"))</f>
        <v/>
      </c>
      <c r="V229" s="73" t="str">
        <f>IF('Request Testing'!V229&lt;1,"",IF(AND(OR('Request Testing'!L229&gt;0,'Request Testing'!M229&gt;0),COUNTA('Request Testing'!V229)&gt;0),"GCP","AM"))</f>
        <v/>
      </c>
      <c r="W229" s="73" t="str">
        <f>IF('Request Testing'!W229&lt;1,"",IF(AND(OR('Request Testing'!L229&gt;0,'Request Testing'!M229&gt;0),COUNTA('Request Testing'!W229)&gt;0),"GCP","NH"))</f>
        <v/>
      </c>
      <c r="X229" s="73" t="str">
        <f>IF('Request Testing'!X229&lt;1,"",IF(AND(OR('Request Testing'!L229&gt;0,'Request Testing'!M229&gt;0),COUNTA('Request Testing'!X229)&gt;0),"GCP","CA"))</f>
        <v/>
      </c>
      <c r="Y229" s="73" t="str">
        <f>IF('Request Testing'!Y229&lt;1,"",IF(AND(OR('Request Testing'!L229&gt;0,'Request Testing'!M229&gt;0),COUNTA('Request Testing'!Y229)&gt;0),"GCP","DD"))</f>
        <v/>
      </c>
      <c r="Z229" s="73" t="str">
        <f>IF('Request Testing'!Z229&lt;1,"",IF(AND(OR('Request Testing'!L229&gt;0,'Request Testing'!M229&gt;0),COUNTA('Request Testing'!Z229)&gt;0),"GCP","TH"))</f>
        <v/>
      </c>
      <c r="AA229" s="73" t="str">
        <f>IF('Request Testing'!AA229&lt;1,"",IF(AND(OR('Request Testing'!L229&gt;0,'Request Testing'!M229&gt;0),COUNTA('Request Testing'!AA229)&gt;0),"GCP","PHA"))</f>
        <v/>
      </c>
      <c r="AB229" s="73" t="str">
        <f>IF('Request Testing'!AB229&lt;1,"",IF(AND(OR('Request Testing'!L229&gt;0,'Request Testing'!M229&gt;0),COUNTA('Request Testing'!AB229)&gt;0),"GCP","OS"))</f>
        <v/>
      </c>
      <c r="AE229" s="74" t="str">
        <f>IF(OR('Request Testing'!L229&gt;0,'Request Testing'!M229&gt;0,'Request Testing'!N229&gt;0,'Request Testing'!O229&gt;0,'Request Testing'!P229&gt;0,'Request Testing'!Q229&gt;0,'Request Testing'!R229&gt;0,'Request Testing'!S229&gt;0,'Request Testing'!T229&gt;0,'Request Testing'!U229&gt;0,'Request Testing'!V229&gt;0,'Request Testing'!W229&gt;0,'Request Testing'!X229&gt;0,'Request Testing'!Y229&gt;0,'Request Testing'!Z229&gt;0,'Request Testing'!AA229&gt;0,'Request Testing'!AB229&gt;0),"X","")</f>
        <v/>
      </c>
      <c r="AF229" s="75" t="str">
        <f>IF(ISNUMBER(SEARCH({"S"},C229)),"S",IF(ISNUMBER(SEARCH({"M"},C229)),"B",IF(ISNUMBER(SEARCH({"B"},C229)),"B",IF(ISNUMBER(SEARCH({"C"},C229)),"C",IF(ISNUMBER(SEARCH({"H"},C229)),"C",IF(ISNUMBER(SEARCH({"F"},C229)),"C",""))))))</f>
        <v/>
      </c>
      <c r="AG229" s="74" t="str">
        <f t="shared" si="60"/>
        <v/>
      </c>
      <c r="AH229" s="74" t="str">
        <f t="shared" si="61"/>
        <v/>
      </c>
      <c r="AI229" s="74" t="str">
        <f t="shared" si="62"/>
        <v/>
      </c>
      <c r="AJ229" s="4" t="str">
        <f t="shared" si="63"/>
        <v/>
      </c>
      <c r="AK229" s="76" t="str">
        <f>IF('Request Testing'!M229&lt;1,"",IF(AND(OR('Request Testing'!$E$1&gt;0),COUNTA('Request Testing'!M229)&gt;0),"CHR","GGP-LD"))</f>
        <v/>
      </c>
      <c r="AL229" s="4" t="str">
        <f t="shared" si="64"/>
        <v/>
      </c>
      <c r="AM229" s="52" t="str">
        <f t="shared" si="65"/>
        <v/>
      </c>
      <c r="AN229" s="4" t="str">
        <f t="shared" si="66"/>
        <v/>
      </c>
      <c r="AO229" s="4" t="str">
        <f t="shared" si="67"/>
        <v/>
      </c>
      <c r="AP229" s="74" t="str">
        <f t="shared" si="68"/>
        <v/>
      </c>
      <c r="AQ229" s="4" t="str">
        <f t="shared" si="69"/>
        <v/>
      </c>
      <c r="AR229" s="4" t="str">
        <f t="shared" si="79"/>
        <v/>
      </c>
      <c r="AS229" s="74" t="str">
        <f t="shared" si="70"/>
        <v/>
      </c>
      <c r="AT229" s="4" t="str">
        <f t="shared" si="71"/>
        <v/>
      </c>
      <c r="AU229" s="4" t="str">
        <f t="shared" si="72"/>
        <v/>
      </c>
      <c r="AV229" s="4" t="str">
        <f t="shared" si="73"/>
        <v/>
      </c>
      <c r="AW229" s="4" t="str">
        <f t="shared" si="74"/>
        <v/>
      </c>
      <c r="AX229" s="4" t="str">
        <f t="shared" si="75"/>
        <v/>
      </c>
      <c r="AY229" s="4" t="str">
        <f t="shared" si="76"/>
        <v/>
      </c>
      <c r="AZ229" s="4" t="str">
        <f t="shared" si="77"/>
        <v/>
      </c>
      <c r="BA229" s="77" t="str">
        <f>IF(AND(OR('Request Testing'!L229&gt;0,'Request Testing'!M229&gt;0),COUNTA('Request Testing'!V229:AB229)&gt;0),"Run Panel","")</f>
        <v/>
      </c>
      <c r="BC229" s="78" t="str">
        <f>IF(AG229="Blood Card",'Order Details'!$S$34,"")</f>
        <v/>
      </c>
      <c r="BD229" s="78" t="str">
        <f>IF(AH229="Hair Card",'Order Details'!$S$35,"")</f>
        <v/>
      </c>
      <c r="BF229" s="4" t="str">
        <f>IF(AJ229="GGP-HD",'Order Details'!$N$10,"")</f>
        <v/>
      </c>
      <c r="BG229" s="79" t="str">
        <f>IF(AK229="GGP-LD",'Order Details'!$N$15,IF(AK229="CHR",'Order Details'!$P$15,""))</f>
        <v/>
      </c>
      <c r="BH229" s="52" t="str">
        <f>IF(AL229="GGP-uLD",'Order Details'!$N$18,"")</f>
        <v/>
      </c>
      <c r="BI229" s="80" t="str">
        <f>IF(AM229="PV",'Order Details'!$N$24,"")</f>
        <v/>
      </c>
      <c r="BJ229" s="78" t="str">
        <f>IF(AN229="HPS",'Order Details'!$N$34,IF(AN229="HPS ADD ON",'Order Details'!$M$34,""))</f>
        <v/>
      </c>
      <c r="BK229" s="78" t="str">
        <f>IF(AO229="CC",'Order Details'!$N$33,IF(AO229="CC ADD ON",'Order Details'!$M$33,""))</f>
        <v/>
      </c>
      <c r="BL229" s="79" t="str">
        <f>IF(AP229="DL",'Order Details'!$N$35,"")</f>
        <v/>
      </c>
      <c r="BM229" s="79" t="str">
        <f>IF(AQ229="RC",'Order Details'!$N$36,"")</f>
        <v/>
      </c>
      <c r="BN229" s="79" t="str">
        <f>IF(AR229="OH",'Order Details'!$N$37,"")</f>
        <v/>
      </c>
      <c r="BO229" s="79" t="str">
        <f>IF(AS229="BVD",'Order Details'!$N$38,"")</f>
        <v/>
      </c>
      <c r="BP229" s="79" t="str">
        <f>IF(AT229="AM",'Order Details'!$N$40,"")</f>
        <v/>
      </c>
      <c r="BQ229" s="79" t="str">
        <f>IF(AU229="NH",'Order Details'!$N$41,"")</f>
        <v/>
      </c>
      <c r="BR229" s="79" t="str">
        <f>IF(AV229="CA",'Order Details'!$N$42,"")</f>
        <v/>
      </c>
      <c r="BS229" s="79" t="str">
        <f>IF(AW229="DD",'Order Details'!$N$43,"")</f>
        <v/>
      </c>
      <c r="BT229" s="79" t="str">
        <f>IF(AX229="TH",'Order Details'!$N$45,"")</f>
        <v/>
      </c>
      <c r="BU229" s="79" t="str">
        <f>IF(AY229="PHA",'Order Details'!$N$44,"")</f>
        <v/>
      </c>
      <c r="BV229" s="79" t="str">
        <f>IF(AZ229="OS",'Order Details'!$N$46,"")</f>
        <v/>
      </c>
      <c r="BW229" s="79" t="str">
        <f>IF(BA229="RUN PANEL",'Order Details'!$N$39,"")</f>
        <v/>
      </c>
      <c r="BX229" s="79" t="str">
        <f t="shared" si="78"/>
        <v/>
      </c>
    </row>
    <row r="230" spans="1:76" ht="15.75" customHeight="1">
      <c r="A230" s="22" t="str">
        <f>IF('Request Testing'!A230&gt;0,'Request Testing'!A230,"")</f>
        <v/>
      </c>
      <c r="B230" s="70" t="str">
        <f>IF('Request Testing'!B230="","",'Request Testing'!B230)</f>
        <v/>
      </c>
      <c r="C230" s="70" t="str">
        <f>IF('Request Testing'!C230="","",'Request Testing'!C230)</f>
        <v/>
      </c>
      <c r="D230" s="24" t="str">
        <f>IF('Request Testing'!D230="","",'Request Testing'!D230)</f>
        <v/>
      </c>
      <c r="E230" s="24" t="str">
        <f>IF('Request Testing'!E230="","",'Request Testing'!E230)</f>
        <v/>
      </c>
      <c r="F230" s="24" t="str">
        <f>IF('Request Testing'!F230="","",'Request Testing'!F230)</f>
        <v/>
      </c>
      <c r="G230" s="22" t="str">
        <f>IF('Request Testing'!G230="","",'Request Testing'!G230)</f>
        <v/>
      </c>
      <c r="H230" s="71" t="str">
        <f>IF('Request Testing'!H230="","",'Request Testing'!H230)</f>
        <v/>
      </c>
      <c r="I230" s="22" t="str">
        <f>IF('Request Testing'!I230="","",'Request Testing'!I230)</f>
        <v/>
      </c>
      <c r="J230" s="22" t="str">
        <f>IF('Request Testing'!J230="","",'Request Testing'!J230)</f>
        <v/>
      </c>
      <c r="K230" s="22" t="str">
        <f>IF('Request Testing'!K230="","",'Request Testing'!K230)</f>
        <v/>
      </c>
      <c r="L230" s="70" t="str">
        <f>IF('Request Testing'!L230="","",'Request Testing'!L230)</f>
        <v/>
      </c>
      <c r="M230" s="70" t="str">
        <f>IF('Request Testing'!M230="","",'Request Testing'!M230)</f>
        <v/>
      </c>
      <c r="N230" s="70" t="str">
        <f>IF('Request Testing'!N230="","",'Request Testing'!N230)</f>
        <v/>
      </c>
      <c r="O230" s="72" t="str">
        <f>IF('Request Testing'!O230&lt;1,"",IF(AND(OR('Request Testing'!L230&gt;0,'Request Testing'!M230&gt;0,'Request Testing'!N230&gt;0),COUNTA('Request Testing'!O230)&gt;0),"","PV"))</f>
        <v/>
      </c>
      <c r="P230" s="72" t="str">
        <f>IF('Request Testing'!P230&lt;1,"",IF(AND(OR('Request Testing'!L230&gt;0,'Request Testing'!M230&gt;0),COUNTA('Request Testing'!P230)&gt;0),"HPS ADD ON","HPS"))</f>
        <v/>
      </c>
      <c r="Q230" s="72" t="str">
        <f>IF('Request Testing'!Q230&lt;1,"",IF(AND(OR('Request Testing'!L230&gt;0,'Request Testing'!M230&gt;0),COUNTA('Request Testing'!Q230)&gt;0),"CC ADD ON","CC"))</f>
        <v/>
      </c>
      <c r="R230" s="72" t="str">
        <f>IF('Request Testing'!R230&lt;1,"",IF(AND(OR('Request Testing'!L230&gt;0,'Request Testing'!M230&gt;0),COUNTA('Request Testing'!R230)&gt;0),"RC ADD ON","RC"))</f>
        <v/>
      </c>
      <c r="S230" s="70" t="str">
        <f>IF('Request Testing'!S230&lt;1,"",IF(AND(OR('Request Testing'!L230&gt;0,'Request Testing'!M230&gt;0),COUNTA('Request Testing'!S230)&gt;0),"DL ADD ON","DL"))</f>
        <v/>
      </c>
      <c r="T230" s="70" t="str">
        <f>IF('Request Testing'!T230="","",'Request Testing'!T230)</f>
        <v/>
      </c>
      <c r="U230" s="70" t="str">
        <f>IF('Request Testing'!U230&lt;1,"",IF(AND(OR('Request Testing'!L230&gt;0,'Request Testing'!M230&gt;0),COUNTA('Request Testing'!U230)&gt;0),"OH ADD ON","OH"))</f>
        <v/>
      </c>
      <c r="V230" s="73" t="str">
        <f>IF('Request Testing'!V230&lt;1,"",IF(AND(OR('Request Testing'!L230&gt;0,'Request Testing'!M230&gt;0),COUNTA('Request Testing'!V230)&gt;0),"GCP","AM"))</f>
        <v/>
      </c>
      <c r="W230" s="73" t="str">
        <f>IF('Request Testing'!W230&lt;1,"",IF(AND(OR('Request Testing'!L230&gt;0,'Request Testing'!M230&gt;0),COUNTA('Request Testing'!W230)&gt;0),"GCP","NH"))</f>
        <v/>
      </c>
      <c r="X230" s="73" t="str">
        <f>IF('Request Testing'!X230&lt;1,"",IF(AND(OR('Request Testing'!L230&gt;0,'Request Testing'!M230&gt;0),COUNTA('Request Testing'!X230)&gt;0),"GCP","CA"))</f>
        <v/>
      </c>
      <c r="Y230" s="73" t="str">
        <f>IF('Request Testing'!Y230&lt;1,"",IF(AND(OR('Request Testing'!L230&gt;0,'Request Testing'!M230&gt;0),COUNTA('Request Testing'!Y230)&gt;0),"GCP","DD"))</f>
        <v/>
      </c>
      <c r="Z230" s="73" t="str">
        <f>IF('Request Testing'!Z230&lt;1,"",IF(AND(OR('Request Testing'!L230&gt;0,'Request Testing'!M230&gt;0),COUNTA('Request Testing'!Z230)&gt;0),"GCP","TH"))</f>
        <v/>
      </c>
      <c r="AA230" s="73" t="str">
        <f>IF('Request Testing'!AA230&lt;1,"",IF(AND(OR('Request Testing'!L230&gt;0,'Request Testing'!M230&gt;0),COUNTA('Request Testing'!AA230)&gt;0),"GCP","PHA"))</f>
        <v/>
      </c>
      <c r="AB230" s="73" t="str">
        <f>IF('Request Testing'!AB230&lt;1,"",IF(AND(OR('Request Testing'!L230&gt;0,'Request Testing'!M230&gt;0),COUNTA('Request Testing'!AB230)&gt;0),"GCP","OS"))</f>
        <v/>
      </c>
      <c r="AE230" s="74" t="str">
        <f>IF(OR('Request Testing'!L230&gt;0,'Request Testing'!M230&gt;0,'Request Testing'!N230&gt;0,'Request Testing'!O230&gt;0,'Request Testing'!P230&gt;0,'Request Testing'!Q230&gt;0,'Request Testing'!R230&gt;0,'Request Testing'!S230&gt;0,'Request Testing'!T230&gt;0,'Request Testing'!U230&gt;0,'Request Testing'!V230&gt;0,'Request Testing'!W230&gt;0,'Request Testing'!X230&gt;0,'Request Testing'!Y230&gt;0,'Request Testing'!Z230&gt;0,'Request Testing'!AA230&gt;0,'Request Testing'!AB230&gt;0),"X","")</f>
        <v/>
      </c>
      <c r="AF230" s="75" t="str">
        <f>IF(ISNUMBER(SEARCH({"S"},C230)),"S",IF(ISNUMBER(SEARCH({"M"},C230)),"B",IF(ISNUMBER(SEARCH({"B"},C230)),"B",IF(ISNUMBER(SEARCH({"C"},C230)),"C",IF(ISNUMBER(SEARCH({"H"},C230)),"C",IF(ISNUMBER(SEARCH({"F"},C230)),"C",""))))))</f>
        <v/>
      </c>
      <c r="AG230" s="74" t="str">
        <f t="shared" si="60"/>
        <v/>
      </c>
      <c r="AH230" s="74" t="str">
        <f t="shared" si="61"/>
        <v/>
      </c>
      <c r="AI230" s="74" t="str">
        <f t="shared" si="62"/>
        <v/>
      </c>
      <c r="AJ230" s="4" t="str">
        <f t="shared" si="63"/>
        <v/>
      </c>
      <c r="AK230" s="76" t="str">
        <f>IF('Request Testing'!M230&lt;1,"",IF(AND(OR('Request Testing'!$E$1&gt;0),COUNTA('Request Testing'!M230)&gt;0),"CHR","GGP-LD"))</f>
        <v/>
      </c>
      <c r="AL230" s="4" t="str">
        <f t="shared" si="64"/>
        <v/>
      </c>
      <c r="AM230" s="52" t="str">
        <f t="shared" si="65"/>
        <v/>
      </c>
      <c r="AN230" s="4" t="str">
        <f t="shared" si="66"/>
        <v/>
      </c>
      <c r="AO230" s="4" t="str">
        <f t="shared" si="67"/>
        <v/>
      </c>
      <c r="AP230" s="74" t="str">
        <f t="shared" si="68"/>
        <v/>
      </c>
      <c r="AQ230" s="4" t="str">
        <f t="shared" si="69"/>
        <v/>
      </c>
      <c r="AR230" s="4" t="str">
        <f t="shared" si="79"/>
        <v/>
      </c>
      <c r="AS230" s="74" t="str">
        <f t="shared" si="70"/>
        <v/>
      </c>
      <c r="AT230" s="4" t="str">
        <f t="shared" si="71"/>
        <v/>
      </c>
      <c r="AU230" s="4" t="str">
        <f t="shared" si="72"/>
        <v/>
      </c>
      <c r="AV230" s="4" t="str">
        <f t="shared" si="73"/>
        <v/>
      </c>
      <c r="AW230" s="4" t="str">
        <f t="shared" si="74"/>
        <v/>
      </c>
      <c r="AX230" s="4" t="str">
        <f t="shared" si="75"/>
        <v/>
      </c>
      <c r="AY230" s="4" t="str">
        <f t="shared" si="76"/>
        <v/>
      </c>
      <c r="AZ230" s="4" t="str">
        <f t="shared" si="77"/>
        <v/>
      </c>
      <c r="BA230" s="77" t="str">
        <f>IF(AND(OR('Request Testing'!L230&gt;0,'Request Testing'!M230&gt;0),COUNTA('Request Testing'!V230:AB230)&gt;0),"Run Panel","")</f>
        <v/>
      </c>
      <c r="BC230" s="78" t="str">
        <f>IF(AG230="Blood Card",'Order Details'!$S$34,"")</f>
        <v/>
      </c>
      <c r="BD230" s="78" t="str">
        <f>IF(AH230="Hair Card",'Order Details'!$S$35,"")</f>
        <v/>
      </c>
      <c r="BF230" s="4" t="str">
        <f>IF(AJ230="GGP-HD",'Order Details'!$N$10,"")</f>
        <v/>
      </c>
      <c r="BG230" s="79" t="str">
        <f>IF(AK230="GGP-LD",'Order Details'!$N$15,IF(AK230="CHR",'Order Details'!$P$15,""))</f>
        <v/>
      </c>
      <c r="BH230" s="52" t="str">
        <f>IF(AL230="GGP-uLD",'Order Details'!$N$18,"")</f>
        <v/>
      </c>
      <c r="BI230" s="80" t="str">
        <f>IF(AM230="PV",'Order Details'!$N$24,"")</f>
        <v/>
      </c>
      <c r="BJ230" s="78" t="str">
        <f>IF(AN230="HPS",'Order Details'!$N$34,IF(AN230="HPS ADD ON",'Order Details'!$M$34,""))</f>
        <v/>
      </c>
      <c r="BK230" s="78" t="str">
        <f>IF(AO230="CC",'Order Details'!$N$33,IF(AO230="CC ADD ON",'Order Details'!$M$33,""))</f>
        <v/>
      </c>
      <c r="BL230" s="79" t="str">
        <f>IF(AP230="DL",'Order Details'!$N$35,"")</f>
        <v/>
      </c>
      <c r="BM230" s="79" t="str">
        <f>IF(AQ230="RC",'Order Details'!$N$36,"")</f>
        <v/>
      </c>
      <c r="BN230" s="79" t="str">
        <f>IF(AR230="OH",'Order Details'!$N$37,"")</f>
        <v/>
      </c>
      <c r="BO230" s="79" t="str">
        <f>IF(AS230="BVD",'Order Details'!$N$38,"")</f>
        <v/>
      </c>
      <c r="BP230" s="79" t="str">
        <f>IF(AT230="AM",'Order Details'!$N$40,"")</f>
        <v/>
      </c>
      <c r="BQ230" s="79" t="str">
        <f>IF(AU230="NH",'Order Details'!$N$41,"")</f>
        <v/>
      </c>
      <c r="BR230" s="79" t="str">
        <f>IF(AV230="CA",'Order Details'!$N$42,"")</f>
        <v/>
      </c>
      <c r="BS230" s="79" t="str">
        <f>IF(AW230="DD",'Order Details'!$N$43,"")</f>
        <v/>
      </c>
      <c r="BT230" s="79" t="str">
        <f>IF(AX230="TH",'Order Details'!$N$45,"")</f>
        <v/>
      </c>
      <c r="BU230" s="79" t="str">
        <f>IF(AY230="PHA",'Order Details'!$N$44,"")</f>
        <v/>
      </c>
      <c r="BV230" s="79" t="str">
        <f>IF(AZ230="OS",'Order Details'!$N$46,"")</f>
        <v/>
      </c>
      <c r="BW230" s="79" t="str">
        <f>IF(BA230="RUN PANEL",'Order Details'!$N$39,"")</f>
        <v/>
      </c>
      <c r="BX230" s="79" t="str">
        <f t="shared" si="78"/>
        <v/>
      </c>
    </row>
    <row r="231" spans="1:76" ht="15.75" customHeight="1">
      <c r="A231" s="22" t="str">
        <f>IF('Request Testing'!A231&gt;0,'Request Testing'!A231,"")</f>
        <v/>
      </c>
      <c r="B231" s="70" t="str">
        <f>IF('Request Testing'!B231="","",'Request Testing'!B231)</f>
        <v/>
      </c>
      <c r="C231" s="70" t="str">
        <f>IF('Request Testing'!C231="","",'Request Testing'!C231)</f>
        <v/>
      </c>
      <c r="D231" s="24" t="str">
        <f>IF('Request Testing'!D231="","",'Request Testing'!D231)</f>
        <v/>
      </c>
      <c r="E231" s="24" t="str">
        <f>IF('Request Testing'!E231="","",'Request Testing'!E231)</f>
        <v/>
      </c>
      <c r="F231" s="24" t="str">
        <f>IF('Request Testing'!F231="","",'Request Testing'!F231)</f>
        <v/>
      </c>
      <c r="G231" s="22" t="str">
        <f>IF('Request Testing'!G231="","",'Request Testing'!G231)</f>
        <v/>
      </c>
      <c r="H231" s="71" t="str">
        <f>IF('Request Testing'!H231="","",'Request Testing'!H231)</f>
        <v/>
      </c>
      <c r="I231" s="22" t="str">
        <f>IF('Request Testing'!I231="","",'Request Testing'!I231)</f>
        <v/>
      </c>
      <c r="J231" s="22" t="str">
        <f>IF('Request Testing'!J231="","",'Request Testing'!J231)</f>
        <v/>
      </c>
      <c r="K231" s="22" t="str">
        <f>IF('Request Testing'!K231="","",'Request Testing'!K231)</f>
        <v/>
      </c>
      <c r="L231" s="70" t="str">
        <f>IF('Request Testing'!L231="","",'Request Testing'!L231)</f>
        <v/>
      </c>
      <c r="M231" s="70" t="str">
        <f>IF('Request Testing'!M231="","",'Request Testing'!M231)</f>
        <v/>
      </c>
      <c r="N231" s="70" t="str">
        <f>IF('Request Testing'!N231="","",'Request Testing'!N231)</f>
        <v/>
      </c>
      <c r="O231" s="72" t="str">
        <f>IF('Request Testing'!O231&lt;1,"",IF(AND(OR('Request Testing'!L231&gt;0,'Request Testing'!M231&gt;0,'Request Testing'!N231&gt;0),COUNTA('Request Testing'!O231)&gt;0),"","PV"))</f>
        <v/>
      </c>
      <c r="P231" s="72" t="str">
        <f>IF('Request Testing'!P231&lt;1,"",IF(AND(OR('Request Testing'!L231&gt;0,'Request Testing'!M231&gt;0),COUNTA('Request Testing'!P231)&gt;0),"HPS ADD ON","HPS"))</f>
        <v/>
      </c>
      <c r="Q231" s="72" t="str">
        <f>IF('Request Testing'!Q231&lt;1,"",IF(AND(OR('Request Testing'!L231&gt;0,'Request Testing'!M231&gt;0),COUNTA('Request Testing'!Q231)&gt;0),"CC ADD ON","CC"))</f>
        <v/>
      </c>
      <c r="R231" s="72" t="str">
        <f>IF('Request Testing'!R231&lt;1,"",IF(AND(OR('Request Testing'!L231&gt;0,'Request Testing'!M231&gt;0),COUNTA('Request Testing'!R231)&gt;0),"RC ADD ON","RC"))</f>
        <v/>
      </c>
      <c r="S231" s="70" t="str">
        <f>IF('Request Testing'!S231&lt;1,"",IF(AND(OR('Request Testing'!L231&gt;0,'Request Testing'!M231&gt;0),COUNTA('Request Testing'!S231)&gt;0),"DL ADD ON","DL"))</f>
        <v/>
      </c>
      <c r="T231" s="70" t="str">
        <f>IF('Request Testing'!T231="","",'Request Testing'!T231)</f>
        <v/>
      </c>
      <c r="U231" s="70" t="str">
        <f>IF('Request Testing'!U231&lt;1,"",IF(AND(OR('Request Testing'!L231&gt;0,'Request Testing'!M231&gt;0),COUNTA('Request Testing'!U231)&gt;0),"OH ADD ON","OH"))</f>
        <v/>
      </c>
      <c r="V231" s="73" t="str">
        <f>IF('Request Testing'!V231&lt;1,"",IF(AND(OR('Request Testing'!L231&gt;0,'Request Testing'!M231&gt;0),COUNTA('Request Testing'!V231)&gt;0),"GCP","AM"))</f>
        <v/>
      </c>
      <c r="W231" s="73" t="str">
        <f>IF('Request Testing'!W231&lt;1,"",IF(AND(OR('Request Testing'!L231&gt;0,'Request Testing'!M231&gt;0),COUNTA('Request Testing'!W231)&gt;0),"GCP","NH"))</f>
        <v/>
      </c>
      <c r="X231" s="73" t="str">
        <f>IF('Request Testing'!X231&lt;1,"",IF(AND(OR('Request Testing'!L231&gt;0,'Request Testing'!M231&gt;0),COUNTA('Request Testing'!X231)&gt;0),"GCP","CA"))</f>
        <v/>
      </c>
      <c r="Y231" s="73" t="str">
        <f>IF('Request Testing'!Y231&lt;1,"",IF(AND(OR('Request Testing'!L231&gt;0,'Request Testing'!M231&gt;0),COUNTA('Request Testing'!Y231)&gt;0),"GCP","DD"))</f>
        <v/>
      </c>
      <c r="Z231" s="73" t="str">
        <f>IF('Request Testing'!Z231&lt;1,"",IF(AND(OR('Request Testing'!L231&gt;0,'Request Testing'!M231&gt;0),COUNTA('Request Testing'!Z231)&gt;0),"GCP","TH"))</f>
        <v/>
      </c>
      <c r="AA231" s="73" t="str">
        <f>IF('Request Testing'!AA231&lt;1,"",IF(AND(OR('Request Testing'!L231&gt;0,'Request Testing'!M231&gt;0),COUNTA('Request Testing'!AA231)&gt;0),"GCP","PHA"))</f>
        <v/>
      </c>
      <c r="AB231" s="73" t="str">
        <f>IF('Request Testing'!AB231&lt;1,"",IF(AND(OR('Request Testing'!L231&gt;0,'Request Testing'!M231&gt;0),COUNTA('Request Testing'!AB231)&gt;0),"GCP","OS"))</f>
        <v/>
      </c>
      <c r="AE231" s="74" t="str">
        <f>IF(OR('Request Testing'!L231&gt;0,'Request Testing'!M231&gt;0,'Request Testing'!N231&gt;0,'Request Testing'!O231&gt;0,'Request Testing'!P231&gt;0,'Request Testing'!Q231&gt;0,'Request Testing'!R231&gt;0,'Request Testing'!S231&gt;0,'Request Testing'!T231&gt;0,'Request Testing'!U231&gt;0,'Request Testing'!V231&gt;0,'Request Testing'!W231&gt;0,'Request Testing'!X231&gt;0,'Request Testing'!Y231&gt;0,'Request Testing'!Z231&gt;0,'Request Testing'!AA231&gt;0,'Request Testing'!AB231&gt;0),"X","")</f>
        <v/>
      </c>
      <c r="AF231" s="75" t="str">
        <f>IF(ISNUMBER(SEARCH({"S"},C231)),"S",IF(ISNUMBER(SEARCH({"M"},C231)),"B",IF(ISNUMBER(SEARCH({"B"},C231)),"B",IF(ISNUMBER(SEARCH({"C"},C231)),"C",IF(ISNUMBER(SEARCH({"H"},C231)),"C",IF(ISNUMBER(SEARCH({"F"},C231)),"C",""))))))</f>
        <v/>
      </c>
      <c r="AG231" s="74" t="str">
        <f t="shared" si="60"/>
        <v/>
      </c>
      <c r="AH231" s="74" t="str">
        <f t="shared" si="61"/>
        <v/>
      </c>
      <c r="AI231" s="74" t="str">
        <f t="shared" si="62"/>
        <v/>
      </c>
      <c r="AJ231" s="4" t="str">
        <f t="shared" si="63"/>
        <v/>
      </c>
      <c r="AK231" s="76" t="str">
        <f>IF('Request Testing'!M231&lt;1,"",IF(AND(OR('Request Testing'!$E$1&gt;0),COUNTA('Request Testing'!M231)&gt;0),"CHR","GGP-LD"))</f>
        <v/>
      </c>
      <c r="AL231" s="4" t="str">
        <f t="shared" si="64"/>
        <v/>
      </c>
      <c r="AM231" s="52" t="str">
        <f t="shared" si="65"/>
        <v/>
      </c>
      <c r="AN231" s="4" t="str">
        <f t="shared" si="66"/>
        <v/>
      </c>
      <c r="AO231" s="4" t="str">
        <f t="shared" si="67"/>
        <v/>
      </c>
      <c r="AP231" s="74" t="str">
        <f t="shared" si="68"/>
        <v/>
      </c>
      <c r="AQ231" s="4" t="str">
        <f t="shared" si="69"/>
        <v/>
      </c>
      <c r="AR231" s="4" t="str">
        <f t="shared" si="79"/>
        <v/>
      </c>
      <c r="AS231" s="74" t="str">
        <f t="shared" si="70"/>
        <v/>
      </c>
      <c r="AT231" s="4" t="str">
        <f t="shared" si="71"/>
        <v/>
      </c>
      <c r="AU231" s="4" t="str">
        <f t="shared" si="72"/>
        <v/>
      </c>
      <c r="AV231" s="4" t="str">
        <f t="shared" si="73"/>
        <v/>
      </c>
      <c r="AW231" s="4" t="str">
        <f t="shared" si="74"/>
        <v/>
      </c>
      <c r="AX231" s="4" t="str">
        <f t="shared" si="75"/>
        <v/>
      </c>
      <c r="AY231" s="4" t="str">
        <f t="shared" si="76"/>
        <v/>
      </c>
      <c r="AZ231" s="4" t="str">
        <f t="shared" si="77"/>
        <v/>
      </c>
      <c r="BA231" s="77" t="str">
        <f>IF(AND(OR('Request Testing'!L231&gt;0,'Request Testing'!M231&gt;0),COUNTA('Request Testing'!V231:AB231)&gt;0),"Run Panel","")</f>
        <v/>
      </c>
      <c r="BC231" s="78" t="str">
        <f>IF(AG231="Blood Card",'Order Details'!$S$34,"")</f>
        <v/>
      </c>
      <c r="BD231" s="78" t="str">
        <f>IF(AH231="Hair Card",'Order Details'!$S$35,"")</f>
        <v/>
      </c>
      <c r="BF231" s="4" t="str">
        <f>IF(AJ231="GGP-HD",'Order Details'!$N$10,"")</f>
        <v/>
      </c>
      <c r="BG231" s="79" t="str">
        <f>IF(AK231="GGP-LD",'Order Details'!$N$15,IF(AK231="CHR",'Order Details'!$P$15,""))</f>
        <v/>
      </c>
      <c r="BH231" s="52" t="str">
        <f>IF(AL231="GGP-uLD",'Order Details'!$N$18,"")</f>
        <v/>
      </c>
      <c r="BI231" s="80" t="str">
        <f>IF(AM231="PV",'Order Details'!$N$24,"")</f>
        <v/>
      </c>
      <c r="BJ231" s="78" t="str">
        <f>IF(AN231="HPS",'Order Details'!$N$34,IF(AN231="HPS ADD ON",'Order Details'!$M$34,""))</f>
        <v/>
      </c>
      <c r="BK231" s="78" t="str">
        <f>IF(AO231="CC",'Order Details'!$N$33,IF(AO231="CC ADD ON",'Order Details'!$M$33,""))</f>
        <v/>
      </c>
      <c r="BL231" s="79" t="str">
        <f>IF(AP231="DL",'Order Details'!$N$35,"")</f>
        <v/>
      </c>
      <c r="BM231" s="79" t="str">
        <f>IF(AQ231="RC",'Order Details'!$N$36,"")</f>
        <v/>
      </c>
      <c r="BN231" s="79" t="str">
        <f>IF(AR231="OH",'Order Details'!$N$37,"")</f>
        <v/>
      </c>
      <c r="BO231" s="79" t="str">
        <f>IF(AS231="BVD",'Order Details'!$N$38,"")</f>
        <v/>
      </c>
      <c r="BP231" s="79" t="str">
        <f>IF(AT231="AM",'Order Details'!$N$40,"")</f>
        <v/>
      </c>
      <c r="BQ231" s="79" t="str">
        <f>IF(AU231="NH",'Order Details'!$N$41,"")</f>
        <v/>
      </c>
      <c r="BR231" s="79" t="str">
        <f>IF(AV231="CA",'Order Details'!$N$42,"")</f>
        <v/>
      </c>
      <c r="BS231" s="79" t="str">
        <f>IF(AW231="DD",'Order Details'!$N$43,"")</f>
        <v/>
      </c>
      <c r="BT231" s="79" t="str">
        <f>IF(AX231="TH",'Order Details'!$N$45,"")</f>
        <v/>
      </c>
      <c r="BU231" s="79" t="str">
        <f>IF(AY231="PHA",'Order Details'!$N$44,"")</f>
        <v/>
      </c>
      <c r="BV231" s="79" t="str">
        <f>IF(AZ231="OS",'Order Details'!$N$46,"")</f>
        <v/>
      </c>
      <c r="BW231" s="79" t="str">
        <f>IF(BA231="RUN PANEL",'Order Details'!$N$39,"")</f>
        <v/>
      </c>
      <c r="BX231" s="79" t="str">
        <f t="shared" si="78"/>
        <v/>
      </c>
    </row>
    <row r="232" spans="1:76" ht="15.75" customHeight="1">
      <c r="A232" s="22" t="str">
        <f>IF('Request Testing'!A232&gt;0,'Request Testing'!A232,"")</f>
        <v/>
      </c>
      <c r="B232" s="70" t="str">
        <f>IF('Request Testing'!B232="","",'Request Testing'!B232)</f>
        <v/>
      </c>
      <c r="C232" s="70" t="str">
        <f>IF('Request Testing'!C232="","",'Request Testing'!C232)</f>
        <v/>
      </c>
      <c r="D232" s="24" t="str">
        <f>IF('Request Testing'!D232="","",'Request Testing'!D232)</f>
        <v/>
      </c>
      <c r="E232" s="24" t="str">
        <f>IF('Request Testing'!E232="","",'Request Testing'!E232)</f>
        <v/>
      </c>
      <c r="F232" s="24" t="str">
        <f>IF('Request Testing'!F232="","",'Request Testing'!F232)</f>
        <v/>
      </c>
      <c r="G232" s="22" t="str">
        <f>IF('Request Testing'!G232="","",'Request Testing'!G232)</f>
        <v/>
      </c>
      <c r="H232" s="71" t="str">
        <f>IF('Request Testing'!H232="","",'Request Testing'!H232)</f>
        <v/>
      </c>
      <c r="I232" s="22" t="str">
        <f>IF('Request Testing'!I232="","",'Request Testing'!I232)</f>
        <v/>
      </c>
      <c r="J232" s="22" t="str">
        <f>IF('Request Testing'!J232="","",'Request Testing'!J232)</f>
        <v/>
      </c>
      <c r="K232" s="22" t="str">
        <f>IF('Request Testing'!K232="","",'Request Testing'!K232)</f>
        <v/>
      </c>
      <c r="L232" s="70" t="str">
        <f>IF('Request Testing'!L232="","",'Request Testing'!L232)</f>
        <v/>
      </c>
      <c r="M232" s="70" t="str">
        <f>IF('Request Testing'!M232="","",'Request Testing'!M232)</f>
        <v/>
      </c>
      <c r="N232" s="70" t="str">
        <f>IF('Request Testing'!N232="","",'Request Testing'!N232)</f>
        <v/>
      </c>
      <c r="O232" s="72" t="str">
        <f>IF('Request Testing'!O232&lt;1,"",IF(AND(OR('Request Testing'!L232&gt;0,'Request Testing'!M232&gt;0,'Request Testing'!N232&gt;0),COUNTA('Request Testing'!O232)&gt;0),"","PV"))</f>
        <v/>
      </c>
      <c r="P232" s="72" t="str">
        <f>IF('Request Testing'!P232&lt;1,"",IF(AND(OR('Request Testing'!L232&gt;0,'Request Testing'!M232&gt;0),COUNTA('Request Testing'!P232)&gt;0),"HPS ADD ON","HPS"))</f>
        <v/>
      </c>
      <c r="Q232" s="72" t="str">
        <f>IF('Request Testing'!Q232&lt;1,"",IF(AND(OR('Request Testing'!L232&gt;0,'Request Testing'!M232&gt;0),COUNTA('Request Testing'!Q232)&gt;0),"CC ADD ON","CC"))</f>
        <v/>
      </c>
      <c r="R232" s="72" t="str">
        <f>IF('Request Testing'!R232&lt;1,"",IF(AND(OR('Request Testing'!L232&gt;0,'Request Testing'!M232&gt;0),COUNTA('Request Testing'!R232)&gt;0),"RC ADD ON","RC"))</f>
        <v/>
      </c>
      <c r="S232" s="70" t="str">
        <f>IF('Request Testing'!S232&lt;1,"",IF(AND(OR('Request Testing'!L232&gt;0,'Request Testing'!M232&gt;0),COUNTA('Request Testing'!S232)&gt;0),"DL ADD ON","DL"))</f>
        <v/>
      </c>
      <c r="T232" s="70" t="str">
        <f>IF('Request Testing'!T232="","",'Request Testing'!T232)</f>
        <v/>
      </c>
      <c r="U232" s="70" t="str">
        <f>IF('Request Testing'!U232&lt;1,"",IF(AND(OR('Request Testing'!L232&gt;0,'Request Testing'!M232&gt;0),COUNTA('Request Testing'!U232)&gt;0),"OH ADD ON","OH"))</f>
        <v/>
      </c>
      <c r="V232" s="73" t="str">
        <f>IF('Request Testing'!V232&lt;1,"",IF(AND(OR('Request Testing'!L232&gt;0,'Request Testing'!M232&gt;0),COUNTA('Request Testing'!V232)&gt;0),"GCP","AM"))</f>
        <v/>
      </c>
      <c r="W232" s="73" t="str">
        <f>IF('Request Testing'!W232&lt;1,"",IF(AND(OR('Request Testing'!L232&gt;0,'Request Testing'!M232&gt;0),COUNTA('Request Testing'!W232)&gt;0),"GCP","NH"))</f>
        <v/>
      </c>
      <c r="X232" s="73" t="str">
        <f>IF('Request Testing'!X232&lt;1,"",IF(AND(OR('Request Testing'!L232&gt;0,'Request Testing'!M232&gt;0),COUNTA('Request Testing'!X232)&gt;0),"GCP","CA"))</f>
        <v/>
      </c>
      <c r="Y232" s="73" t="str">
        <f>IF('Request Testing'!Y232&lt;1,"",IF(AND(OR('Request Testing'!L232&gt;0,'Request Testing'!M232&gt;0),COUNTA('Request Testing'!Y232)&gt;0),"GCP","DD"))</f>
        <v/>
      </c>
      <c r="Z232" s="73" t="str">
        <f>IF('Request Testing'!Z232&lt;1,"",IF(AND(OR('Request Testing'!L232&gt;0,'Request Testing'!M232&gt;0),COUNTA('Request Testing'!Z232)&gt;0),"GCP","TH"))</f>
        <v/>
      </c>
      <c r="AA232" s="73" t="str">
        <f>IF('Request Testing'!AA232&lt;1,"",IF(AND(OR('Request Testing'!L232&gt;0,'Request Testing'!M232&gt;0),COUNTA('Request Testing'!AA232)&gt;0),"GCP","PHA"))</f>
        <v/>
      </c>
      <c r="AB232" s="73" t="str">
        <f>IF('Request Testing'!AB232&lt;1,"",IF(AND(OR('Request Testing'!L232&gt;0,'Request Testing'!M232&gt;0),COUNTA('Request Testing'!AB232)&gt;0),"GCP","OS"))</f>
        <v/>
      </c>
      <c r="AE232" s="74" t="str">
        <f>IF(OR('Request Testing'!L232&gt;0,'Request Testing'!M232&gt;0,'Request Testing'!N232&gt;0,'Request Testing'!O232&gt;0,'Request Testing'!P232&gt;0,'Request Testing'!Q232&gt;0,'Request Testing'!R232&gt;0,'Request Testing'!S232&gt;0,'Request Testing'!T232&gt;0,'Request Testing'!U232&gt;0,'Request Testing'!V232&gt;0,'Request Testing'!W232&gt;0,'Request Testing'!X232&gt;0,'Request Testing'!Y232&gt;0,'Request Testing'!Z232&gt;0,'Request Testing'!AA232&gt;0,'Request Testing'!AB232&gt;0),"X","")</f>
        <v/>
      </c>
      <c r="AF232" s="75" t="str">
        <f>IF(ISNUMBER(SEARCH({"S"},C232)),"S",IF(ISNUMBER(SEARCH({"M"},C232)),"B",IF(ISNUMBER(SEARCH({"B"},C232)),"B",IF(ISNUMBER(SEARCH({"C"},C232)),"C",IF(ISNUMBER(SEARCH({"H"},C232)),"C",IF(ISNUMBER(SEARCH({"F"},C232)),"C",""))))))</f>
        <v/>
      </c>
      <c r="AG232" s="74" t="str">
        <f t="shared" si="60"/>
        <v/>
      </c>
      <c r="AH232" s="74" t="str">
        <f t="shared" si="61"/>
        <v/>
      </c>
      <c r="AI232" s="74" t="str">
        <f t="shared" si="62"/>
        <v/>
      </c>
      <c r="AJ232" s="4" t="str">
        <f t="shared" si="63"/>
        <v/>
      </c>
      <c r="AK232" s="76" t="str">
        <f>IF('Request Testing'!M232&lt;1,"",IF(AND(OR('Request Testing'!$E$1&gt;0),COUNTA('Request Testing'!M232)&gt;0),"CHR","GGP-LD"))</f>
        <v/>
      </c>
      <c r="AL232" s="4" t="str">
        <f t="shared" si="64"/>
        <v/>
      </c>
      <c r="AM232" s="52" t="str">
        <f t="shared" si="65"/>
        <v/>
      </c>
      <c r="AN232" s="4" t="str">
        <f t="shared" si="66"/>
        <v/>
      </c>
      <c r="AO232" s="4" t="str">
        <f t="shared" si="67"/>
        <v/>
      </c>
      <c r="AP232" s="74" t="str">
        <f t="shared" si="68"/>
        <v/>
      </c>
      <c r="AQ232" s="4" t="str">
        <f t="shared" si="69"/>
        <v/>
      </c>
      <c r="AR232" s="4" t="str">
        <f t="shared" si="79"/>
        <v/>
      </c>
      <c r="AS232" s="74" t="str">
        <f t="shared" si="70"/>
        <v/>
      </c>
      <c r="AT232" s="4" t="str">
        <f t="shared" si="71"/>
        <v/>
      </c>
      <c r="AU232" s="4" t="str">
        <f t="shared" si="72"/>
        <v/>
      </c>
      <c r="AV232" s="4" t="str">
        <f t="shared" si="73"/>
        <v/>
      </c>
      <c r="AW232" s="4" t="str">
        <f t="shared" si="74"/>
        <v/>
      </c>
      <c r="AX232" s="4" t="str">
        <f t="shared" si="75"/>
        <v/>
      </c>
      <c r="AY232" s="4" t="str">
        <f t="shared" si="76"/>
        <v/>
      </c>
      <c r="AZ232" s="4" t="str">
        <f t="shared" si="77"/>
        <v/>
      </c>
      <c r="BA232" s="77" t="str">
        <f>IF(AND(OR('Request Testing'!L232&gt;0,'Request Testing'!M232&gt;0),COUNTA('Request Testing'!V232:AB232)&gt;0),"Run Panel","")</f>
        <v/>
      </c>
      <c r="BC232" s="78" t="str">
        <f>IF(AG232="Blood Card",'Order Details'!$S$34,"")</f>
        <v/>
      </c>
      <c r="BD232" s="78" t="str">
        <f>IF(AH232="Hair Card",'Order Details'!$S$35,"")</f>
        <v/>
      </c>
      <c r="BF232" s="4" t="str">
        <f>IF(AJ232="GGP-HD",'Order Details'!$N$10,"")</f>
        <v/>
      </c>
      <c r="BG232" s="79" t="str">
        <f>IF(AK232="GGP-LD",'Order Details'!$N$15,IF(AK232="CHR",'Order Details'!$P$15,""))</f>
        <v/>
      </c>
      <c r="BH232" s="52" t="str">
        <f>IF(AL232="GGP-uLD",'Order Details'!$N$18,"")</f>
        <v/>
      </c>
      <c r="BI232" s="80" t="str">
        <f>IF(AM232="PV",'Order Details'!$N$24,"")</f>
        <v/>
      </c>
      <c r="BJ232" s="78" t="str">
        <f>IF(AN232="HPS",'Order Details'!$N$34,IF(AN232="HPS ADD ON",'Order Details'!$M$34,""))</f>
        <v/>
      </c>
      <c r="BK232" s="78" t="str">
        <f>IF(AO232="CC",'Order Details'!$N$33,IF(AO232="CC ADD ON",'Order Details'!$M$33,""))</f>
        <v/>
      </c>
      <c r="BL232" s="79" t="str">
        <f>IF(AP232="DL",'Order Details'!$N$35,"")</f>
        <v/>
      </c>
      <c r="BM232" s="79" t="str">
        <f>IF(AQ232="RC",'Order Details'!$N$36,"")</f>
        <v/>
      </c>
      <c r="BN232" s="79" t="str">
        <f>IF(AR232="OH",'Order Details'!$N$37,"")</f>
        <v/>
      </c>
      <c r="BO232" s="79" t="str">
        <f>IF(AS232="BVD",'Order Details'!$N$38,"")</f>
        <v/>
      </c>
      <c r="BP232" s="79" t="str">
        <f>IF(AT232="AM",'Order Details'!$N$40,"")</f>
        <v/>
      </c>
      <c r="BQ232" s="79" t="str">
        <f>IF(AU232="NH",'Order Details'!$N$41,"")</f>
        <v/>
      </c>
      <c r="BR232" s="79" t="str">
        <f>IF(AV232="CA",'Order Details'!$N$42,"")</f>
        <v/>
      </c>
      <c r="BS232" s="79" t="str">
        <f>IF(AW232="DD",'Order Details'!$N$43,"")</f>
        <v/>
      </c>
      <c r="BT232" s="79" t="str">
        <f>IF(AX232="TH",'Order Details'!$N$45,"")</f>
        <v/>
      </c>
      <c r="BU232" s="79" t="str">
        <f>IF(AY232="PHA",'Order Details'!$N$44,"")</f>
        <v/>
      </c>
      <c r="BV232" s="79" t="str">
        <f>IF(AZ232="OS",'Order Details'!$N$46,"")</f>
        <v/>
      </c>
      <c r="BW232" s="79" t="str">
        <f>IF(BA232="RUN PANEL",'Order Details'!$N$39,"")</f>
        <v/>
      </c>
      <c r="BX232" s="79" t="str">
        <f t="shared" si="78"/>
        <v/>
      </c>
    </row>
    <row r="233" spans="1:76" ht="15.75" customHeight="1">
      <c r="A233" s="22" t="str">
        <f>IF('Request Testing'!A233&gt;0,'Request Testing'!A233,"")</f>
        <v/>
      </c>
      <c r="B233" s="70" t="str">
        <f>IF('Request Testing'!B233="","",'Request Testing'!B233)</f>
        <v/>
      </c>
      <c r="C233" s="70" t="str">
        <f>IF('Request Testing'!C233="","",'Request Testing'!C233)</f>
        <v/>
      </c>
      <c r="D233" s="24" t="str">
        <f>IF('Request Testing'!D233="","",'Request Testing'!D233)</f>
        <v/>
      </c>
      <c r="E233" s="24" t="str">
        <f>IF('Request Testing'!E233="","",'Request Testing'!E233)</f>
        <v/>
      </c>
      <c r="F233" s="24" t="str">
        <f>IF('Request Testing'!F233="","",'Request Testing'!F233)</f>
        <v/>
      </c>
      <c r="G233" s="22" t="str">
        <f>IF('Request Testing'!G233="","",'Request Testing'!G233)</f>
        <v/>
      </c>
      <c r="H233" s="71" t="str">
        <f>IF('Request Testing'!H233="","",'Request Testing'!H233)</f>
        <v/>
      </c>
      <c r="I233" s="22" t="str">
        <f>IF('Request Testing'!I233="","",'Request Testing'!I233)</f>
        <v/>
      </c>
      <c r="J233" s="22" t="str">
        <f>IF('Request Testing'!J233="","",'Request Testing'!J233)</f>
        <v/>
      </c>
      <c r="K233" s="22" t="str">
        <f>IF('Request Testing'!K233="","",'Request Testing'!K233)</f>
        <v/>
      </c>
      <c r="L233" s="70" t="str">
        <f>IF('Request Testing'!L233="","",'Request Testing'!L233)</f>
        <v/>
      </c>
      <c r="M233" s="70" t="str">
        <f>IF('Request Testing'!M233="","",'Request Testing'!M233)</f>
        <v/>
      </c>
      <c r="N233" s="70" t="str">
        <f>IF('Request Testing'!N233="","",'Request Testing'!N233)</f>
        <v/>
      </c>
      <c r="O233" s="72" t="str">
        <f>IF('Request Testing'!O233&lt;1,"",IF(AND(OR('Request Testing'!L233&gt;0,'Request Testing'!M233&gt;0,'Request Testing'!N233&gt;0),COUNTA('Request Testing'!O233)&gt;0),"","PV"))</f>
        <v/>
      </c>
      <c r="P233" s="72" t="str">
        <f>IF('Request Testing'!P233&lt;1,"",IF(AND(OR('Request Testing'!L233&gt;0,'Request Testing'!M233&gt;0),COUNTA('Request Testing'!P233)&gt;0),"HPS ADD ON","HPS"))</f>
        <v/>
      </c>
      <c r="Q233" s="72" t="str">
        <f>IF('Request Testing'!Q233&lt;1,"",IF(AND(OR('Request Testing'!L233&gt;0,'Request Testing'!M233&gt;0),COUNTA('Request Testing'!Q233)&gt;0),"CC ADD ON","CC"))</f>
        <v/>
      </c>
      <c r="R233" s="72" t="str">
        <f>IF('Request Testing'!R233&lt;1,"",IF(AND(OR('Request Testing'!L233&gt;0,'Request Testing'!M233&gt;0),COUNTA('Request Testing'!R233)&gt;0),"RC ADD ON","RC"))</f>
        <v/>
      </c>
      <c r="S233" s="70" t="str">
        <f>IF('Request Testing'!S233&lt;1,"",IF(AND(OR('Request Testing'!L233&gt;0,'Request Testing'!M233&gt;0),COUNTA('Request Testing'!S233)&gt;0),"DL ADD ON","DL"))</f>
        <v/>
      </c>
      <c r="T233" s="70" t="str">
        <f>IF('Request Testing'!T233="","",'Request Testing'!T233)</f>
        <v/>
      </c>
      <c r="U233" s="70" t="str">
        <f>IF('Request Testing'!U233&lt;1,"",IF(AND(OR('Request Testing'!L233&gt;0,'Request Testing'!M233&gt;0),COUNTA('Request Testing'!U233)&gt;0),"OH ADD ON","OH"))</f>
        <v/>
      </c>
      <c r="V233" s="73" t="str">
        <f>IF('Request Testing'!V233&lt;1,"",IF(AND(OR('Request Testing'!L233&gt;0,'Request Testing'!M233&gt;0),COUNTA('Request Testing'!V233)&gt;0),"GCP","AM"))</f>
        <v/>
      </c>
      <c r="W233" s="73" t="str">
        <f>IF('Request Testing'!W233&lt;1,"",IF(AND(OR('Request Testing'!L233&gt;0,'Request Testing'!M233&gt;0),COUNTA('Request Testing'!W233)&gt;0),"GCP","NH"))</f>
        <v/>
      </c>
      <c r="X233" s="73" t="str">
        <f>IF('Request Testing'!X233&lt;1,"",IF(AND(OR('Request Testing'!L233&gt;0,'Request Testing'!M233&gt;0),COUNTA('Request Testing'!X233)&gt;0),"GCP","CA"))</f>
        <v/>
      </c>
      <c r="Y233" s="73" t="str">
        <f>IF('Request Testing'!Y233&lt;1,"",IF(AND(OR('Request Testing'!L233&gt;0,'Request Testing'!M233&gt;0),COUNTA('Request Testing'!Y233)&gt;0),"GCP","DD"))</f>
        <v/>
      </c>
      <c r="Z233" s="73" t="str">
        <f>IF('Request Testing'!Z233&lt;1,"",IF(AND(OR('Request Testing'!L233&gt;0,'Request Testing'!M233&gt;0),COUNTA('Request Testing'!Z233)&gt;0),"GCP","TH"))</f>
        <v/>
      </c>
      <c r="AA233" s="73" t="str">
        <f>IF('Request Testing'!AA233&lt;1,"",IF(AND(OR('Request Testing'!L233&gt;0,'Request Testing'!M233&gt;0),COUNTA('Request Testing'!AA233)&gt;0),"GCP","PHA"))</f>
        <v/>
      </c>
      <c r="AB233" s="73" t="str">
        <f>IF('Request Testing'!AB233&lt;1,"",IF(AND(OR('Request Testing'!L233&gt;0,'Request Testing'!M233&gt;0),COUNTA('Request Testing'!AB233)&gt;0),"GCP","OS"))</f>
        <v/>
      </c>
      <c r="AE233" s="74" t="str">
        <f>IF(OR('Request Testing'!L233&gt;0,'Request Testing'!M233&gt;0,'Request Testing'!N233&gt;0,'Request Testing'!O233&gt;0,'Request Testing'!P233&gt;0,'Request Testing'!Q233&gt;0,'Request Testing'!R233&gt;0,'Request Testing'!S233&gt;0,'Request Testing'!T233&gt;0,'Request Testing'!U233&gt;0,'Request Testing'!V233&gt;0,'Request Testing'!W233&gt;0,'Request Testing'!X233&gt;0,'Request Testing'!Y233&gt;0,'Request Testing'!Z233&gt;0,'Request Testing'!AA233&gt;0,'Request Testing'!AB233&gt;0),"X","")</f>
        <v/>
      </c>
      <c r="AF233" s="75" t="str">
        <f>IF(ISNUMBER(SEARCH({"S"},C233)),"S",IF(ISNUMBER(SEARCH({"M"},C233)),"B",IF(ISNUMBER(SEARCH({"B"},C233)),"B",IF(ISNUMBER(SEARCH({"C"},C233)),"C",IF(ISNUMBER(SEARCH({"H"},C233)),"C",IF(ISNUMBER(SEARCH({"F"},C233)),"C",""))))))</f>
        <v/>
      </c>
      <c r="AG233" s="74" t="str">
        <f t="shared" si="60"/>
        <v/>
      </c>
      <c r="AH233" s="74" t="str">
        <f t="shared" si="61"/>
        <v/>
      </c>
      <c r="AI233" s="74" t="str">
        <f t="shared" si="62"/>
        <v/>
      </c>
      <c r="AJ233" s="4" t="str">
        <f t="shared" si="63"/>
        <v/>
      </c>
      <c r="AK233" s="76" t="str">
        <f>IF('Request Testing'!M233&lt;1,"",IF(AND(OR('Request Testing'!$E$1&gt;0),COUNTA('Request Testing'!M233)&gt;0),"CHR","GGP-LD"))</f>
        <v/>
      </c>
      <c r="AL233" s="4" t="str">
        <f t="shared" si="64"/>
        <v/>
      </c>
      <c r="AM233" s="52" t="str">
        <f t="shared" si="65"/>
        <v/>
      </c>
      <c r="AN233" s="4" t="str">
        <f t="shared" si="66"/>
        <v/>
      </c>
      <c r="AO233" s="4" t="str">
        <f t="shared" si="67"/>
        <v/>
      </c>
      <c r="AP233" s="74" t="str">
        <f t="shared" si="68"/>
        <v/>
      </c>
      <c r="AQ233" s="4" t="str">
        <f t="shared" si="69"/>
        <v/>
      </c>
      <c r="AR233" s="4" t="str">
        <f t="shared" si="79"/>
        <v/>
      </c>
      <c r="AS233" s="74" t="str">
        <f t="shared" si="70"/>
        <v/>
      </c>
      <c r="AT233" s="4" t="str">
        <f t="shared" si="71"/>
        <v/>
      </c>
      <c r="AU233" s="4" t="str">
        <f t="shared" si="72"/>
        <v/>
      </c>
      <c r="AV233" s="4" t="str">
        <f t="shared" si="73"/>
        <v/>
      </c>
      <c r="AW233" s="4" t="str">
        <f t="shared" si="74"/>
        <v/>
      </c>
      <c r="AX233" s="4" t="str">
        <f t="shared" si="75"/>
        <v/>
      </c>
      <c r="AY233" s="4" t="str">
        <f t="shared" si="76"/>
        <v/>
      </c>
      <c r="AZ233" s="4" t="str">
        <f t="shared" si="77"/>
        <v/>
      </c>
      <c r="BA233" s="77" t="str">
        <f>IF(AND(OR('Request Testing'!L233&gt;0,'Request Testing'!M233&gt;0),COUNTA('Request Testing'!V233:AB233)&gt;0),"Run Panel","")</f>
        <v/>
      </c>
      <c r="BC233" s="78" t="str">
        <f>IF(AG233="Blood Card",'Order Details'!$S$34,"")</f>
        <v/>
      </c>
      <c r="BD233" s="78" t="str">
        <f>IF(AH233="Hair Card",'Order Details'!$S$35,"")</f>
        <v/>
      </c>
      <c r="BF233" s="4" t="str">
        <f>IF(AJ233="GGP-HD",'Order Details'!$N$10,"")</f>
        <v/>
      </c>
      <c r="BG233" s="79" t="str">
        <f>IF(AK233="GGP-LD",'Order Details'!$N$15,IF(AK233="CHR",'Order Details'!$P$15,""))</f>
        <v/>
      </c>
      <c r="BH233" s="52" t="str">
        <f>IF(AL233="GGP-uLD",'Order Details'!$N$18,"")</f>
        <v/>
      </c>
      <c r="BI233" s="80" t="str">
        <f>IF(AM233="PV",'Order Details'!$N$24,"")</f>
        <v/>
      </c>
      <c r="BJ233" s="78" t="str">
        <f>IF(AN233="HPS",'Order Details'!$N$34,IF(AN233="HPS ADD ON",'Order Details'!$M$34,""))</f>
        <v/>
      </c>
      <c r="BK233" s="78" t="str">
        <f>IF(AO233="CC",'Order Details'!$N$33,IF(AO233="CC ADD ON",'Order Details'!$M$33,""))</f>
        <v/>
      </c>
      <c r="BL233" s="79" t="str">
        <f>IF(AP233="DL",'Order Details'!$N$35,"")</f>
        <v/>
      </c>
      <c r="BM233" s="79" t="str">
        <f>IF(AQ233="RC",'Order Details'!$N$36,"")</f>
        <v/>
      </c>
      <c r="BN233" s="79" t="str">
        <f>IF(AR233="OH",'Order Details'!$N$37,"")</f>
        <v/>
      </c>
      <c r="BO233" s="79" t="str">
        <f>IF(AS233="BVD",'Order Details'!$N$38,"")</f>
        <v/>
      </c>
      <c r="BP233" s="79" t="str">
        <f>IF(AT233="AM",'Order Details'!$N$40,"")</f>
        <v/>
      </c>
      <c r="BQ233" s="79" t="str">
        <f>IF(AU233="NH",'Order Details'!$N$41,"")</f>
        <v/>
      </c>
      <c r="BR233" s="79" t="str">
        <f>IF(AV233="CA",'Order Details'!$N$42,"")</f>
        <v/>
      </c>
      <c r="BS233" s="79" t="str">
        <f>IF(AW233="DD",'Order Details'!$N$43,"")</f>
        <v/>
      </c>
      <c r="BT233" s="79" t="str">
        <f>IF(AX233="TH",'Order Details'!$N$45,"")</f>
        <v/>
      </c>
      <c r="BU233" s="79" t="str">
        <f>IF(AY233="PHA",'Order Details'!$N$44,"")</f>
        <v/>
      </c>
      <c r="BV233" s="79" t="str">
        <f>IF(AZ233="OS",'Order Details'!$N$46,"")</f>
        <v/>
      </c>
      <c r="BW233" s="79" t="str">
        <f>IF(BA233="RUN PANEL",'Order Details'!$N$39,"")</f>
        <v/>
      </c>
      <c r="BX233" s="79" t="str">
        <f t="shared" si="78"/>
        <v/>
      </c>
    </row>
    <row r="234" spans="1:76" ht="15.75" customHeight="1">
      <c r="A234" s="22" t="str">
        <f>IF('Request Testing'!A234&gt;0,'Request Testing'!A234,"")</f>
        <v/>
      </c>
      <c r="B234" s="70" t="str">
        <f>IF('Request Testing'!B234="","",'Request Testing'!B234)</f>
        <v/>
      </c>
      <c r="C234" s="70" t="str">
        <f>IF('Request Testing'!C234="","",'Request Testing'!C234)</f>
        <v/>
      </c>
      <c r="D234" s="24" t="str">
        <f>IF('Request Testing'!D234="","",'Request Testing'!D234)</f>
        <v/>
      </c>
      <c r="E234" s="24" t="str">
        <f>IF('Request Testing'!E234="","",'Request Testing'!E234)</f>
        <v/>
      </c>
      <c r="F234" s="24" t="str">
        <f>IF('Request Testing'!F234="","",'Request Testing'!F234)</f>
        <v/>
      </c>
      <c r="G234" s="22" t="str">
        <f>IF('Request Testing'!G234="","",'Request Testing'!G234)</f>
        <v/>
      </c>
      <c r="H234" s="71" t="str">
        <f>IF('Request Testing'!H234="","",'Request Testing'!H234)</f>
        <v/>
      </c>
      <c r="I234" s="22" t="str">
        <f>IF('Request Testing'!I234="","",'Request Testing'!I234)</f>
        <v/>
      </c>
      <c r="J234" s="22" t="str">
        <f>IF('Request Testing'!J234="","",'Request Testing'!J234)</f>
        <v/>
      </c>
      <c r="K234" s="22" t="str">
        <f>IF('Request Testing'!K234="","",'Request Testing'!K234)</f>
        <v/>
      </c>
      <c r="L234" s="70" t="str">
        <f>IF('Request Testing'!L234="","",'Request Testing'!L234)</f>
        <v/>
      </c>
      <c r="M234" s="70" t="str">
        <f>IF('Request Testing'!M234="","",'Request Testing'!M234)</f>
        <v/>
      </c>
      <c r="N234" s="70" t="str">
        <f>IF('Request Testing'!N234="","",'Request Testing'!N234)</f>
        <v/>
      </c>
      <c r="O234" s="72" t="str">
        <f>IF('Request Testing'!O234&lt;1,"",IF(AND(OR('Request Testing'!L234&gt;0,'Request Testing'!M234&gt;0,'Request Testing'!N234&gt;0),COUNTA('Request Testing'!O234)&gt;0),"","PV"))</f>
        <v/>
      </c>
      <c r="P234" s="72" t="str">
        <f>IF('Request Testing'!P234&lt;1,"",IF(AND(OR('Request Testing'!L234&gt;0,'Request Testing'!M234&gt;0),COUNTA('Request Testing'!P234)&gt;0),"HPS ADD ON","HPS"))</f>
        <v/>
      </c>
      <c r="Q234" s="72" t="str">
        <f>IF('Request Testing'!Q234&lt;1,"",IF(AND(OR('Request Testing'!L234&gt;0,'Request Testing'!M234&gt;0),COUNTA('Request Testing'!Q234)&gt;0),"CC ADD ON","CC"))</f>
        <v/>
      </c>
      <c r="R234" s="72" t="str">
        <f>IF('Request Testing'!R234&lt;1,"",IF(AND(OR('Request Testing'!L234&gt;0,'Request Testing'!M234&gt;0),COUNTA('Request Testing'!R234)&gt;0),"RC ADD ON","RC"))</f>
        <v/>
      </c>
      <c r="S234" s="70" t="str">
        <f>IF('Request Testing'!S234&lt;1,"",IF(AND(OR('Request Testing'!L234&gt;0,'Request Testing'!M234&gt;0),COUNTA('Request Testing'!S234)&gt;0),"DL ADD ON","DL"))</f>
        <v/>
      </c>
      <c r="T234" s="70" t="str">
        <f>IF('Request Testing'!T234="","",'Request Testing'!T234)</f>
        <v/>
      </c>
      <c r="U234" s="70" t="str">
        <f>IF('Request Testing'!U234&lt;1,"",IF(AND(OR('Request Testing'!L234&gt;0,'Request Testing'!M234&gt;0),COUNTA('Request Testing'!U234)&gt;0),"OH ADD ON","OH"))</f>
        <v/>
      </c>
      <c r="V234" s="73" t="str">
        <f>IF('Request Testing'!V234&lt;1,"",IF(AND(OR('Request Testing'!L234&gt;0,'Request Testing'!M234&gt;0),COUNTA('Request Testing'!V234)&gt;0),"GCP","AM"))</f>
        <v/>
      </c>
      <c r="W234" s="73" t="str">
        <f>IF('Request Testing'!W234&lt;1,"",IF(AND(OR('Request Testing'!L234&gt;0,'Request Testing'!M234&gt;0),COUNTA('Request Testing'!W234)&gt;0),"GCP","NH"))</f>
        <v/>
      </c>
      <c r="X234" s="73" t="str">
        <f>IF('Request Testing'!X234&lt;1,"",IF(AND(OR('Request Testing'!L234&gt;0,'Request Testing'!M234&gt;0),COUNTA('Request Testing'!X234)&gt;0),"GCP","CA"))</f>
        <v/>
      </c>
      <c r="Y234" s="73" t="str">
        <f>IF('Request Testing'!Y234&lt;1,"",IF(AND(OR('Request Testing'!L234&gt;0,'Request Testing'!M234&gt;0),COUNTA('Request Testing'!Y234)&gt;0),"GCP","DD"))</f>
        <v/>
      </c>
      <c r="Z234" s="73" t="str">
        <f>IF('Request Testing'!Z234&lt;1,"",IF(AND(OR('Request Testing'!L234&gt;0,'Request Testing'!M234&gt;0),COUNTA('Request Testing'!Z234)&gt;0),"GCP","TH"))</f>
        <v/>
      </c>
      <c r="AA234" s="73" t="str">
        <f>IF('Request Testing'!AA234&lt;1,"",IF(AND(OR('Request Testing'!L234&gt;0,'Request Testing'!M234&gt;0),COUNTA('Request Testing'!AA234)&gt;0),"GCP","PHA"))</f>
        <v/>
      </c>
      <c r="AB234" s="73" t="str">
        <f>IF('Request Testing'!AB234&lt;1,"",IF(AND(OR('Request Testing'!L234&gt;0,'Request Testing'!M234&gt;0),COUNTA('Request Testing'!AB234)&gt;0),"GCP","OS"))</f>
        <v/>
      </c>
      <c r="AE234" s="74" t="str">
        <f>IF(OR('Request Testing'!L234&gt;0,'Request Testing'!M234&gt;0,'Request Testing'!N234&gt;0,'Request Testing'!O234&gt;0,'Request Testing'!P234&gt;0,'Request Testing'!Q234&gt;0,'Request Testing'!R234&gt;0,'Request Testing'!S234&gt;0,'Request Testing'!T234&gt;0,'Request Testing'!U234&gt;0,'Request Testing'!V234&gt;0,'Request Testing'!W234&gt;0,'Request Testing'!X234&gt;0,'Request Testing'!Y234&gt;0,'Request Testing'!Z234&gt;0,'Request Testing'!AA234&gt;0,'Request Testing'!AB234&gt;0),"X","")</f>
        <v/>
      </c>
      <c r="AF234" s="75" t="str">
        <f>IF(ISNUMBER(SEARCH({"S"},C234)),"S",IF(ISNUMBER(SEARCH({"M"},C234)),"B",IF(ISNUMBER(SEARCH({"B"},C234)),"B",IF(ISNUMBER(SEARCH({"C"},C234)),"C",IF(ISNUMBER(SEARCH({"H"},C234)),"C",IF(ISNUMBER(SEARCH({"F"},C234)),"C",""))))))</f>
        <v/>
      </c>
      <c r="AG234" s="74" t="str">
        <f t="shared" si="60"/>
        <v/>
      </c>
      <c r="AH234" s="74" t="str">
        <f t="shared" si="61"/>
        <v/>
      </c>
      <c r="AI234" s="74" t="str">
        <f t="shared" si="62"/>
        <v/>
      </c>
      <c r="AJ234" s="4" t="str">
        <f t="shared" si="63"/>
        <v/>
      </c>
      <c r="AK234" s="76" t="str">
        <f>IF('Request Testing'!M234&lt;1,"",IF(AND(OR('Request Testing'!$E$1&gt;0),COUNTA('Request Testing'!M234)&gt;0),"CHR","GGP-LD"))</f>
        <v/>
      </c>
      <c r="AL234" s="4" t="str">
        <f t="shared" si="64"/>
        <v/>
      </c>
      <c r="AM234" s="52" t="str">
        <f t="shared" si="65"/>
        <v/>
      </c>
      <c r="AN234" s="4" t="str">
        <f t="shared" si="66"/>
        <v/>
      </c>
      <c r="AO234" s="4" t="str">
        <f t="shared" si="67"/>
        <v/>
      </c>
      <c r="AP234" s="74" t="str">
        <f t="shared" si="68"/>
        <v/>
      </c>
      <c r="AQ234" s="4" t="str">
        <f t="shared" si="69"/>
        <v/>
      </c>
      <c r="AR234" s="4" t="str">
        <f t="shared" si="79"/>
        <v/>
      </c>
      <c r="AS234" s="74" t="str">
        <f t="shared" si="70"/>
        <v/>
      </c>
      <c r="AT234" s="4" t="str">
        <f t="shared" si="71"/>
        <v/>
      </c>
      <c r="AU234" s="4" t="str">
        <f t="shared" si="72"/>
        <v/>
      </c>
      <c r="AV234" s="4" t="str">
        <f t="shared" si="73"/>
        <v/>
      </c>
      <c r="AW234" s="4" t="str">
        <f t="shared" si="74"/>
        <v/>
      </c>
      <c r="AX234" s="4" t="str">
        <f t="shared" si="75"/>
        <v/>
      </c>
      <c r="AY234" s="4" t="str">
        <f t="shared" si="76"/>
        <v/>
      </c>
      <c r="AZ234" s="4" t="str">
        <f t="shared" si="77"/>
        <v/>
      </c>
      <c r="BA234" s="77" t="str">
        <f>IF(AND(OR('Request Testing'!L234&gt;0,'Request Testing'!M234&gt;0),COUNTA('Request Testing'!V234:AB234)&gt;0),"Run Panel","")</f>
        <v/>
      </c>
      <c r="BC234" s="78" t="str">
        <f>IF(AG234="Blood Card",'Order Details'!$S$34,"")</f>
        <v/>
      </c>
      <c r="BD234" s="78" t="str">
        <f>IF(AH234="Hair Card",'Order Details'!$S$35,"")</f>
        <v/>
      </c>
      <c r="BF234" s="4" t="str">
        <f>IF(AJ234="GGP-HD",'Order Details'!$N$10,"")</f>
        <v/>
      </c>
      <c r="BG234" s="79" t="str">
        <f>IF(AK234="GGP-LD",'Order Details'!$N$15,IF(AK234="CHR",'Order Details'!$P$15,""))</f>
        <v/>
      </c>
      <c r="BH234" s="52" t="str">
        <f>IF(AL234="GGP-uLD",'Order Details'!$N$18,"")</f>
        <v/>
      </c>
      <c r="BI234" s="80" t="str">
        <f>IF(AM234="PV",'Order Details'!$N$24,"")</f>
        <v/>
      </c>
      <c r="BJ234" s="78" t="str">
        <f>IF(AN234="HPS",'Order Details'!$N$34,IF(AN234="HPS ADD ON",'Order Details'!$M$34,""))</f>
        <v/>
      </c>
      <c r="BK234" s="78" t="str">
        <f>IF(AO234="CC",'Order Details'!$N$33,IF(AO234="CC ADD ON",'Order Details'!$M$33,""))</f>
        <v/>
      </c>
      <c r="BL234" s="79" t="str">
        <f>IF(AP234="DL",'Order Details'!$N$35,"")</f>
        <v/>
      </c>
      <c r="BM234" s="79" t="str">
        <f>IF(AQ234="RC",'Order Details'!$N$36,"")</f>
        <v/>
      </c>
      <c r="BN234" s="79" t="str">
        <f>IF(AR234="OH",'Order Details'!$N$37,"")</f>
        <v/>
      </c>
      <c r="BO234" s="79" t="str">
        <f>IF(AS234="BVD",'Order Details'!$N$38,"")</f>
        <v/>
      </c>
      <c r="BP234" s="79" t="str">
        <f>IF(AT234="AM",'Order Details'!$N$40,"")</f>
        <v/>
      </c>
      <c r="BQ234" s="79" t="str">
        <f>IF(AU234="NH",'Order Details'!$N$41,"")</f>
        <v/>
      </c>
      <c r="BR234" s="79" t="str">
        <f>IF(AV234="CA",'Order Details'!$N$42,"")</f>
        <v/>
      </c>
      <c r="BS234" s="79" t="str">
        <f>IF(AW234="DD",'Order Details'!$N$43,"")</f>
        <v/>
      </c>
      <c r="BT234" s="79" t="str">
        <f>IF(AX234="TH",'Order Details'!$N$45,"")</f>
        <v/>
      </c>
      <c r="BU234" s="79" t="str">
        <f>IF(AY234="PHA",'Order Details'!$N$44,"")</f>
        <v/>
      </c>
      <c r="BV234" s="79" t="str">
        <f>IF(AZ234="OS",'Order Details'!$N$46,"")</f>
        <v/>
      </c>
      <c r="BW234" s="79" t="str">
        <f>IF(BA234="RUN PANEL",'Order Details'!$N$39,"")</f>
        <v/>
      </c>
      <c r="BX234" s="79" t="str">
        <f t="shared" si="78"/>
        <v/>
      </c>
    </row>
    <row r="235" spans="1:76" ht="15.75" customHeight="1">
      <c r="A235" s="22" t="str">
        <f>IF('Request Testing'!A235&gt;0,'Request Testing'!A235,"")</f>
        <v/>
      </c>
      <c r="B235" s="70" t="str">
        <f>IF('Request Testing'!B235="","",'Request Testing'!B235)</f>
        <v/>
      </c>
      <c r="C235" s="70" t="str">
        <f>IF('Request Testing'!C235="","",'Request Testing'!C235)</f>
        <v/>
      </c>
      <c r="D235" s="24" t="str">
        <f>IF('Request Testing'!D235="","",'Request Testing'!D235)</f>
        <v/>
      </c>
      <c r="E235" s="24" t="str">
        <f>IF('Request Testing'!E235="","",'Request Testing'!E235)</f>
        <v/>
      </c>
      <c r="F235" s="24" t="str">
        <f>IF('Request Testing'!F235="","",'Request Testing'!F235)</f>
        <v/>
      </c>
      <c r="G235" s="22" t="str">
        <f>IF('Request Testing'!G235="","",'Request Testing'!G235)</f>
        <v/>
      </c>
      <c r="H235" s="71" t="str">
        <f>IF('Request Testing'!H235="","",'Request Testing'!H235)</f>
        <v/>
      </c>
      <c r="I235" s="22" t="str">
        <f>IF('Request Testing'!I235="","",'Request Testing'!I235)</f>
        <v/>
      </c>
      <c r="J235" s="22" t="str">
        <f>IF('Request Testing'!J235="","",'Request Testing'!J235)</f>
        <v/>
      </c>
      <c r="K235" s="22" t="str">
        <f>IF('Request Testing'!K235="","",'Request Testing'!K235)</f>
        <v/>
      </c>
      <c r="L235" s="70" t="str">
        <f>IF('Request Testing'!L235="","",'Request Testing'!L235)</f>
        <v/>
      </c>
      <c r="M235" s="70" t="str">
        <f>IF('Request Testing'!M235="","",'Request Testing'!M235)</f>
        <v/>
      </c>
      <c r="N235" s="70" t="str">
        <f>IF('Request Testing'!N235="","",'Request Testing'!N235)</f>
        <v/>
      </c>
      <c r="O235" s="72" t="str">
        <f>IF('Request Testing'!O235&lt;1,"",IF(AND(OR('Request Testing'!L235&gt;0,'Request Testing'!M235&gt;0,'Request Testing'!N235&gt;0),COUNTA('Request Testing'!O235)&gt;0),"","PV"))</f>
        <v/>
      </c>
      <c r="P235" s="72" t="str">
        <f>IF('Request Testing'!P235&lt;1,"",IF(AND(OR('Request Testing'!L235&gt;0,'Request Testing'!M235&gt;0),COUNTA('Request Testing'!P235)&gt;0),"HPS ADD ON","HPS"))</f>
        <v/>
      </c>
      <c r="Q235" s="72" t="str">
        <f>IF('Request Testing'!Q235&lt;1,"",IF(AND(OR('Request Testing'!L235&gt;0,'Request Testing'!M235&gt;0),COUNTA('Request Testing'!Q235)&gt;0),"CC ADD ON","CC"))</f>
        <v/>
      </c>
      <c r="R235" s="72" t="str">
        <f>IF('Request Testing'!R235&lt;1,"",IF(AND(OR('Request Testing'!L235&gt;0,'Request Testing'!M235&gt;0),COUNTA('Request Testing'!R235)&gt;0),"RC ADD ON","RC"))</f>
        <v/>
      </c>
      <c r="S235" s="70" t="str">
        <f>IF('Request Testing'!S235&lt;1,"",IF(AND(OR('Request Testing'!L235&gt;0,'Request Testing'!M235&gt;0),COUNTA('Request Testing'!S235)&gt;0),"DL ADD ON","DL"))</f>
        <v/>
      </c>
      <c r="T235" s="70" t="str">
        <f>IF('Request Testing'!T235="","",'Request Testing'!T235)</f>
        <v/>
      </c>
      <c r="U235" s="70" t="str">
        <f>IF('Request Testing'!U235&lt;1,"",IF(AND(OR('Request Testing'!L235&gt;0,'Request Testing'!M235&gt;0),COUNTA('Request Testing'!U235)&gt;0),"OH ADD ON","OH"))</f>
        <v/>
      </c>
      <c r="V235" s="73" t="str">
        <f>IF('Request Testing'!V235&lt;1,"",IF(AND(OR('Request Testing'!L235&gt;0,'Request Testing'!M235&gt;0),COUNTA('Request Testing'!V235)&gt;0),"GCP","AM"))</f>
        <v/>
      </c>
      <c r="W235" s="73" t="str">
        <f>IF('Request Testing'!W235&lt;1,"",IF(AND(OR('Request Testing'!L235&gt;0,'Request Testing'!M235&gt;0),COUNTA('Request Testing'!W235)&gt;0),"GCP","NH"))</f>
        <v/>
      </c>
      <c r="X235" s="73" t="str">
        <f>IF('Request Testing'!X235&lt;1,"",IF(AND(OR('Request Testing'!L235&gt;0,'Request Testing'!M235&gt;0),COUNTA('Request Testing'!X235)&gt;0),"GCP","CA"))</f>
        <v/>
      </c>
      <c r="Y235" s="73" t="str">
        <f>IF('Request Testing'!Y235&lt;1,"",IF(AND(OR('Request Testing'!L235&gt;0,'Request Testing'!M235&gt;0),COUNTA('Request Testing'!Y235)&gt;0),"GCP","DD"))</f>
        <v/>
      </c>
      <c r="Z235" s="73" t="str">
        <f>IF('Request Testing'!Z235&lt;1,"",IF(AND(OR('Request Testing'!L235&gt;0,'Request Testing'!M235&gt;0),COUNTA('Request Testing'!Z235)&gt;0),"GCP","TH"))</f>
        <v/>
      </c>
      <c r="AA235" s="73" t="str">
        <f>IF('Request Testing'!AA235&lt;1,"",IF(AND(OR('Request Testing'!L235&gt;0,'Request Testing'!M235&gt;0),COUNTA('Request Testing'!AA235)&gt;0),"GCP","PHA"))</f>
        <v/>
      </c>
      <c r="AB235" s="73" t="str">
        <f>IF('Request Testing'!AB235&lt;1,"",IF(AND(OR('Request Testing'!L235&gt;0,'Request Testing'!M235&gt;0),COUNTA('Request Testing'!AB235)&gt;0),"GCP","OS"))</f>
        <v/>
      </c>
      <c r="AE235" s="74" t="str">
        <f>IF(OR('Request Testing'!L235&gt;0,'Request Testing'!M235&gt;0,'Request Testing'!N235&gt;0,'Request Testing'!O235&gt;0,'Request Testing'!P235&gt;0,'Request Testing'!Q235&gt;0,'Request Testing'!R235&gt;0,'Request Testing'!S235&gt;0,'Request Testing'!T235&gt;0,'Request Testing'!U235&gt;0,'Request Testing'!V235&gt;0,'Request Testing'!W235&gt;0,'Request Testing'!X235&gt;0,'Request Testing'!Y235&gt;0,'Request Testing'!Z235&gt;0,'Request Testing'!AA235&gt;0,'Request Testing'!AB235&gt;0),"X","")</f>
        <v/>
      </c>
      <c r="AF235" s="75" t="str">
        <f>IF(ISNUMBER(SEARCH({"S"},C235)),"S",IF(ISNUMBER(SEARCH({"M"},C235)),"B",IF(ISNUMBER(SEARCH({"B"},C235)),"B",IF(ISNUMBER(SEARCH({"C"},C235)),"C",IF(ISNUMBER(SEARCH({"H"},C235)),"C",IF(ISNUMBER(SEARCH({"F"},C235)),"C",""))))))</f>
        <v/>
      </c>
      <c r="AG235" s="74" t="str">
        <f t="shared" si="60"/>
        <v/>
      </c>
      <c r="AH235" s="74" t="str">
        <f t="shared" si="61"/>
        <v/>
      </c>
      <c r="AI235" s="74" t="str">
        <f t="shared" si="62"/>
        <v/>
      </c>
      <c r="AJ235" s="4" t="str">
        <f t="shared" si="63"/>
        <v/>
      </c>
      <c r="AK235" s="76" t="str">
        <f>IF('Request Testing'!M235&lt;1,"",IF(AND(OR('Request Testing'!$E$1&gt;0),COUNTA('Request Testing'!M235)&gt;0),"CHR","GGP-LD"))</f>
        <v/>
      </c>
      <c r="AL235" s="4" t="str">
        <f t="shared" si="64"/>
        <v/>
      </c>
      <c r="AM235" s="52" t="str">
        <f t="shared" si="65"/>
        <v/>
      </c>
      <c r="AN235" s="4" t="str">
        <f t="shared" si="66"/>
        <v/>
      </c>
      <c r="AO235" s="4" t="str">
        <f t="shared" si="67"/>
        <v/>
      </c>
      <c r="AP235" s="74" t="str">
        <f t="shared" si="68"/>
        <v/>
      </c>
      <c r="AQ235" s="4" t="str">
        <f t="shared" si="69"/>
        <v/>
      </c>
      <c r="AR235" s="4" t="str">
        <f t="shared" si="79"/>
        <v/>
      </c>
      <c r="AS235" s="74" t="str">
        <f t="shared" si="70"/>
        <v/>
      </c>
      <c r="AT235" s="4" t="str">
        <f t="shared" si="71"/>
        <v/>
      </c>
      <c r="AU235" s="4" t="str">
        <f t="shared" si="72"/>
        <v/>
      </c>
      <c r="AV235" s="4" t="str">
        <f t="shared" si="73"/>
        <v/>
      </c>
      <c r="AW235" s="4" t="str">
        <f t="shared" si="74"/>
        <v/>
      </c>
      <c r="AX235" s="4" t="str">
        <f t="shared" si="75"/>
        <v/>
      </c>
      <c r="AY235" s="4" t="str">
        <f t="shared" si="76"/>
        <v/>
      </c>
      <c r="AZ235" s="4" t="str">
        <f t="shared" si="77"/>
        <v/>
      </c>
      <c r="BA235" s="77" t="str">
        <f>IF(AND(OR('Request Testing'!L235&gt;0,'Request Testing'!M235&gt;0),COUNTA('Request Testing'!V235:AB235)&gt;0),"Run Panel","")</f>
        <v/>
      </c>
      <c r="BC235" s="78" t="str">
        <f>IF(AG235="Blood Card",'Order Details'!$S$34,"")</f>
        <v/>
      </c>
      <c r="BD235" s="78" t="str">
        <f>IF(AH235="Hair Card",'Order Details'!$S$35,"")</f>
        <v/>
      </c>
      <c r="BF235" s="4" t="str">
        <f>IF(AJ235="GGP-HD",'Order Details'!$N$10,"")</f>
        <v/>
      </c>
      <c r="BG235" s="79" t="str">
        <f>IF(AK235="GGP-LD",'Order Details'!$N$15,IF(AK235="CHR",'Order Details'!$P$15,""))</f>
        <v/>
      </c>
      <c r="BH235" s="52" t="str">
        <f>IF(AL235="GGP-uLD",'Order Details'!$N$18,"")</f>
        <v/>
      </c>
      <c r="BI235" s="80" t="str">
        <f>IF(AM235="PV",'Order Details'!$N$24,"")</f>
        <v/>
      </c>
      <c r="BJ235" s="78" t="str">
        <f>IF(AN235="HPS",'Order Details'!$N$34,IF(AN235="HPS ADD ON",'Order Details'!$M$34,""))</f>
        <v/>
      </c>
      <c r="BK235" s="78" t="str">
        <f>IF(AO235="CC",'Order Details'!$N$33,IF(AO235="CC ADD ON",'Order Details'!$M$33,""))</f>
        <v/>
      </c>
      <c r="BL235" s="79" t="str">
        <f>IF(AP235="DL",'Order Details'!$N$35,"")</f>
        <v/>
      </c>
      <c r="BM235" s="79" t="str">
        <f>IF(AQ235="RC",'Order Details'!$N$36,"")</f>
        <v/>
      </c>
      <c r="BN235" s="79" t="str">
        <f>IF(AR235="OH",'Order Details'!$N$37,"")</f>
        <v/>
      </c>
      <c r="BO235" s="79" t="str">
        <f>IF(AS235="BVD",'Order Details'!$N$38,"")</f>
        <v/>
      </c>
      <c r="BP235" s="79" t="str">
        <f>IF(AT235="AM",'Order Details'!$N$40,"")</f>
        <v/>
      </c>
      <c r="BQ235" s="79" t="str">
        <f>IF(AU235="NH",'Order Details'!$N$41,"")</f>
        <v/>
      </c>
      <c r="BR235" s="79" t="str">
        <f>IF(AV235="CA",'Order Details'!$N$42,"")</f>
        <v/>
      </c>
      <c r="BS235" s="79" t="str">
        <f>IF(AW235="DD",'Order Details'!$N$43,"")</f>
        <v/>
      </c>
      <c r="BT235" s="79" t="str">
        <f>IF(AX235="TH",'Order Details'!$N$45,"")</f>
        <v/>
      </c>
      <c r="BU235" s="79" t="str">
        <f>IF(AY235="PHA",'Order Details'!$N$44,"")</f>
        <v/>
      </c>
      <c r="BV235" s="79" t="str">
        <f>IF(AZ235="OS",'Order Details'!$N$46,"")</f>
        <v/>
      </c>
      <c r="BW235" s="79" t="str">
        <f>IF(BA235="RUN PANEL",'Order Details'!$N$39,"")</f>
        <v/>
      </c>
      <c r="BX235" s="79" t="str">
        <f t="shared" si="78"/>
        <v/>
      </c>
    </row>
    <row r="236" spans="1:76" ht="15.75" customHeight="1">
      <c r="A236" s="22" t="str">
        <f>IF('Request Testing'!A236&gt;0,'Request Testing'!A236,"")</f>
        <v/>
      </c>
      <c r="B236" s="70" t="str">
        <f>IF('Request Testing'!B236="","",'Request Testing'!B236)</f>
        <v/>
      </c>
      <c r="C236" s="70" t="str">
        <f>IF('Request Testing'!C236="","",'Request Testing'!C236)</f>
        <v/>
      </c>
      <c r="D236" s="24" t="str">
        <f>IF('Request Testing'!D236="","",'Request Testing'!D236)</f>
        <v/>
      </c>
      <c r="E236" s="24" t="str">
        <f>IF('Request Testing'!E236="","",'Request Testing'!E236)</f>
        <v/>
      </c>
      <c r="F236" s="24" t="str">
        <f>IF('Request Testing'!F236="","",'Request Testing'!F236)</f>
        <v/>
      </c>
      <c r="G236" s="22" t="str">
        <f>IF('Request Testing'!G236="","",'Request Testing'!G236)</f>
        <v/>
      </c>
      <c r="H236" s="71" t="str">
        <f>IF('Request Testing'!H236="","",'Request Testing'!H236)</f>
        <v/>
      </c>
      <c r="I236" s="22" t="str">
        <f>IF('Request Testing'!I236="","",'Request Testing'!I236)</f>
        <v/>
      </c>
      <c r="J236" s="22" t="str">
        <f>IF('Request Testing'!J236="","",'Request Testing'!J236)</f>
        <v/>
      </c>
      <c r="K236" s="22" t="str">
        <f>IF('Request Testing'!K236="","",'Request Testing'!K236)</f>
        <v/>
      </c>
      <c r="L236" s="70" t="str">
        <f>IF('Request Testing'!L236="","",'Request Testing'!L236)</f>
        <v/>
      </c>
      <c r="M236" s="70" t="str">
        <f>IF('Request Testing'!M236="","",'Request Testing'!M236)</f>
        <v/>
      </c>
      <c r="N236" s="70" t="str">
        <f>IF('Request Testing'!N236="","",'Request Testing'!N236)</f>
        <v/>
      </c>
      <c r="O236" s="72" t="str">
        <f>IF('Request Testing'!O236&lt;1,"",IF(AND(OR('Request Testing'!L236&gt;0,'Request Testing'!M236&gt;0,'Request Testing'!N236&gt;0),COUNTA('Request Testing'!O236)&gt;0),"","PV"))</f>
        <v/>
      </c>
      <c r="P236" s="72" t="str">
        <f>IF('Request Testing'!P236&lt;1,"",IF(AND(OR('Request Testing'!L236&gt;0,'Request Testing'!M236&gt;0),COUNTA('Request Testing'!P236)&gt;0),"HPS ADD ON","HPS"))</f>
        <v/>
      </c>
      <c r="Q236" s="72" t="str">
        <f>IF('Request Testing'!Q236&lt;1,"",IF(AND(OR('Request Testing'!L236&gt;0,'Request Testing'!M236&gt;0),COUNTA('Request Testing'!Q236)&gt;0),"CC ADD ON","CC"))</f>
        <v/>
      </c>
      <c r="R236" s="72" t="str">
        <f>IF('Request Testing'!R236&lt;1,"",IF(AND(OR('Request Testing'!L236&gt;0,'Request Testing'!M236&gt;0),COUNTA('Request Testing'!R236)&gt;0),"RC ADD ON","RC"))</f>
        <v/>
      </c>
      <c r="S236" s="70" t="str">
        <f>IF('Request Testing'!S236&lt;1,"",IF(AND(OR('Request Testing'!L236&gt;0,'Request Testing'!M236&gt;0),COUNTA('Request Testing'!S236)&gt;0),"DL ADD ON","DL"))</f>
        <v/>
      </c>
      <c r="T236" s="70" t="str">
        <f>IF('Request Testing'!T236="","",'Request Testing'!T236)</f>
        <v/>
      </c>
      <c r="U236" s="70" t="str">
        <f>IF('Request Testing'!U236&lt;1,"",IF(AND(OR('Request Testing'!L236&gt;0,'Request Testing'!M236&gt;0),COUNTA('Request Testing'!U236)&gt;0),"OH ADD ON","OH"))</f>
        <v/>
      </c>
      <c r="V236" s="73" t="str">
        <f>IF('Request Testing'!V236&lt;1,"",IF(AND(OR('Request Testing'!L236&gt;0,'Request Testing'!M236&gt;0),COUNTA('Request Testing'!V236)&gt;0),"GCP","AM"))</f>
        <v/>
      </c>
      <c r="W236" s="73" t="str">
        <f>IF('Request Testing'!W236&lt;1,"",IF(AND(OR('Request Testing'!L236&gt;0,'Request Testing'!M236&gt;0),COUNTA('Request Testing'!W236)&gt;0),"GCP","NH"))</f>
        <v/>
      </c>
      <c r="X236" s="73" t="str">
        <f>IF('Request Testing'!X236&lt;1,"",IF(AND(OR('Request Testing'!L236&gt;0,'Request Testing'!M236&gt;0),COUNTA('Request Testing'!X236)&gt;0),"GCP","CA"))</f>
        <v/>
      </c>
      <c r="Y236" s="73" t="str">
        <f>IF('Request Testing'!Y236&lt;1,"",IF(AND(OR('Request Testing'!L236&gt;0,'Request Testing'!M236&gt;0),COUNTA('Request Testing'!Y236)&gt;0),"GCP","DD"))</f>
        <v/>
      </c>
      <c r="Z236" s="73" t="str">
        <f>IF('Request Testing'!Z236&lt;1,"",IF(AND(OR('Request Testing'!L236&gt;0,'Request Testing'!M236&gt;0),COUNTA('Request Testing'!Z236)&gt;0),"GCP","TH"))</f>
        <v/>
      </c>
      <c r="AA236" s="73" t="str">
        <f>IF('Request Testing'!AA236&lt;1,"",IF(AND(OR('Request Testing'!L236&gt;0,'Request Testing'!M236&gt;0),COUNTA('Request Testing'!AA236)&gt;0),"GCP","PHA"))</f>
        <v/>
      </c>
      <c r="AB236" s="73" t="str">
        <f>IF('Request Testing'!AB236&lt;1,"",IF(AND(OR('Request Testing'!L236&gt;0,'Request Testing'!M236&gt;0),COUNTA('Request Testing'!AB236)&gt;0),"GCP","OS"))</f>
        <v/>
      </c>
      <c r="AE236" s="74" t="str">
        <f>IF(OR('Request Testing'!L236&gt;0,'Request Testing'!M236&gt;0,'Request Testing'!N236&gt;0,'Request Testing'!O236&gt;0,'Request Testing'!P236&gt;0,'Request Testing'!Q236&gt;0,'Request Testing'!R236&gt;0,'Request Testing'!S236&gt;0,'Request Testing'!T236&gt;0,'Request Testing'!U236&gt;0,'Request Testing'!V236&gt;0,'Request Testing'!W236&gt;0,'Request Testing'!X236&gt;0,'Request Testing'!Y236&gt;0,'Request Testing'!Z236&gt;0,'Request Testing'!AA236&gt;0,'Request Testing'!AB236&gt;0),"X","")</f>
        <v/>
      </c>
      <c r="AF236" s="75" t="str">
        <f>IF(ISNUMBER(SEARCH({"S"},C236)),"S",IF(ISNUMBER(SEARCH({"M"},C236)),"B",IF(ISNUMBER(SEARCH({"B"},C236)),"B",IF(ISNUMBER(SEARCH({"C"},C236)),"C",IF(ISNUMBER(SEARCH({"H"},C236)),"C",IF(ISNUMBER(SEARCH({"F"},C236)),"C",""))))))</f>
        <v/>
      </c>
      <c r="AG236" s="74" t="str">
        <f t="shared" si="60"/>
        <v/>
      </c>
      <c r="AH236" s="74" t="str">
        <f t="shared" si="61"/>
        <v/>
      </c>
      <c r="AI236" s="74" t="str">
        <f t="shared" si="62"/>
        <v/>
      </c>
      <c r="AJ236" s="4" t="str">
        <f t="shared" si="63"/>
        <v/>
      </c>
      <c r="AK236" s="76" t="str">
        <f>IF('Request Testing'!M236&lt;1,"",IF(AND(OR('Request Testing'!$E$1&gt;0),COUNTA('Request Testing'!M236)&gt;0),"CHR","GGP-LD"))</f>
        <v/>
      </c>
      <c r="AL236" s="4" t="str">
        <f t="shared" si="64"/>
        <v/>
      </c>
      <c r="AM236" s="52" t="str">
        <f t="shared" si="65"/>
        <v/>
      </c>
      <c r="AN236" s="4" t="str">
        <f t="shared" si="66"/>
        <v/>
      </c>
      <c r="AO236" s="4" t="str">
        <f t="shared" si="67"/>
        <v/>
      </c>
      <c r="AP236" s="74" t="str">
        <f t="shared" si="68"/>
        <v/>
      </c>
      <c r="AQ236" s="4" t="str">
        <f t="shared" si="69"/>
        <v/>
      </c>
      <c r="AR236" s="4" t="str">
        <f t="shared" si="79"/>
        <v/>
      </c>
      <c r="AS236" s="74" t="str">
        <f t="shared" si="70"/>
        <v/>
      </c>
      <c r="AT236" s="4" t="str">
        <f t="shared" si="71"/>
        <v/>
      </c>
      <c r="AU236" s="4" t="str">
        <f t="shared" si="72"/>
        <v/>
      </c>
      <c r="AV236" s="4" t="str">
        <f t="shared" si="73"/>
        <v/>
      </c>
      <c r="AW236" s="4" t="str">
        <f t="shared" si="74"/>
        <v/>
      </c>
      <c r="AX236" s="4" t="str">
        <f t="shared" si="75"/>
        <v/>
      </c>
      <c r="AY236" s="4" t="str">
        <f t="shared" si="76"/>
        <v/>
      </c>
      <c r="AZ236" s="4" t="str">
        <f t="shared" si="77"/>
        <v/>
      </c>
      <c r="BA236" s="77" t="str">
        <f>IF(AND(OR('Request Testing'!L236&gt;0,'Request Testing'!M236&gt;0),COUNTA('Request Testing'!V236:AB236)&gt;0),"Run Panel","")</f>
        <v/>
      </c>
      <c r="BC236" s="78" t="str">
        <f>IF(AG236="Blood Card",'Order Details'!$S$34,"")</f>
        <v/>
      </c>
      <c r="BD236" s="78" t="str">
        <f>IF(AH236="Hair Card",'Order Details'!$S$35,"")</f>
        <v/>
      </c>
      <c r="BF236" s="4" t="str">
        <f>IF(AJ236="GGP-HD",'Order Details'!$N$10,"")</f>
        <v/>
      </c>
      <c r="BG236" s="79" t="str">
        <f>IF(AK236="GGP-LD",'Order Details'!$N$15,IF(AK236="CHR",'Order Details'!$P$15,""))</f>
        <v/>
      </c>
      <c r="BH236" s="52" t="str">
        <f>IF(AL236="GGP-uLD",'Order Details'!$N$18,"")</f>
        <v/>
      </c>
      <c r="BI236" s="80" t="str">
        <f>IF(AM236="PV",'Order Details'!$N$24,"")</f>
        <v/>
      </c>
      <c r="BJ236" s="78" t="str">
        <f>IF(AN236="HPS",'Order Details'!$N$34,IF(AN236="HPS ADD ON",'Order Details'!$M$34,""))</f>
        <v/>
      </c>
      <c r="BK236" s="78" t="str">
        <f>IF(AO236="CC",'Order Details'!$N$33,IF(AO236="CC ADD ON",'Order Details'!$M$33,""))</f>
        <v/>
      </c>
      <c r="BL236" s="79" t="str">
        <f>IF(AP236="DL",'Order Details'!$N$35,"")</f>
        <v/>
      </c>
      <c r="BM236" s="79" t="str">
        <f>IF(AQ236="RC",'Order Details'!$N$36,"")</f>
        <v/>
      </c>
      <c r="BN236" s="79" t="str">
        <f>IF(AR236="OH",'Order Details'!$N$37,"")</f>
        <v/>
      </c>
      <c r="BO236" s="79" t="str">
        <f>IF(AS236="BVD",'Order Details'!$N$38,"")</f>
        <v/>
      </c>
      <c r="BP236" s="79" t="str">
        <f>IF(AT236="AM",'Order Details'!$N$40,"")</f>
        <v/>
      </c>
      <c r="BQ236" s="79" t="str">
        <f>IF(AU236="NH",'Order Details'!$N$41,"")</f>
        <v/>
      </c>
      <c r="BR236" s="79" t="str">
        <f>IF(AV236="CA",'Order Details'!$N$42,"")</f>
        <v/>
      </c>
      <c r="BS236" s="79" t="str">
        <f>IF(AW236="DD",'Order Details'!$N$43,"")</f>
        <v/>
      </c>
      <c r="BT236" s="79" t="str">
        <f>IF(AX236="TH",'Order Details'!$N$45,"")</f>
        <v/>
      </c>
      <c r="BU236" s="79" t="str">
        <f>IF(AY236="PHA",'Order Details'!$N$44,"")</f>
        <v/>
      </c>
      <c r="BV236" s="79" t="str">
        <f>IF(AZ236="OS",'Order Details'!$N$46,"")</f>
        <v/>
      </c>
      <c r="BW236" s="79" t="str">
        <f>IF(BA236="RUN PANEL",'Order Details'!$N$39,"")</f>
        <v/>
      </c>
      <c r="BX236" s="79" t="str">
        <f t="shared" si="78"/>
        <v/>
      </c>
    </row>
    <row r="237" spans="1:76" ht="15.75" customHeight="1">
      <c r="A237" s="22" t="str">
        <f>IF('Request Testing'!A237&gt;0,'Request Testing'!A237,"")</f>
        <v/>
      </c>
      <c r="B237" s="70" t="str">
        <f>IF('Request Testing'!B237="","",'Request Testing'!B237)</f>
        <v/>
      </c>
      <c r="C237" s="70" t="str">
        <f>IF('Request Testing'!C237="","",'Request Testing'!C237)</f>
        <v/>
      </c>
      <c r="D237" s="24" t="str">
        <f>IF('Request Testing'!D237="","",'Request Testing'!D237)</f>
        <v/>
      </c>
      <c r="E237" s="24" t="str">
        <f>IF('Request Testing'!E237="","",'Request Testing'!E237)</f>
        <v/>
      </c>
      <c r="F237" s="24" t="str">
        <f>IF('Request Testing'!F237="","",'Request Testing'!F237)</f>
        <v/>
      </c>
      <c r="G237" s="22" t="str">
        <f>IF('Request Testing'!G237="","",'Request Testing'!G237)</f>
        <v/>
      </c>
      <c r="H237" s="71" t="str">
        <f>IF('Request Testing'!H237="","",'Request Testing'!H237)</f>
        <v/>
      </c>
      <c r="I237" s="22" t="str">
        <f>IF('Request Testing'!I237="","",'Request Testing'!I237)</f>
        <v/>
      </c>
      <c r="J237" s="22" t="str">
        <f>IF('Request Testing'!J237="","",'Request Testing'!J237)</f>
        <v/>
      </c>
      <c r="K237" s="22" t="str">
        <f>IF('Request Testing'!K237="","",'Request Testing'!K237)</f>
        <v/>
      </c>
      <c r="L237" s="70" t="str">
        <f>IF('Request Testing'!L237="","",'Request Testing'!L237)</f>
        <v/>
      </c>
      <c r="M237" s="70" t="str">
        <f>IF('Request Testing'!M237="","",'Request Testing'!M237)</f>
        <v/>
      </c>
      <c r="N237" s="70" t="str">
        <f>IF('Request Testing'!N237="","",'Request Testing'!N237)</f>
        <v/>
      </c>
      <c r="O237" s="72" t="str">
        <f>IF('Request Testing'!O237&lt;1,"",IF(AND(OR('Request Testing'!L237&gt;0,'Request Testing'!M237&gt;0,'Request Testing'!N237&gt;0),COUNTA('Request Testing'!O237)&gt;0),"","PV"))</f>
        <v/>
      </c>
      <c r="P237" s="72" t="str">
        <f>IF('Request Testing'!P237&lt;1,"",IF(AND(OR('Request Testing'!L237&gt;0,'Request Testing'!M237&gt;0),COUNTA('Request Testing'!P237)&gt;0),"HPS ADD ON","HPS"))</f>
        <v/>
      </c>
      <c r="Q237" s="72" t="str">
        <f>IF('Request Testing'!Q237&lt;1,"",IF(AND(OR('Request Testing'!L237&gt;0,'Request Testing'!M237&gt;0),COUNTA('Request Testing'!Q237)&gt;0),"CC ADD ON","CC"))</f>
        <v/>
      </c>
      <c r="R237" s="72" t="str">
        <f>IF('Request Testing'!R237&lt;1,"",IF(AND(OR('Request Testing'!L237&gt;0,'Request Testing'!M237&gt;0),COUNTA('Request Testing'!R237)&gt;0),"RC ADD ON","RC"))</f>
        <v/>
      </c>
      <c r="S237" s="70" t="str">
        <f>IF('Request Testing'!S237&lt;1,"",IF(AND(OR('Request Testing'!L237&gt;0,'Request Testing'!M237&gt;0),COUNTA('Request Testing'!S237)&gt;0),"DL ADD ON","DL"))</f>
        <v/>
      </c>
      <c r="T237" s="70" t="str">
        <f>IF('Request Testing'!T237="","",'Request Testing'!T237)</f>
        <v/>
      </c>
      <c r="U237" s="70" t="str">
        <f>IF('Request Testing'!U237&lt;1,"",IF(AND(OR('Request Testing'!L237&gt;0,'Request Testing'!M237&gt;0),COUNTA('Request Testing'!U237)&gt;0),"OH ADD ON","OH"))</f>
        <v/>
      </c>
      <c r="V237" s="73" t="str">
        <f>IF('Request Testing'!V237&lt;1,"",IF(AND(OR('Request Testing'!L237&gt;0,'Request Testing'!M237&gt;0),COUNTA('Request Testing'!V237)&gt;0),"GCP","AM"))</f>
        <v/>
      </c>
      <c r="W237" s="73" t="str">
        <f>IF('Request Testing'!W237&lt;1,"",IF(AND(OR('Request Testing'!L237&gt;0,'Request Testing'!M237&gt;0),COUNTA('Request Testing'!W237)&gt;0),"GCP","NH"))</f>
        <v/>
      </c>
      <c r="X237" s="73" t="str">
        <f>IF('Request Testing'!X237&lt;1,"",IF(AND(OR('Request Testing'!L237&gt;0,'Request Testing'!M237&gt;0),COUNTA('Request Testing'!X237)&gt;0),"GCP","CA"))</f>
        <v/>
      </c>
      <c r="Y237" s="73" t="str">
        <f>IF('Request Testing'!Y237&lt;1,"",IF(AND(OR('Request Testing'!L237&gt;0,'Request Testing'!M237&gt;0),COUNTA('Request Testing'!Y237)&gt;0),"GCP","DD"))</f>
        <v/>
      </c>
      <c r="Z237" s="73" t="str">
        <f>IF('Request Testing'!Z237&lt;1,"",IF(AND(OR('Request Testing'!L237&gt;0,'Request Testing'!M237&gt;0),COUNTA('Request Testing'!Z237)&gt;0),"GCP","TH"))</f>
        <v/>
      </c>
      <c r="AA237" s="73" t="str">
        <f>IF('Request Testing'!AA237&lt;1,"",IF(AND(OR('Request Testing'!L237&gt;0,'Request Testing'!M237&gt;0),COUNTA('Request Testing'!AA237)&gt;0),"GCP","PHA"))</f>
        <v/>
      </c>
      <c r="AB237" s="73" t="str">
        <f>IF('Request Testing'!AB237&lt;1,"",IF(AND(OR('Request Testing'!L237&gt;0,'Request Testing'!M237&gt;0),COUNTA('Request Testing'!AB237)&gt;0),"GCP","OS"))</f>
        <v/>
      </c>
      <c r="AE237" s="74" t="str">
        <f>IF(OR('Request Testing'!L237&gt;0,'Request Testing'!M237&gt;0,'Request Testing'!N237&gt;0,'Request Testing'!O237&gt;0,'Request Testing'!P237&gt;0,'Request Testing'!Q237&gt;0,'Request Testing'!R237&gt;0,'Request Testing'!S237&gt;0,'Request Testing'!T237&gt;0,'Request Testing'!U237&gt;0,'Request Testing'!V237&gt;0,'Request Testing'!W237&gt;0,'Request Testing'!X237&gt;0,'Request Testing'!Y237&gt;0,'Request Testing'!Z237&gt;0,'Request Testing'!AA237&gt;0,'Request Testing'!AB237&gt;0),"X","")</f>
        <v/>
      </c>
      <c r="AF237" s="75" t="str">
        <f>IF(ISNUMBER(SEARCH({"S"},C237)),"S",IF(ISNUMBER(SEARCH({"M"},C237)),"B",IF(ISNUMBER(SEARCH({"B"},C237)),"B",IF(ISNUMBER(SEARCH({"C"},C237)),"C",IF(ISNUMBER(SEARCH({"H"},C237)),"C",IF(ISNUMBER(SEARCH({"F"},C237)),"C",""))))))</f>
        <v/>
      </c>
      <c r="AG237" s="74" t="str">
        <f t="shared" si="60"/>
        <v/>
      </c>
      <c r="AH237" s="74" t="str">
        <f t="shared" si="61"/>
        <v/>
      </c>
      <c r="AI237" s="74" t="str">
        <f t="shared" si="62"/>
        <v/>
      </c>
      <c r="AJ237" s="4" t="str">
        <f t="shared" si="63"/>
        <v/>
      </c>
      <c r="AK237" s="76" t="str">
        <f>IF('Request Testing'!M237&lt;1,"",IF(AND(OR('Request Testing'!$E$1&gt;0),COUNTA('Request Testing'!M237)&gt;0),"CHR","GGP-LD"))</f>
        <v/>
      </c>
      <c r="AL237" s="4" t="str">
        <f t="shared" si="64"/>
        <v/>
      </c>
      <c r="AM237" s="52" t="str">
        <f t="shared" si="65"/>
        <v/>
      </c>
      <c r="AN237" s="4" t="str">
        <f t="shared" si="66"/>
        <v/>
      </c>
      <c r="AO237" s="4" t="str">
        <f t="shared" si="67"/>
        <v/>
      </c>
      <c r="AP237" s="74" t="str">
        <f t="shared" si="68"/>
        <v/>
      </c>
      <c r="AQ237" s="4" t="str">
        <f t="shared" si="69"/>
        <v/>
      </c>
      <c r="AR237" s="4" t="str">
        <f t="shared" si="79"/>
        <v/>
      </c>
      <c r="AS237" s="74" t="str">
        <f t="shared" si="70"/>
        <v/>
      </c>
      <c r="AT237" s="4" t="str">
        <f t="shared" si="71"/>
        <v/>
      </c>
      <c r="AU237" s="4" t="str">
        <f t="shared" si="72"/>
        <v/>
      </c>
      <c r="AV237" s="4" t="str">
        <f t="shared" si="73"/>
        <v/>
      </c>
      <c r="AW237" s="4" t="str">
        <f t="shared" si="74"/>
        <v/>
      </c>
      <c r="AX237" s="4" t="str">
        <f t="shared" si="75"/>
        <v/>
      </c>
      <c r="AY237" s="4" t="str">
        <f t="shared" si="76"/>
        <v/>
      </c>
      <c r="AZ237" s="4" t="str">
        <f t="shared" si="77"/>
        <v/>
      </c>
      <c r="BA237" s="77" t="str">
        <f>IF(AND(OR('Request Testing'!L237&gt;0,'Request Testing'!M237&gt;0),COUNTA('Request Testing'!V237:AB237)&gt;0),"Run Panel","")</f>
        <v/>
      </c>
      <c r="BC237" s="78" t="str">
        <f>IF(AG237="Blood Card",'Order Details'!$S$34,"")</f>
        <v/>
      </c>
      <c r="BD237" s="78" t="str">
        <f>IF(AH237="Hair Card",'Order Details'!$S$35,"")</f>
        <v/>
      </c>
      <c r="BF237" s="4" t="str">
        <f>IF(AJ237="GGP-HD",'Order Details'!$N$10,"")</f>
        <v/>
      </c>
      <c r="BG237" s="79" t="str">
        <f>IF(AK237="GGP-LD",'Order Details'!$N$15,IF(AK237="CHR",'Order Details'!$P$15,""))</f>
        <v/>
      </c>
      <c r="BH237" s="52" t="str">
        <f>IF(AL237="GGP-uLD",'Order Details'!$N$18,"")</f>
        <v/>
      </c>
      <c r="BI237" s="80" t="str">
        <f>IF(AM237="PV",'Order Details'!$N$24,"")</f>
        <v/>
      </c>
      <c r="BJ237" s="78" t="str">
        <f>IF(AN237="HPS",'Order Details'!$N$34,IF(AN237="HPS ADD ON",'Order Details'!$M$34,""))</f>
        <v/>
      </c>
      <c r="BK237" s="78" t="str">
        <f>IF(AO237="CC",'Order Details'!$N$33,IF(AO237="CC ADD ON",'Order Details'!$M$33,""))</f>
        <v/>
      </c>
      <c r="BL237" s="79" t="str">
        <f>IF(AP237="DL",'Order Details'!$N$35,"")</f>
        <v/>
      </c>
      <c r="BM237" s="79" t="str">
        <f>IF(AQ237="RC",'Order Details'!$N$36,"")</f>
        <v/>
      </c>
      <c r="BN237" s="79" t="str">
        <f>IF(AR237="OH",'Order Details'!$N$37,"")</f>
        <v/>
      </c>
      <c r="BO237" s="79" t="str">
        <f>IF(AS237="BVD",'Order Details'!$N$38,"")</f>
        <v/>
      </c>
      <c r="BP237" s="79" t="str">
        <f>IF(AT237="AM",'Order Details'!$N$40,"")</f>
        <v/>
      </c>
      <c r="BQ237" s="79" t="str">
        <f>IF(AU237="NH",'Order Details'!$N$41,"")</f>
        <v/>
      </c>
      <c r="BR237" s="79" t="str">
        <f>IF(AV237="CA",'Order Details'!$N$42,"")</f>
        <v/>
      </c>
      <c r="BS237" s="79" t="str">
        <f>IF(AW237="DD",'Order Details'!$N$43,"")</f>
        <v/>
      </c>
      <c r="BT237" s="79" t="str">
        <f>IF(AX237="TH",'Order Details'!$N$45,"")</f>
        <v/>
      </c>
      <c r="BU237" s="79" t="str">
        <f>IF(AY237="PHA",'Order Details'!$N$44,"")</f>
        <v/>
      </c>
      <c r="BV237" s="79" t="str">
        <f>IF(AZ237="OS",'Order Details'!$N$46,"")</f>
        <v/>
      </c>
      <c r="BW237" s="79" t="str">
        <f>IF(BA237="RUN PANEL",'Order Details'!$N$39,"")</f>
        <v/>
      </c>
      <c r="BX237" s="79" t="str">
        <f t="shared" si="78"/>
        <v/>
      </c>
    </row>
    <row r="238" spans="1:76" ht="15.75" customHeight="1">
      <c r="A238" s="22" t="str">
        <f>IF('Request Testing'!A238&gt;0,'Request Testing'!A238,"")</f>
        <v/>
      </c>
      <c r="B238" s="70" t="str">
        <f>IF('Request Testing'!B238="","",'Request Testing'!B238)</f>
        <v/>
      </c>
      <c r="C238" s="70" t="str">
        <f>IF('Request Testing'!C238="","",'Request Testing'!C238)</f>
        <v/>
      </c>
      <c r="D238" s="24" t="str">
        <f>IF('Request Testing'!D238="","",'Request Testing'!D238)</f>
        <v/>
      </c>
      <c r="E238" s="24" t="str">
        <f>IF('Request Testing'!E238="","",'Request Testing'!E238)</f>
        <v/>
      </c>
      <c r="F238" s="24" t="str">
        <f>IF('Request Testing'!F238="","",'Request Testing'!F238)</f>
        <v/>
      </c>
      <c r="G238" s="22" t="str">
        <f>IF('Request Testing'!G238="","",'Request Testing'!G238)</f>
        <v/>
      </c>
      <c r="H238" s="71" t="str">
        <f>IF('Request Testing'!H238="","",'Request Testing'!H238)</f>
        <v/>
      </c>
      <c r="I238" s="22" t="str">
        <f>IF('Request Testing'!I238="","",'Request Testing'!I238)</f>
        <v/>
      </c>
      <c r="J238" s="22" t="str">
        <f>IF('Request Testing'!J238="","",'Request Testing'!J238)</f>
        <v/>
      </c>
      <c r="K238" s="22" t="str">
        <f>IF('Request Testing'!K238="","",'Request Testing'!K238)</f>
        <v/>
      </c>
      <c r="L238" s="70" t="str">
        <f>IF('Request Testing'!L238="","",'Request Testing'!L238)</f>
        <v/>
      </c>
      <c r="M238" s="70" t="str">
        <f>IF('Request Testing'!M238="","",'Request Testing'!M238)</f>
        <v/>
      </c>
      <c r="N238" s="70" t="str">
        <f>IF('Request Testing'!N238="","",'Request Testing'!N238)</f>
        <v/>
      </c>
      <c r="O238" s="72" t="str">
        <f>IF('Request Testing'!O238&lt;1,"",IF(AND(OR('Request Testing'!L238&gt;0,'Request Testing'!M238&gt;0,'Request Testing'!N238&gt;0),COUNTA('Request Testing'!O238)&gt;0),"","PV"))</f>
        <v/>
      </c>
      <c r="P238" s="72" t="str">
        <f>IF('Request Testing'!P238&lt;1,"",IF(AND(OR('Request Testing'!L238&gt;0,'Request Testing'!M238&gt;0),COUNTA('Request Testing'!P238)&gt;0),"HPS ADD ON","HPS"))</f>
        <v/>
      </c>
      <c r="Q238" s="72" t="str">
        <f>IF('Request Testing'!Q238&lt;1,"",IF(AND(OR('Request Testing'!L238&gt;0,'Request Testing'!M238&gt;0),COUNTA('Request Testing'!Q238)&gt;0),"CC ADD ON","CC"))</f>
        <v/>
      </c>
      <c r="R238" s="72" t="str">
        <f>IF('Request Testing'!R238&lt;1,"",IF(AND(OR('Request Testing'!L238&gt;0,'Request Testing'!M238&gt;0),COUNTA('Request Testing'!R238)&gt;0),"RC ADD ON","RC"))</f>
        <v/>
      </c>
      <c r="S238" s="70" t="str">
        <f>IF('Request Testing'!S238&lt;1,"",IF(AND(OR('Request Testing'!L238&gt;0,'Request Testing'!M238&gt;0),COUNTA('Request Testing'!S238)&gt;0),"DL ADD ON","DL"))</f>
        <v/>
      </c>
      <c r="T238" s="70" t="str">
        <f>IF('Request Testing'!T238="","",'Request Testing'!T238)</f>
        <v/>
      </c>
      <c r="U238" s="70" t="str">
        <f>IF('Request Testing'!U238&lt;1,"",IF(AND(OR('Request Testing'!L238&gt;0,'Request Testing'!M238&gt;0),COUNTA('Request Testing'!U238)&gt;0),"OH ADD ON","OH"))</f>
        <v/>
      </c>
      <c r="V238" s="73" t="str">
        <f>IF('Request Testing'!V238&lt;1,"",IF(AND(OR('Request Testing'!L238&gt;0,'Request Testing'!M238&gt;0),COUNTA('Request Testing'!V238)&gt;0),"GCP","AM"))</f>
        <v/>
      </c>
      <c r="W238" s="73" t="str">
        <f>IF('Request Testing'!W238&lt;1,"",IF(AND(OR('Request Testing'!L238&gt;0,'Request Testing'!M238&gt;0),COUNTA('Request Testing'!W238)&gt;0),"GCP","NH"))</f>
        <v/>
      </c>
      <c r="X238" s="73" t="str">
        <f>IF('Request Testing'!X238&lt;1,"",IF(AND(OR('Request Testing'!L238&gt;0,'Request Testing'!M238&gt;0),COUNTA('Request Testing'!X238)&gt;0),"GCP","CA"))</f>
        <v/>
      </c>
      <c r="Y238" s="73" t="str">
        <f>IF('Request Testing'!Y238&lt;1,"",IF(AND(OR('Request Testing'!L238&gt;0,'Request Testing'!M238&gt;0),COUNTA('Request Testing'!Y238)&gt;0),"GCP","DD"))</f>
        <v/>
      </c>
      <c r="Z238" s="73" t="str">
        <f>IF('Request Testing'!Z238&lt;1,"",IF(AND(OR('Request Testing'!L238&gt;0,'Request Testing'!M238&gt;0),COUNTA('Request Testing'!Z238)&gt;0),"GCP","TH"))</f>
        <v/>
      </c>
      <c r="AA238" s="73" t="str">
        <f>IF('Request Testing'!AA238&lt;1,"",IF(AND(OR('Request Testing'!L238&gt;0,'Request Testing'!M238&gt;0),COUNTA('Request Testing'!AA238)&gt;0),"GCP","PHA"))</f>
        <v/>
      </c>
      <c r="AB238" s="73" t="str">
        <f>IF('Request Testing'!AB238&lt;1,"",IF(AND(OR('Request Testing'!L238&gt;0,'Request Testing'!M238&gt;0),COUNTA('Request Testing'!AB238)&gt;0),"GCP","OS"))</f>
        <v/>
      </c>
      <c r="AE238" s="74" t="str">
        <f>IF(OR('Request Testing'!L238&gt;0,'Request Testing'!M238&gt;0,'Request Testing'!N238&gt;0,'Request Testing'!O238&gt;0,'Request Testing'!P238&gt;0,'Request Testing'!Q238&gt;0,'Request Testing'!R238&gt;0,'Request Testing'!S238&gt;0,'Request Testing'!T238&gt;0,'Request Testing'!U238&gt;0,'Request Testing'!V238&gt;0,'Request Testing'!W238&gt;0,'Request Testing'!X238&gt;0,'Request Testing'!Y238&gt;0,'Request Testing'!Z238&gt;0,'Request Testing'!AA238&gt;0,'Request Testing'!AB238&gt;0),"X","")</f>
        <v/>
      </c>
      <c r="AF238" s="75" t="str">
        <f>IF(ISNUMBER(SEARCH({"S"},C238)),"S",IF(ISNUMBER(SEARCH({"M"},C238)),"B",IF(ISNUMBER(SEARCH({"B"},C238)),"B",IF(ISNUMBER(SEARCH({"C"},C238)),"C",IF(ISNUMBER(SEARCH({"H"},C238)),"C",IF(ISNUMBER(SEARCH({"F"},C238)),"C",""))))))</f>
        <v/>
      </c>
      <c r="AG238" s="74" t="str">
        <f t="shared" si="60"/>
        <v/>
      </c>
      <c r="AH238" s="74" t="str">
        <f t="shared" si="61"/>
        <v/>
      </c>
      <c r="AI238" s="74" t="str">
        <f t="shared" si="62"/>
        <v/>
      </c>
      <c r="AJ238" s="4" t="str">
        <f t="shared" si="63"/>
        <v/>
      </c>
      <c r="AK238" s="76" t="str">
        <f>IF('Request Testing'!M238&lt;1,"",IF(AND(OR('Request Testing'!$E$1&gt;0),COUNTA('Request Testing'!M238)&gt;0),"CHR","GGP-LD"))</f>
        <v/>
      </c>
      <c r="AL238" s="4" t="str">
        <f t="shared" si="64"/>
        <v/>
      </c>
      <c r="AM238" s="52" t="str">
        <f t="shared" si="65"/>
        <v/>
      </c>
      <c r="AN238" s="4" t="str">
        <f t="shared" si="66"/>
        <v/>
      </c>
      <c r="AO238" s="4" t="str">
        <f t="shared" si="67"/>
        <v/>
      </c>
      <c r="AP238" s="74" t="str">
        <f t="shared" si="68"/>
        <v/>
      </c>
      <c r="AQ238" s="4" t="str">
        <f t="shared" si="69"/>
        <v/>
      </c>
      <c r="AR238" s="4" t="str">
        <f t="shared" si="79"/>
        <v/>
      </c>
      <c r="AS238" s="74" t="str">
        <f t="shared" si="70"/>
        <v/>
      </c>
      <c r="AT238" s="4" t="str">
        <f t="shared" si="71"/>
        <v/>
      </c>
      <c r="AU238" s="4" t="str">
        <f t="shared" si="72"/>
        <v/>
      </c>
      <c r="AV238" s="4" t="str">
        <f t="shared" si="73"/>
        <v/>
      </c>
      <c r="AW238" s="4" t="str">
        <f t="shared" si="74"/>
        <v/>
      </c>
      <c r="AX238" s="4" t="str">
        <f t="shared" si="75"/>
        <v/>
      </c>
      <c r="AY238" s="4" t="str">
        <f t="shared" si="76"/>
        <v/>
      </c>
      <c r="AZ238" s="4" t="str">
        <f t="shared" si="77"/>
        <v/>
      </c>
      <c r="BA238" s="77" t="str">
        <f>IF(AND(OR('Request Testing'!L238&gt;0,'Request Testing'!M238&gt;0),COUNTA('Request Testing'!V238:AB238)&gt;0),"Run Panel","")</f>
        <v/>
      </c>
      <c r="BC238" s="78" t="str">
        <f>IF(AG238="Blood Card",'Order Details'!$S$34,"")</f>
        <v/>
      </c>
      <c r="BD238" s="78" t="str">
        <f>IF(AH238="Hair Card",'Order Details'!$S$35,"")</f>
        <v/>
      </c>
      <c r="BF238" s="4" t="str">
        <f>IF(AJ238="GGP-HD",'Order Details'!$N$10,"")</f>
        <v/>
      </c>
      <c r="BG238" s="79" t="str">
        <f>IF(AK238="GGP-LD",'Order Details'!$N$15,IF(AK238="CHR",'Order Details'!$P$15,""))</f>
        <v/>
      </c>
      <c r="BH238" s="52" t="str">
        <f>IF(AL238="GGP-uLD",'Order Details'!$N$18,"")</f>
        <v/>
      </c>
      <c r="BI238" s="80" t="str">
        <f>IF(AM238="PV",'Order Details'!$N$24,"")</f>
        <v/>
      </c>
      <c r="BJ238" s="78" t="str">
        <f>IF(AN238="HPS",'Order Details'!$N$34,IF(AN238="HPS ADD ON",'Order Details'!$M$34,""))</f>
        <v/>
      </c>
      <c r="BK238" s="78" t="str">
        <f>IF(AO238="CC",'Order Details'!$N$33,IF(AO238="CC ADD ON",'Order Details'!$M$33,""))</f>
        <v/>
      </c>
      <c r="BL238" s="79" t="str">
        <f>IF(AP238="DL",'Order Details'!$N$35,"")</f>
        <v/>
      </c>
      <c r="BM238" s="79" t="str">
        <f>IF(AQ238="RC",'Order Details'!$N$36,"")</f>
        <v/>
      </c>
      <c r="BN238" s="79" t="str">
        <f>IF(AR238="OH",'Order Details'!$N$37,"")</f>
        <v/>
      </c>
      <c r="BO238" s="79" t="str">
        <f>IF(AS238="BVD",'Order Details'!$N$38,"")</f>
        <v/>
      </c>
      <c r="BP238" s="79" t="str">
        <f>IF(AT238="AM",'Order Details'!$N$40,"")</f>
        <v/>
      </c>
      <c r="BQ238" s="79" t="str">
        <f>IF(AU238="NH",'Order Details'!$N$41,"")</f>
        <v/>
      </c>
      <c r="BR238" s="79" t="str">
        <f>IF(AV238="CA",'Order Details'!$N$42,"")</f>
        <v/>
      </c>
      <c r="BS238" s="79" t="str">
        <f>IF(AW238="DD",'Order Details'!$N$43,"")</f>
        <v/>
      </c>
      <c r="BT238" s="79" t="str">
        <f>IF(AX238="TH",'Order Details'!$N$45,"")</f>
        <v/>
      </c>
      <c r="BU238" s="79" t="str">
        <f>IF(AY238="PHA",'Order Details'!$N$44,"")</f>
        <v/>
      </c>
      <c r="BV238" s="79" t="str">
        <f>IF(AZ238="OS",'Order Details'!$N$46,"")</f>
        <v/>
      </c>
      <c r="BW238" s="79" t="str">
        <f>IF(BA238="RUN PANEL",'Order Details'!$N$39,"")</f>
        <v/>
      </c>
      <c r="BX238" s="79" t="str">
        <f t="shared" si="78"/>
        <v/>
      </c>
    </row>
    <row r="239" spans="1:76" ht="15.75" customHeight="1">
      <c r="A239" s="22" t="str">
        <f>IF('Request Testing'!A239&gt;0,'Request Testing'!A239,"")</f>
        <v/>
      </c>
      <c r="B239" s="70" t="str">
        <f>IF('Request Testing'!B239="","",'Request Testing'!B239)</f>
        <v/>
      </c>
      <c r="C239" s="70" t="str">
        <f>IF('Request Testing'!C239="","",'Request Testing'!C239)</f>
        <v/>
      </c>
      <c r="D239" s="24" t="str">
        <f>IF('Request Testing'!D239="","",'Request Testing'!D239)</f>
        <v/>
      </c>
      <c r="E239" s="24" t="str">
        <f>IF('Request Testing'!E239="","",'Request Testing'!E239)</f>
        <v/>
      </c>
      <c r="F239" s="24" t="str">
        <f>IF('Request Testing'!F239="","",'Request Testing'!F239)</f>
        <v/>
      </c>
      <c r="G239" s="22" t="str">
        <f>IF('Request Testing'!G239="","",'Request Testing'!G239)</f>
        <v/>
      </c>
      <c r="H239" s="71" t="str">
        <f>IF('Request Testing'!H239="","",'Request Testing'!H239)</f>
        <v/>
      </c>
      <c r="I239" s="22" t="str">
        <f>IF('Request Testing'!I239="","",'Request Testing'!I239)</f>
        <v/>
      </c>
      <c r="J239" s="22" t="str">
        <f>IF('Request Testing'!J239="","",'Request Testing'!J239)</f>
        <v/>
      </c>
      <c r="K239" s="22" t="str">
        <f>IF('Request Testing'!K239="","",'Request Testing'!K239)</f>
        <v/>
      </c>
      <c r="L239" s="70" t="str">
        <f>IF('Request Testing'!L239="","",'Request Testing'!L239)</f>
        <v/>
      </c>
      <c r="M239" s="70" t="str">
        <f>IF('Request Testing'!M239="","",'Request Testing'!M239)</f>
        <v/>
      </c>
      <c r="N239" s="70" t="str">
        <f>IF('Request Testing'!N239="","",'Request Testing'!N239)</f>
        <v/>
      </c>
      <c r="O239" s="72" t="str">
        <f>IF('Request Testing'!O239&lt;1,"",IF(AND(OR('Request Testing'!L239&gt;0,'Request Testing'!M239&gt;0,'Request Testing'!N239&gt;0),COUNTA('Request Testing'!O239)&gt;0),"","PV"))</f>
        <v/>
      </c>
      <c r="P239" s="72" t="str">
        <f>IF('Request Testing'!P239&lt;1,"",IF(AND(OR('Request Testing'!L239&gt;0,'Request Testing'!M239&gt;0),COUNTA('Request Testing'!P239)&gt;0),"HPS ADD ON","HPS"))</f>
        <v/>
      </c>
      <c r="Q239" s="72" t="str">
        <f>IF('Request Testing'!Q239&lt;1,"",IF(AND(OR('Request Testing'!L239&gt;0,'Request Testing'!M239&gt;0),COUNTA('Request Testing'!Q239)&gt;0),"CC ADD ON","CC"))</f>
        <v/>
      </c>
      <c r="R239" s="72" t="str">
        <f>IF('Request Testing'!R239&lt;1,"",IF(AND(OR('Request Testing'!L239&gt;0,'Request Testing'!M239&gt;0),COUNTA('Request Testing'!R239)&gt;0),"RC ADD ON","RC"))</f>
        <v/>
      </c>
      <c r="S239" s="70" t="str">
        <f>IF('Request Testing'!S239&lt;1,"",IF(AND(OR('Request Testing'!L239&gt;0,'Request Testing'!M239&gt;0),COUNTA('Request Testing'!S239)&gt;0),"DL ADD ON","DL"))</f>
        <v/>
      </c>
      <c r="T239" s="70" t="str">
        <f>IF('Request Testing'!T239="","",'Request Testing'!T239)</f>
        <v/>
      </c>
      <c r="U239" s="70" t="str">
        <f>IF('Request Testing'!U239&lt;1,"",IF(AND(OR('Request Testing'!L239&gt;0,'Request Testing'!M239&gt;0),COUNTA('Request Testing'!U239)&gt;0),"OH ADD ON","OH"))</f>
        <v/>
      </c>
      <c r="V239" s="73" t="str">
        <f>IF('Request Testing'!V239&lt;1,"",IF(AND(OR('Request Testing'!L239&gt;0,'Request Testing'!M239&gt;0),COUNTA('Request Testing'!V239)&gt;0),"GCP","AM"))</f>
        <v/>
      </c>
      <c r="W239" s="73" t="str">
        <f>IF('Request Testing'!W239&lt;1,"",IF(AND(OR('Request Testing'!L239&gt;0,'Request Testing'!M239&gt;0),COUNTA('Request Testing'!W239)&gt;0),"GCP","NH"))</f>
        <v/>
      </c>
      <c r="X239" s="73" t="str">
        <f>IF('Request Testing'!X239&lt;1,"",IF(AND(OR('Request Testing'!L239&gt;0,'Request Testing'!M239&gt;0),COUNTA('Request Testing'!X239)&gt;0),"GCP","CA"))</f>
        <v/>
      </c>
      <c r="Y239" s="73" t="str">
        <f>IF('Request Testing'!Y239&lt;1,"",IF(AND(OR('Request Testing'!L239&gt;0,'Request Testing'!M239&gt;0),COUNTA('Request Testing'!Y239)&gt;0),"GCP","DD"))</f>
        <v/>
      </c>
      <c r="Z239" s="73" t="str">
        <f>IF('Request Testing'!Z239&lt;1,"",IF(AND(OR('Request Testing'!L239&gt;0,'Request Testing'!M239&gt;0),COUNTA('Request Testing'!Z239)&gt;0),"GCP","TH"))</f>
        <v/>
      </c>
      <c r="AA239" s="73" t="str">
        <f>IF('Request Testing'!AA239&lt;1,"",IF(AND(OR('Request Testing'!L239&gt;0,'Request Testing'!M239&gt;0),COUNTA('Request Testing'!AA239)&gt;0),"GCP","PHA"))</f>
        <v/>
      </c>
      <c r="AB239" s="73" t="str">
        <f>IF('Request Testing'!AB239&lt;1,"",IF(AND(OR('Request Testing'!L239&gt;0,'Request Testing'!M239&gt;0),COUNTA('Request Testing'!AB239)&gt;0),"GCP","OS"))</f>
        <v/>
      </c>
      <c r="AE239" s="74" t="str">
        <f>IF(OR('Request Testing'!L239&gt;0,'Request Testing'!M239&gt;0,'Request Testing'!N239&gt;0,'Request Testing'!O239&gt;0,'Request Testing'!P239&gt;0,'Request Testing'!Q239&gt;0,'Request Testing'!R239&gt;0,'Request Testing'!S239&gt;0,'Request Testing'!T239&gt;0,'Request Testing'!U239&gt;0,'Request Testing'!V239&gt;0,'Request Testing'!W239&gt;0,'Request Testing'!X239&gt;0,'Request Testing'!Y239&gt;0,'Request Testing'!Z239&gt;0,'Request Testing'!AA239&gt;0,'Request Testing'!AB239&gt;0),"X","")</f>
        <v/>
      </c>
      <c r="AF239" s="75" t="str">
        <f>IF(ISNUMBER(SEARCH({"S"},C239)),"S",IF(ISNUMBER(SEARCH({"M"},C239)),"B",IF(ISNUMBER(SEARCH({"B"},C239)),"B",IF(ISNUMBER(SEARCH({"C"},C239)),"C",IF(ISNUMBER(SEARCH({"H"},C239)),"C",IF(ISNUMBER(SEARCH({"F"},C239)),"C",""))))))</f>
        <v/>
      </c>
      <c r="AG239" s="74" t="str">
        <f t="shared" si="60"/>
        <v/>
      </c>
      <c r="AH239" s="74" t="str">
        <f t="shared" si="61"/>
        <v/>
      </c>
      <c r="AI239" s="74" t="str">
        <f t="shared" si="62"/>
        <v/>
      </c>
      <c r="AJ239" s="4" t="str">
        <f t="shared" si="63"/>
        <v/>
      </c>
      <c r="AK239" s="76" t="str">
        <f>IF('Request Testing'!M239&lt;1,"",IF(AND(OR('Request Testing'!$E$1&gt;0),COUNTA('Request Testing'!M239)&gt;0),"CHR","GGP-LD"))</f>
        <v/>
      </c>
      <c r="AL239" s="4" t="str">
        <f t="shared" si="64"/>
        <v/>
      </c>
      <c r="AM239" s="52" t="str">
        <f t="shared" si="65"/>
        <v/>
      </c>
      <c r="AN239" s="4" t="str">
        <f t="shared" si="66"/>
        <v/>
      </c>
      <c r="AO239" s="4" t="str">
        <f t="shared" si="67"/>
        <v/>
      </c>
      <c r="AP239" s="74" t="str">
        <f t="shared" si="68"/>
        <v/>
      </c>
      <c r="AQ239" s="4" t="str">
        <f t="shared" si="69"/>
        <v/>
      </c>
      <c r="AR239" s="4" t="str">
        <f t="shared" si="79"/>
        <v/>
      </c>
      <c r="AS239" s="74" t="str">
        <f t="shared" si="70"/>
        <v/>
      </c>
      <c r="AT239" s="4" t="str">
        <f t="shared" si="71"/>
        <v/>
      </c>
      <c r="AU239" s="4" t="str">
        <f t="shared" si="72"/>
        <v/>
      </c>
      <c r="AV239" s="4" t="str">
        <f t="shared" si="73"/>
        <v/>
      </c>
      <c r="AW239" s="4" t="str">
        <f t="shared" si="74"/>
        <v/>
      </c>
      <c r="AX239" s="4" t="str">
        <f t="shared" si="75"/>
        <v/>
      </c>
      <c r="AY239" s="4" t="str">
        <f t="shared" si="76"/>
        <v/>
      </c>
      <c r="AZ239" s="4" t="str">
        <f t="shared" si="77"/>
        <v/>
      </c>
      <c r="BA239" s="77" t="str">
        <f>IF(AND(OR('Request Testing'!L239&gt;0,'Request Testing'!M239&gt;0),COUNTA('Request Testing'!V239:AB239)&gt;0),"Run Panel","")</f>
        <v/>
      </c>
      <c r="BC239" s="78" t="str">
        <f>IF(AG239="Blood Card",'Order Details'!$S$34,"")</f>
        <v/>
      </c>
      <c r="BD239" s="78" t="str">
        <f>IF(AH239="Hair Card",'Order Details'!$S$35,"")</f>
        <v/>
      </c>
      <c r="BF239" s="4" t="str">
        <f>IF(AJ239="GGP-HD",'Order Details'!$N$10,"")</f>
        <v/>
      </c>
      <c r="BG239" s="79" t="str">
        <f>IF(AK239="GGP-LD",'Order Details'!$N$15,IF(AK239="CHR",'Order Details'!$P$15,""))</f>
        <v/>
      </c>
      <c r="BH239" s="52" t="str">
        <f>IF(AL239="GGP-uLD",'Order Details'!$N$18,"")</f>
        <v/>
      </c>
      <c r="BI239" s="80" t="str">
        <f>IF(AM239="PV",'Order Details'!$N$24,"")</f>
        <v/>
      </c>
      <c r="BJ239" s="78" t="str">
        <f>IF(AN239="HPS",'Order Details'!$N$34,IF(AN239="HPS ADD ON",'Order Details'!$M$34,""))</f>
        <v/>
      </c>
      <c r="BK239" s="78" t="str">
        <f>IF(AO239="CC",'Order Details'!$N$33,IF(AO239="CC ADD ON",'Order Details'!$M$33,""))</f>
        <v/>
      </c>
      <c r="BL239" s="79" t="str">
        <f>IF(AP239="DL",'Order Details'!$N$35,"")</f>
        <v/>
      </c>
      <c r="BM239" s="79" t="str">
        <f>IF(AQ239="RC",'Order Details'!$N$36,"")</f>
        <v/>
      </c>
      <c r="BN239" s="79" t="str">
        <f>IF(AR239="OH",'Order Details'!$N$37,"")</f>
        <v/>
      </c>
      <c r="BO239" s="79" t="str">
        <f>IF(AS239="BVD",'Order Details'!$N$38,"")</f>
        <v/>
      </c>
      <c r="BP239" s="79" t="str">
        <f>IF(AT239="AM",'Order Details'!$N$40,"")</f>
        <v/>
      </c>
      <c r="BQ239" s="79" t="str">
        <f>IF(AU239="NH",'Order Details'!$N$41,"")</f>
        <v/>
      </c>
      <c r="BR239" s="79" t="str">
        <f>IF(AV239="CA",'Order Details'!$N$42,"")</f>
        <v/>
      </c>
      <c r="BS239" s="79" t="str">
        <f>IF(AW239="DD",'Order Details'!$N$43,"")</f>
        <v/>
      </c>
      <c r="BT239" s="79" t="str">
        <f>IF(AX239="TH",'Order Details'!$N$45,"")</f>
        <v/>
      </c>
      <c r="BU239" s="79" t="str">
        <f>IF(AY239="PHA",'Order Details'!$N$44,"")</f>
        <v/>
      </c>
      <c r="BV239" s="79" t="str">
        <f>IF(AZ239="OS",'Order Details'!$N$46,"")</f>
        <v/>
      </c>
      <c r="BW239" s="79" t="str">
        <f>IF(BA239="RUN PANEL",'Order Details'!$N$39,"")</f>
        <v/>
      </c>
      <c r="BX239" s="79" t="str">
        <f t="shared" si="78"/>
        <v/>
      </c>
    </row>
    <row r="240" spans="1:76" ht="15.75" customHeight="1">
      <c r="A240" s="22" t="str">
        <f>IF('Request Testing'!A240&gt;0,'Request Testing'!A240,"")</f>
        <v/>
      </c>
      <c r="B240" s="70" t="str">
        <f>IF('Request Testing'!B240="","",'Request Testing'!B240)</f>
        <v/>
      </c>
      <c r="C240" s="70" t="str">
        <f>IF('Request Testing'!C240="","",'Request Testing'!C240)</f>
        <v/>
      </c>
      <c r="D240" s="24" t="str">
        <f>IF('Request Testing'!D240="","",'Request Testing'!D240)</f>
        <v/>
      </c>
      <c r="E240" s="24" t="str">
        <f>IF('Request Testing'!E240="","",'Request Testing'!E240)</f>
        <v/>
      </c>
      <c r="F240" s="24" t="str">
        <f>IF('Request Testing'!F240="","",'Request Testing'!F240)</f>
        <v/>
      </c>
      <c r="G240" s="22" t="str">
        <f>IF('Request Testing'!G240="","",'Request Testing'!G240)</f>
        <v/>
      </c>
      <c r="H240" s="71" t="str">
        <f>IF('Request Testing'!H240="","",'Request Testing'!H240)</f>
        <v/>
      </c>
      <c r="I240" s="22" t="str">
        <f>IF('Request Testing'!I240="","",'Request Testing'!I240)</f>
        <v/>
      </c>
      <c r="J240" s="22" t="str">
        <f>IF('Request Testing'!J240="","",'Request Testing'!J240)</f>
        <v/>
      </c>
      <c r="K240" s="22" t="str">
        <f>IF('Request Testing'!K240="","",'Request Testing'!K240)</f>
        <v/>
      </c>
      <c r="L240" s="70" t="str">
        <f>IF('Request Testing'!L240="","",'Request Testing'!L240)</f>
        <v/>
      </c>
      <c r="M240" s="70" t="str">
        <f>IF('Request Testing'!M240="","",'Request Testing'!M240)</f>
        <v/>
      </c>
      <c r="N240" s="70" t="str">
        <f>IF('Request Testing'!N240="","",'Request Testing'!N240)</f>
        <v/>
      </c>
      <c r="O240" s="72" t="str">
        <f>IF('Request Testing'!O240&lt;1,"",IF(AND(OR('Request Testing'!L240&gt;0,'Request Testing'!M240&gt;0,'Request Testing'!N240&gt;0),COUNTA('Request Testing'!O240)&gt;0),"","PV"))</f>
        <v/>
      </c>
      <c r="P240" s="72" t="str">
        <f>IF('Request Testing'!P240&lt;1,"",IF(AND(OR('Request Testing'!L240&gt;0,'Request Testing'!M240&gt;0),COUNTA('Request Testing'!P240)&gt;0),"HPS ADD ON","HPS"))</f>
        <v/>
      </c>
      <c r="Q240" s="72" t="str">
        <f>IF('Request Testing'!Q240&lt;1,"",IF(AND(OR('Request Testing'!L240&gt;0,'Request Testing'!M240&gt;0),COUNTA('Request Testing'!Q240)&gt;0),"CC ADD ON","CC"))</f>
        <v/>
      </c>
      <c r="R240" s="72" t="str">
        <f>IF('Request Testing'!R240&lt;1,"",IF(AND(OR('Request Testing'!L240&gt;0,'Request Testing'!M240&gt;0),COUNTA('Request Testing'!R240)&gt;0),"RC ADD ON","RC"))</f>
        <v/>
      </c>
      <c r="S240" s="70" t="str">
        <f>IF('Request Testing'!S240&lt;1,"",IF(AND(OR('Request Testing'!L240&gt;0,'Request Testing'!M240&gt;0),COUNTA('Request Testing'!S240)&gt;0),"DL ADD ON","DL"))</f>
        <v/>
      </c>
      <c r="T240" s="70" t="str">
        <f>IF('Request Testing'!T240="","",'Request Testing'!T240)</f>
        <v/>
      </c>
      <c r="U240" s="70" t="str">
        <f>IF('Request Testing'!U240&lt;1,"",IF(AND(OR('Request Testing'!L240&gt;0,'Request Testing'!M240&gt;0),COUNTA('Request Testing'!U240)&gt;0),"OH ADD ON","OH"))</f>
        <v/>
      </c>
      <c r="V240" s="73" t="str">
        <f>IF('Request Testing'!V240&lt;1,"",IF(AND(OR('Request Testing'!L240&gt;0,'Request Testing'!M240&gt;0),COUNTA('Request Testing'!V240)&gt;0),"GCP","AM"))</f>
        <v/>
      </c>
      <c r="W240" s="73" t="str">
        <f>IF('Request Testing'!W240&lt;1,"",IF(AND(OR('Request Testing'!L240&gt;0,'Request Testing'!M240&gt;0),COUNTA('Request Testing'!W240)&gt;0),"GCP","NH"))</f>
        <v/>
      </c>
      <c r="X240" s="73" t="str">
        <f>IF('Request Testing'!X240&lt;1,"",IF(AND(OR('Request Testing'!L240&gt;0,'Request Testing'!M240&gt;0),COUNTA('Request Testing'!X240)&gt;0),"GCP","CA"))</f>
        <v/>
      </c>
      <c r="Y240" s="73" t="str">
        <f>IF('Request Testing'!Y240&lt;1,"",IF(AND(OR('Request Testing'!L240&gt;0,'Request Testing'!M240&gt;0),COUNTA('Request Testing'!Y240)&gt;0),"GCP","DD"))</f>
        <v/>
      </c>
      <c r="Z240" s="73" t="str">
        <f>IF('Request Testing'!Z240&lt;1,"",IF(AND(OR('Request Testing'!L240&gt;0,'Request Testing'!M240&gt;0),COUNTA('Request Testing'!Z240)&gt;0),"GCP","TH"))</f>
        <v/>
      </c>
      <c r="AA240" s="73" t="str">
        <f>IF('Request Testing'!AA240&lt;1,"",IF(AND(OR('Request Testing'!L240&gt;0,'Request Testing'!M240&gt;0),COUNTA('Request Testing'!AA240)&gt;0),"GCP","PHA"))</f>
        <v/>
      </c>
      <c r="AB240" s="73" t="str">
        <f>IF('Request Testing'!AB240&lt;1,"",IF(AND(OR('Request Testing'!L240&gt;0,'Request Testing'!M240&gt;0),COUNTA('Request Testing'!AB240)&gt;0),"GCP","OS"))</f>
        <v/>
      </c>
      <c r="AE240" s="74" t="str">
        <f>IF(OR('Request Testing'!L240&gt;0,'Request Testing'!M240&gt;0,'Request Testing'!N240&gt;0,'Request Testing'!O240&gt;0,'Request Testing'!P240&gt;0,'Request Testing'!Q240&gt;0,'Request Testing'!R240&gt;0,'Request Testing'!S240&gt;0,'Request Testing'!T240&gt;0,'Request Testing'!U240&gt;0,'Request Testing'!V240&gt;0,'Request Testing'!W240&gt;0,'Request Testing'!X240&gt;0,'Request Testing'!Y240&gt;0,'Request Testing'!Z240&gt;0,'Request Testing'!AA240&gt;0,'Request Testing'!AB240&gt;0),"X","")</f>
        <v/>
      </c>
      <c r="AF240" s="75" t="str">
        <f>IF(ISNUMBER(SEARCH({"S"},C240)),"S",IF(ISNUMBER(SEARCH({"M"},C240)),"B",IF(ISNUMBER(SEARCH({"B"},C240)),"B",IF(ISNUMBER(SEARCH({"C"},C240)),"C",IF(ISNUMBER(SEARCH({"H"},C240)),"C",IF(ISNUMBER(SEARCH({"F"},C240)),"C",""))))))</f>
        <v/>
      </c>
      <c r="AG240" s="74" t="str">
        <f t="shared" si="60"/>
        <v/>
      </c>
      <c r="AH240" s="74" t="str">
        <f t="shared" si="61"/>
        <v/>
      </c>
      <c r="AI240" s="74" t="str">
        <f t="shared" si="62"/>
        <v/>
      </c>
      <c r="AJ240" s="4" t="str">
        <f t="shared" si="63"/>
        <v/>
      </c>
      <c r="AK240" s="76" t="str">
        <f>IF('Request Testing'!M240&lt;1,"",IF(AND(OR('Request Testing'!$E$1&gt;0),COUNTA('Request Testing'!M240)&gt;0),"CHR","GGP-LD"))</f>
        <v/>
      </c>
      <c r="AL240" s="4" t="str">
        <f t="shared" si="64"/>
        <v/>
      </c>
      <c r="AM240" s="52" t="str">
        <f t="shared" si="65"/>
        <v/>
      </c>
      <c r="AN240" s="4" t="str">
        <f t="shared" si="66"/>
        <v/>
      </c>
      <c r="AO240" s="4" t="str">
        <f t="shared" si="67"/>
        <v/>
      </c>
      <c r="AP240" s="74" t="str">
        <f t="shared" si="68"/>
        <v/>
      </c>
      <c r="AQ240" s="4" t="str">
        <f t="shared" si="69"/>
        <v/>
      </c>
      <c r="AR240" s="4" t="str">
        <f t="shared" si="79"/>
        <v/>
      </c>
      <c r="AS240" s="74" t="str">
        <f t="shared" si="70"/>
        <v/>
      </c>
      <c r="AT240" s="4" t="str">
        <f t="shared" si="71"/>
        <v/>
      </c>
      <c r="AU240" s="4" t="str">
        <f t="shared" si="72"/>
        <v/>
      </c>
      <c r="AV240" s="4" t="str">
        <f t="shared" si="73"/>
        <v/>
      </c>
      <c r="AW240" s="4" t="str">
        <f t="shared" si="74"/>
        <v/>
      </c>
      <c r="AX240" s="4" t="str">
        <f t="shared" si="75"/>
        <v/>
      </c>
      <c r="AY240" s="4" t="str">
        <f t="shared" si="76"/>
        <v/>
      </c>
      <c r="AZ240" s="4" t="str">
        <f t="shared" si="77"/>
        <v/>
      </c>
      <c r="BA240" s="77" t="str">
        <f>IF(AND(OR('Request Testing'!L240&gt;0,'Request Testing'!M240&gt;0),COUNTA('Request Testing'!V240:AB240)&gt;0),"Run Panel","")</f>
        <v/>
      </c>
      <c r="BC240" s="78" t="str">
        <f>IF(AG240="Blood Card",'Order Details'!$S$34,"")</f>
        <v/>
      </c>
      <c r="BD240" s="78" t="str">
        <f>IF(AH240="Hair Card",'Order Details'!$S$35,"")</f>
        <v/>
      </c>
      <c r="BF240" s="4" t="str">
        <f>IF(AJ240="GGP-HD",'Order Details'!$N$10,"")</f>
        <v/>
      </c>
      <c r="BG240" s="79" t="str">
        <f>IF(AK240="GGP-LD",'Order Details'!$N$15,IF(AK240="CHR",'Order Details'!$P$15,""))</f>
        <v/>
      </c>
      <c r="BH240" s="52" t="str">
        <f>IF(AL240="GGP-uLD",'Order Details'!$N$18,"")</f>
        <v/>
      </c>
      <c r="BI240" s="80" t="str">
        <f>IF(AM240="PV",'Order Details'!$N$24,"")</f>
        <v/>
      </c>
      <c r="BJ240" s="78" t="str">
        <f>IF(AN240="HPS",'Order Details'!$N$34,IF(AN240="HPS ADD ON",'Order Details'!$M$34,""))</f>
        <v/>
      </c>
      <c r="BK240" s="78" t="str">
        <f>IF(AO240="CC",'Order Details'!$N$33,IF(AO240="CC ADD ON",'Order Details'!$M$33,""))</f>
        <v/>
      </c>
      <c r="BL240" s="79" t="str">
        <f>IF(AP240="DL",'Order Details'!$N$35,"")</f>
        <v/>
      </c>
      <c r="BM240" s="79" t="str">
        <f>IF(AQ240="RC",'Order Details'!$N$36,"")</f>
        <v/>
      </c>
      <c r="BN240" s="79" t="str">
        <f>IF(AR240="OH",'Order Details'!$N$37,"")</f>
        <v/>
      </c>
      <c r="BO240" s="79" t="str">
        <f>IF(AS240="BVD",'Order Details'!$N$38,"")</f>
        <v/>
      </c>
      <c r="BP240" s="79" t="str">
        <f>IF(AT240="AM",'Order Details'!$N$40,"")</f>
        <v/>
      </c>
      <c r="BQ240" s="79" t="str">
        <f>IF(AU240="NH",'Order Details'!$N$41,"")</f>
        <v/>
      </c>
      <c r="BR240" s="79" t="str">
        <f>IF(AV240="CA",'Order Details'!$N$42,"")</f>
        <v/>
      </c>
      <c r="BS240" s="79" t="str">
        <f>IF(AW240="DD",'Order Details'!$N$43,"")</f>
        <v/>
      </c>
      <c r="BT240" s="79" t="str">
        <f>IF(AX240="TH",'Order Details'!$N$45,"")</f>
        <v/>
      </c>
      <c r="BU240" s="79" t="str">
        <f>IF(AY240="PHA",'Order Details'!$N$44,"")</f>
        <v/>
      </c>
      <c r="BV240" s="79" t="str">
        <f>IF(AZ240="OS",'Order Details'!$N$46,"")</f>
        <v/>
      </c>
      <c r="BW240" s="79" t="str">
        <f>IF(BA240="RUN PANEL",'Order Details'!$N$39,"")</f>
        <v/>
      </c>
      <c r="BX240" s="79" t="str">
        <f t="shared" si="78"/>
        <v/>
      </c>
    </row>
    <row r="241" spans="1:76" ht="15.75" customHeight="1">
      <c r="A241" s="22" t="str">
        <f>IF('Request Testing'!A241&gt;0,'Request Testing'!A241,"")</f>
        <v/>
      </c>
      <c r="B241" s="70" t="str">
        <f>IF('Request Testing'!B241="","",'Request Testing'!B241)</f>
        <v/>
      </c>
      <c r="C241" s="70" t="str">
        <f>IF('Request Testing'!C241="","",'Request Testing'!C241)</f>
        <v/>
      </c>
      <c r="D241" s="24" t="str">
        <f>IF('Request Testing'!D241="","",'Request Testing'!D241)</f>
        <v/>
      </c>
      <c r="E241" s="24" t="str">
        <f>IF('Request Testing'!E241="","",'Request Testing'!E241)</f>
        <v/>
      </c>
      <c r="F241" s="24" t="str">
        <f>IF('Request Testing'!F241="","",'Request Testing'!F241)</f>
        <v/>
      </c>
      <c r="G241" s="22" t="str">
        <f>IF('Request Testing'!G241="","",'Request Testing'!G241)</f>
        <v/>
      </c>
      <c r="H241" s="71" t="str">
        <f>IF('Request Testing'!H241="","",'Request Testing'!H241)</f>
        <v/>
      </c>
      <c r="I241" s="22" t="str">
        <f>IF('Request Testing'!I241="","",'Request Testing'!I241)</f>
        <v/>
      </c>
      <c r="J241" s="22" t="str">
        <f>IF('Request Testing'!J241="","",'Request Testing'!J241)</f>
        <v/>
      </c>
      <c r="K241" s="22" t="str">
        <f>IF('Request Testing'!K241="","",'Request Testing'!K241)</f>
        <v/>
      </c>
      <c r="L241" s="70" t="str">
        <f>IF('Request Testing'!L241="","",'Request Testing'!L241)</f>
        <v/>
      </c>
      <c r="M241" s="70" t="str">
        <f>IF('Request Testing'!M241="","",'Request Testing'!M241)</f>
        <v/>
      </c>
      <c r="N241" s="70" t="str">
        <f>IF('Request Testing'!N241="","",'Request Testing'!N241)</f>
        <v/>
      </c>
      <c r="O241" s="72" t="str">
        <f>IF('Request Testing'!O241&lt;1,"",IF(AND(OR('Request Testing'!L241&gt;0,'Request Testing'!M241&gt;0,'Request Testing'!N241&gt;0),COUNTA('Request Testing'!O241)&gt;0),"","PV"))</f>
        <v/>
      </c>
      <c r="P241" s="72" t="str">
        <f>IF('Request Testing'!P241&lt;1,"",IF(AND(OR('Request Testing'!L241&gt;0,'Request Testing'!M241&gt;0),COUNTA('Request Testing'!P241)&gt;0),"HPS ADD ON","HPS"))</f>
        <v/>
      </c>
      <c r="Q241" s="72" t="str">
        <f>IF('Request Testing'!Q241&lt;1,"",IF(AND(OR('Request Testing'!L241&gt;0,'Request Testing'!M241&gt;0),COUNTA('Request Testing'!Q241)&gt;0),"CC ADD ON","CC"))</f>
        <v/>
      </c>
      <c r="R241" s="72" t="str">
        <f>IF('Request Testing'!R241&lt;1,"",IF(AND(OR('Request Testing'!L241&gt;0,'Request Testing'!M241&gt;0),COUNTA('Request Testing'!R241)&gt;0),"RC ADD ON","RC"))</f>
        <v/>
      </c>
      <c r="S241" s="70" t="str">
        <f>IF('Request Testing'!S241&lt;1,"",IF(AND(OR('Request Testing'!L241&gt;0,'Request Testing'!M241&gt;0),COUNTA('Request Testing'!S241)&gt;0),"DL ADD ON","DL"))</f>
        <v/>
      </c>
      <c r="T241" s="70" t="str">
        <f>IF('Request Testing'!T241="","",'Request Testing'!T241)</f>
        <v/>
      </c>
      <c r="U241" s="70" t="str">
        <f>IF('Request Testing'!U241&lt;1,"",IF(AND(OR('Request Testing'!L241&gt;0,'Request Testing'!M241&gt;0),COUNTA('Request Testing'!U241)&gt;0),"OH ADD ON","OH"))</f>
        <v/>
      </c>
      <c r="V241" s="73" t="str">
        <f>IF('Request Testing'!V241&lt;1,"",IF(AND(OR('Request Testing'!L241&gt;0,'Request Testing'!M241&gt;0),COUNTA('Request Testing'!V241)&gt;0),"GCP","AM"))</f>
        <v/>
      </c>
      <c r="W241" s="73" t="str">
        <f>IF('Request Testing'!W241&lt;1,"",IF(AND(OR('Request Testing'!L241&gt;0,'Request Testing'!M241&gt;0),COUNTA('Request Testing'!W241)&gt;0),"GCP","NH"))</f>
        <v/>
      </c>
      <c r="X241" s="73" t="str">
        <f>IF('Request Testing'!X241&lt;1,"",IF(AND(OR('Request Testing'!L241&gt;0,'Request Testing'!M241&gt;0),COUNTA('Request Testing'!X241)&gt;0),"GCP","CA"))</f>
        <v/>
      </c>
      <c r="Y241" s="73" t="str">
        <f>IF('Request Testing'!Y241&lt;1,"",IF(AND(OR('Request Testing'!L241&gt;0,'Request Testing'!M241&gt;0),COUNTA('Request Testing'!Y241)&gt;0),"GCP","DD"))</f>
        <v/>
      </c>
      <c r="Z241" s="73" t="str">
        <f>IF('Request Testing'!Z241&lt;1,"",IF(AND(OR('Request Testing'!L241&gt;0,'Request Testing'!M241&gt;0),COUNTA('Request Testing'!Z241)&gt;0),"GCP","TH"))</f>
        <v/>
      </c>
      <c r="AA241" s="73" t="str">
        <f>IF('Request Testing'!AA241&lt;1,"",IF(AND(OR('Request Testing'!L241&gt;0,'Request Testing'!M241&gt;0),COUNTA('Request Testing'!AA241)&gt;0),"GCP","PHA"))</f>
        <v/>
      </c>
      <c r="AB241" s="73" t="str">
        <f>IF('Request Testing'!AB241&lt;1,"",IF(AND(OR('Request Testing'!L241&gt;0,'Request Testing'!M241&gt;0),COUNTA('Request Testing'!AB241)&gt;0),"GCP","OS"))</f>
        <v/>
      </c>
      <c r="AE241" s="74" t="str">
        <f>IF(OR('Request Testing'!L241&gt;0,'Request Testing'!M241&gt;0,'Request Testing'!N241&gt;0,'Request Testing'!O241&gt;0,'Request Testing'!P241&gt;0,'Request Testing'!Q241&gt;0,'Request Testing'!R241&gt;0,'Request Testing'!S241&gt;0,'Request Testing'!T241&gt;0,'Request Testing'!U241&gt;0,'Request Testing'!V241&gt;0,'Request Testing'!W241&gt;0,'Request Testing'!X241&gt;0,'Request Testing'!Y241&gt;0,'Request Testing'!Z241&gt;0,'Request Testing'!AA241&gt;0,'Request Testing'!AB241&gt;0),"X","")</f>
        <v/>
      </c>
      <c r="AF241" s="75" t="str">
        <f>IF(ISNUMBER(SEARCH({"S"},C241)),"S",IF(ISNUMBER(SEARCH({"M"},C241)),"B",IF(ISNUMBER(SEARCH({"B"},C241)),"B",IF(ISNUMBER(SEARCH({"C"},C241)),"C",IF(ISNUMBER(SEARCH({"H"},C241)),"C",IF(ISNUMBER(SEARCH({"F"},C241)),"C",""))))))</f>
        <v/>
      </c>
      <c r="AG241" s="74" t="str">
        <f t="shared" si="60"/>
        <v/>
      </c>
      <c r="AH241" s="74" t="str">
        <f t="shared" si="61"/>
        <v/>
      </c>
      <c r="AI241" s="74" t="str">
        <f t="shared" si="62"/>
        <v/>
      </c>
      <c r="AJ241" s="4" t="str">
        <f t="shared" si="63"/>
        <v/>
      </c>
      <c r="AK241" s="76" t="str">
        <f>IF('Request Testing'!M241&lt;1,"",IF(AND(OR('Request Testing'!$E$1&gt;0),COUNTA('Request Testing'!M241)&gt;0),"CHR","GGP-LD"))</f>
        <v/>
      </c>
      <c r="AL241" s="4" t="str">
        <f t="shared" si="64"/>
        <v/>
      </c>
      <c r="AM241" s="52" t="str">
        <f t="shared" si="65"/>
        <v/>
      </c>
      <c r="AN241" s="4" t="str">
        <f t="shared" si="66"/>
        <v/>
      </c>
      <c r="AO241" s="4" t="str">
        <f t="shared" si="67"/>
        <v/>
      </c>
      <c r="AP241" s="74" t="str">
        <f t="shared" si="68"/>
        <v/>
      </c>
      <c r="AQ241" s="4" t="str">
        <f t="shared" si="69"/>
        <v/>
      </c>
      <c r="AR241" s="4" t="str">
        <f t="shared" si="79"/>
        <v/>
      </c>
      <c r="AS241" s="74" t="str">
        <f t="shared" si="70"/>
        <v/>
      </c>
      <c r="AT241" s="4" t="str">
        <f t="shared" si="71"/>
        <v/>
      </c>
      <c r="AU241" s="4" t="str">
        <f t="shared" si="72"/>
        <v/>
      </c>
      <c r="AV241" s="4" t="str">
        <f t="shared" si="73"/>
        <v/>
      </c>
      <c r="AW241" s="4" t="str">
        <f t="shared" si="74"/>
        <v/>
      </c>
      <c r="AX241" s="4" t="str">
        <f t="shared" si="75"/>
        <v/>
      </c>
      <c r="AY241" s="4" t="str">
        <f t="shared" si="76"/>
        <v/>
      </c>
      <c r="AZ241" s="4" t="str">
        <f t="shared" si="77"/>
        <v/>
      </c>
      <c r="BA241" s="77" t="str">
        <f>IF(AND(OR('Request Testing'!L241&gt;0,'Request Testing'!M241&gt;0),COUNTA('Request Testing'!V241:AB241)&gt;0),"Run Panel","")</f>
        <v/>
      </c>
      <c r="BC241" s="78" t="str">
        <f>IF(AG241="Blood Card",'Order Details'!$S$34,"")</f>
        <v/>
      </c>
      <c r="BD241" s="78" t="str">
        <f>IF(AH241="Hair Card",'Order Details'!$S$35,"")</f>
        <v/>
      </c>
      <c r="BF241" s="4" t="str">
        <f>IF(AJ241="GGP-HD",'Order Details'!$N$10,"")</f>
        <v/>
      </c>
      <c r="BG241" s="79" t="str">
        <f>IF(AK241="GGP-LD",'Order Details'!$N$15,IF(AK241="CHR",'Order Details'!$P$15,""))</f>
        <v/>
      </c>
      <c r="BH241" s="52" t="str">
        <f>IF(AL241="GGP-uLD",'Order Details'!$N$18,"")</f>
        <v/>
      </c>
      <c r="BI241" s="80" t="str">
        <f>IF(AM241="PV",'Order Details'!$N$24,"")</f>
        <v/>
      </c>
      <c r="BJ241" s="78" t="str">
        <f>IF(AN241="HPS",'Order Details'!$N$34,IF(AN241="HPS ADD ON",'Order Details'!$M$34,""))</f>
        <v/>
      </c>
      <c r="BK241" s="78" t="str">
        <f>IF(AO241="CC",'Order Details'!$N$33,IF(AO241="CC ADD ON",'Order Details'!$M$33,""))</f>
        <v/>
      </c>
      <c r="BL241" s="79" t="str">
        <f>IF(AP241="DL",'Order Details'!$N$35,"")</f>
        <v/>
      </c>
      <c r="BM241" s="79" t="str">
        <f>IF(AQ241="RC",'Order Details'!$N$36,"")</f>
        <v/>
      </c>
      <c r="BN241" s="79" t="str">
        <f>IF(AR241="OH",'Order Details'!$N$37,"")</f>
        <v/>
      </c>
      <c r="BO241" s="79" t="str">
        <f>IF(AS241="BVD",'Order Details'!$N$38,"")</f>
        <v/>
      </c>
      <c r="BP241" s="79" t="str">
        <f>IF(AT241="AM",'Order Details'!$N$40,"")</f>
        <v/>
      </c>
      <c r="BQ241" s="79" t="str">
        <f>IF(AU241="NH",'Order Details'!$N$41,"")</f>
        <v/>
      </c>
      <c r="BR241" s="79" t="str">
        <f>IF(AV241="CA",'Order Details'!$N$42,"")</f>
        <v/>
      </c>
      <c r="BS241" s="79" t="str">
        <f>IF(AW241="DD",'Order Details'!$N$43,"")</f>
        <v/>
      </c>
      <c r="BT241" s="79" t="str">
        <f>IF(AX241="TH",'Order Details'!$N$45,"")</f>
        <v/>
      </c>
      <c r="BU241" s="79" t="str">
        <f>IF(AY241="PHA",'Order Details'!$N$44,"")</f>
        <v/>
      </c>
      <c r="BV241" s="79" t="str">
        <f>IF(AZ241="OS",'Order Details'!$N$46,"")</f>
        <v/>
      </c>
      <c r="BW241" s="79" t="str">
        <f>IF(BA241="RUN PANEL",'Order Details'!$N$39,"")</f>
        <v/>
      </c>
      <c r="BX241" s="79" t="str">
        <f t="shared" si="78"/>
        <v/>
      </c>
    </row>
    <row r="242" spans="1:76" ht="15.75" customHeight="1">
      <c r="A242" s="22" t="str">
        <f>IF('Request Testing'!A242&gt;0,'Request Testing'!A242,"")</f>
        <v/>
      </c>
      <c r="B242" s="70" t="str">
        <f>IF('Request Testing'!B242="","",'Request Testing'!B242)</f>
        <v/>
      </c>
      <c r="C242" s="70" t="str">
        <f>IF('Request Testing'!C242="","",'Request Testing'!C242)</f>
        <v/>
      </c>
      <c r="D242" s="24" t="str">
        <f>IF('Request Testing'!D242="","",'Request Testing'!D242)</f>
        <v/>
      </c>
      <c r="E242" s="24" t="str">
        <f>IF('Request Testing'!E242="","",'Request Testing'!E242)</f>
        <v/>
      </c>
      <c r="F242" s="24" t="str">
        <f>IF('Request Testing'!F242="","",'Request Testing'!F242)</f>
        <v/>
      </c>
      <c r="G242" s="22" t="str">
        <f>IF('Request Testing'!G242="","",'Request Testing'!G242)</f>
        <v/>
      </c>
      <c r="H242" s="71" t="str">
        <f>IF('Request Testing'!H242="","",'Request Testing'!H242)</f>
        <v/>
      </c>
      <c r="I242" s="22" t="str">
        <f>IF('Request Testing'!I242="","",'Request Testing'!I242)</f>
        <v/>
      </c>
      <c r="J242" s="22" t="str">
        <f>IF('Request Testing'!J242="","",'Request Testing'!J242)</f>
        <v/>
      </c>
      <c r="K242" s="22" t="str">
        <f>IF('Request Testing'!K242="","",'Request Testing'!K242)</f>
        <v/>
      </c>
      <c r="L242" s="70" t="str">
        <f>IF('Request Testing'!L242="","",'Request Testing'!L242)</f>
        <v/>
      </c>
      <c r="M242" s="70" t="str">
        <f>IF('Request Testing'!M242="","",'Request Testing'!M242)</f>
        <v/>
      </c>
      <c r="N242" s="70" t="str">
        <f>IF('Request Testing'!N242="","",'Request Testing'!N242)</f>
        <v/>
      </c>
      <c r="O242" s="72" t="str">
        <f>IF('Request Testing'!O242&lt;1,"",IF(AND(OR('Request Testing'!L242&gt;0,'Request Testing'!M242&gt;0,'Request Testing'!N242&gt;0),COUNTA('Request Testing'!O242)&gt;0),"","PV"))</f>
        <v/>
      </c>
      <c r="P242" s="72" t="str">
        <f>IF('Request Testing'!P242&lt;1,"",IF(AND(OR('Request Testing'!L242&gt;0,'Request Testing'!M242&gt;0),COUNTA('Request Testing'!P242)&gt;0),"HPS ADD ON","HPS"))</f>
        <v/>
      </c>
      <c r="Q242" s="72" t="str">
        <f>IF('Request Testing'!Q242&lt;1,"",IF(AND(OR('Request Testing'!L242&gt;0,'Request Testing'!M242&gt;0),COUNTA('Request Testing'!Q242)&gt;0),"CC ADD ON","CC"))</f>
        <v/>
      </c>
      <c r="R242" s="72" t="str">
        <f>IF('Request Testing'!R242&lt;1,"",IF(AND(OR('Request Testing'!L242&gt;0,'Request Testing'!M242&gt;0),COUNTA('Request Testing'!R242)&gt;0),"RC ADD ON","RC"))</f>
        <v/>
      </c>
      <c r="S242" s="70" t="str">
        <f>IF('Request Testing'!S242&lt;1,"",IF(AND(OR('Request Testing'!L242&gt;0,'Request Testing'!M242&gt;0),COUNTA('Request Testing'!S242)&gt;0),"DL ADD ON","DL"))</f>
        <v/>
      </c>
      <c r="T242" s="70" t="str">
        <f>IF('Request Testing'!T242="","",'Request Testing'!T242)</f>
        <v/>
      </c>
      <c r="U242" s="70" t="str">
        <f>IF('Request Testing'!U242&lt;1,"",IF(AND(OR('Request Testing'!L242&gt;0,'Request Testing'!M242&gt;0),COUNTA('Request Testing'!U242)&gt;0),"OH ADD ON","OH"))</f>
        <v/>
      </c>
      <c r="V242" s="73" t="str">
        <f>IF('Request Testing'!V242&lt;1,"",IF(AND(OR('Request Testing'!L242&gt;0,'Request Testing'!M242&gt;0),COUNTA('Request Testing'!V242)&gt;0),"GCP","AM"))</f>
        <v/>
      </c>
      <c r="W242" s="73" t="str">
        <f>IF('Request Testing'!W242&lt;1,"",IF(AND(OR('Request Testing'!L242&gt;0,'Request Testing'!M242&gt;0),COUNTA('Request Testing'!W242)&gt;0),"GCP","NH"))</f>
        <v/>
      </c>
      <c r="X242" s="73" t="str">
        <f>IF('Request Testing'!X242&lt;1,"",IF(AND(OR('Request Testing'!L242&gt;0,'Request Testing'!M242&gt;0),COUNTA('Request Testing'!X242)&gt;0),"GCP","CA"))</f>
        <v/>
      </c>
      <c r="Y242" s="73" t="str">
        <f>IF('Request Testing'!Y242&lt;1,"",IF(AND(OR('Request Testing'!L242&gt;0,'Request Testing'!M242&gt;0),COUNTA('Request Testing'!Y242)&gt;0),"GCP","DD"))</f>
        <v/>
      </c>
      <c r="Z242" s="73" t="str">
        <f>IF('Request Testing'!Z242&lt;1,"",IF(AND(OR('Request Testing'!L242&gt;0,'Request Testing'!M242&gt;0),COUNTA('Request Testing'!Z242)&gt;0),"GCP","TH"))</f>
        <v/>
      </c>
      <c r="AA242" s="73" t="str">
        <f>IF('Request Testing'!AA242&lt;1,"",IF(AND(OR('Request Testing'!L242&gt;0,'Request Testing'!M242&gt;0),COUNTA('Request Testing'!AA242)&gt;0),"GCP","PHA"))</f>
        <v/>
      </c>
      <c r="AB242" s="73" t="str">
        <f>IF('Request Testing'!AB242&lt;1,"",IF(AND(OR('Request Testing'!L242&gt;0,'Request Testing'!M242&gt;0),COUNTA('Request Testing'!AB242)&gt;0),"GCP","OS"))</f>
        <v/>
      </c>
      <c r="AE242" s="74" t="str">
        <f>IF(OR('Request Testing'!L242&gt;0,'Request Testing'!M242&gt;0,'Request Testing'!N242&gt;0,'Request Testing'!O242&gt;0,'Request Testing'!P242&gt;0,'Request Testing'!Q242&gt;0,'Request Testing'!R242&gt;0,'Request Testing'!S242&gt;0,'Request Testing'!T242&gt;0,'Request Testing'!U242&gt;0,'Request Testing'!V242&gt;0,'Request Testing'!W242&gt;0,'Request Testing'!X242&gt;0,'Request Testing'!Y242&gt;0,'Request Testing'!Z242&gt;0,'Request Testing'!AA242&gt;0,'Request Testing'!AB242&gt;0),"X","")</f>
        <v/>
      </c>
      <c r="AF242" s="75" t="str">
        <f>IF(ISNUMBER(SEARCH({"S"},C242)),"S",IF(ISNUMBER(SEARCH({"M"},C242)),"B",IF(ISNUMBER(SEARCH({"B"},C242)),"B",IF(ISNUMBER(SEARCH({"C"},C242)),"C",IF(ISNUMBER(SEARCH({"H"},C242)),"C",IF(ISNUMBER(SEARCH({"F"},C242)),"C",""))))))</f>
        <v/>
      </c>
      <c r="AG242" s="74" t="str">
        <f t="shared" si="60"/>
        <v/>
      </c>
      <c r="AH242" s="74" t="str">
        <f t="shared" si="61"/>
        <v/>
      </c>
      <c r="AI242" s="74" t="str">
        <f t="shared" si="62"/>
        <v/>
      </c>
      <c r="AJ242" s="4" t="str">
        <f t="shared" si="63"/>
        <v/>
      </c>
      <c r="AK242" s="76" t="str">
        <f>IF('Request Testing'!M242&lt;1,"",IF(AND(OR('Request Testing'!$E$1&gt;0),COUNTA('Request Testing'!M242)&gt;0),"CHR","GGP-LD"))</f>
        <v/>
      </c>
      <c r="AL242" s="4" t="str">
        <f t="shared" si="64"/>
        <v/>
      </c>
      <c r="AM242" s="52" t="str">
        <f t="shared" si="65"/>
        <v/>
      </c>
      <c r="AN242" s="4" t="str">
        <f t="shared" si="66"/>
        <v/>
      </c>
      <c r="AO242" s="4" t="str">
        <f t="shared" si="67"/>
        <v/>
      </c>
      <c r="AP242" s="74" t="str">
        <f t="shared" si="68"/>
        <v/>
      </c>
      <c r="AQ242" s="4" t="str">
        <f t="shared" si="69"/>
        <v/>
      </c>
      <c r="AR242" s="4" t="str">
        <f t="shared" si="79"/>
        <v/>
      </c>
      <c r="AS242" s="74" t="str">
        <f t="shared" si="70"/>
        <v/>
      </c>
      <c r="AT242" s="4" t="str">
        <f t="shared" si="71"/>
        <v/>
      </c>
      <c r="AU242" s="4" t="str">
        <f t="shared" si="72"/>
        <v/>
      </c>
      <c r="AV242" s="4" t="str">
        <f t="shared" si="73"/>
        <v/>
      </c>
      <c r="AW242" s="4" t="str">
        <f t="shared" si="74"/>
        <v/>
      </c>
      <c r="AX242" s="4" t="str">
        <f t="shared" si="75"/>
        <v/>
      </c>
      <c r="AY242" s="4" t="str">
        <f t="shared" si="76"/>
        <v/>
      </c>
      <c r="AZ242" s="4" t="str">
        <f t="shared" si="77"/>
        <v/>
      </c>
      <c r="BA242" s="77" t="str">
        <f>IF(AND(OR('Request Testing'!L242&gt;0,'Request Testing'!M242&gt;0),COUNTA('Request Testing'!V242:AB242)&gt;0),"Run Panel","")</f>
        <v/>
      </c>
      <c r="BC242" s="78" t="str">
        <f>IF(AG242="Blood Card",'Order Details'!$S$34,"")</f>
        <v/>
      </c>
      <c r="BD242" s="78" t="str">
        <f>IF(AH242="Hair Card",'Order Details'!$S$35,"")</f>
        <v/>
      </c>
      <c r="BF242" s="4" t="str">
        <f>IF(AJ242="GGP-HD",'Order Details'!$N$10,"")</f>
        <v/>
      </c>
      <c r="BG242" s="79" t="str">
        <f>IF(AK242="GGP-LD",'Order Details'!$N$15,IF(AK242="CHR",'Order Details'!$P$15,""))</f>
        <v/>
      </c>
      <c r="BH242" s="52" t="str">
        <f>IF(AL242="GGP-uLD",'Order Details'!$N$18,"")</f>
        <v/>
      </c>
      <c r="BI242" s="80" t="str">
        <f>IF(AM242="PV",'Order Details'!$N$24,"")</f>
        <v/>
      </c>
      <c r="BJ242" s="78" t="str">
        <f>IF(AN242="HPS",'Order Details'!$N$34,IF(AN242="HPS ADD ON",'Order Details'!$M$34,""))</f>
        <v/>
      </c>
      <c r="BK242" s="78" t="str">
        <f>IF(AO242="CC",'Order Details'!$N$33,IF(AO242="CC ADD ON",'Order Details'!$M$33,""))</f>
        <v/>
      </c>
      <c r="BL242" s="79" t="str">
        <f>IF(AP242="DL",'Order Details'!$N$35,"")</f>
        <v/>
      </c>
      <c r="BM242" s="79" t="str">
        <f>IF(AQ242="RC",'Order Details'!$N$36,"")</f>
        <v/>
      </c>
      <c r="BN242" s="79" t="str">
        <f>IF(AR242="OH",'Order Details'!$N$37,"")</f>
        <v/>
      </c>
      <c r="BO242" s="79" t="str">
        <f>IF(AS242="BVD",'Order Details'!$N$38,"")</f>
        <v/>
      </c>
      <c r="BP242" s="79" t="str">
        <f>IF(AT242="AM",'Order Details'!$N$40,"")</f>
        <v/>
      </c>
      <c r="BQ242" s="79" t="str">
        <f>IF(AU242="NH",'Order Details'!$N$41,"")</f>
        <v/>
      </c>
      <c r="BR242" s="79" t="str">
        <f>IF(AV242="CA",'Order Details'!$N$42,"")</f>
        <v/>
      </c>
      <c r="BS242" s="79" t="str">
        <f>IF(AW242="DD",'Order Details'!$N$43,"")</f>
        <v/>
      </c>
      <c r="BT242" s="79" t="str">
        <f>IF(AX242="TH",'Order Details'!$N$45,"")</f>
        <v/>
      </c>
      <c r="BU242" s="79" t="str">
        <f>IF(AY242="PHA",'Order Details'!$N$44,"")</f>
        <v/>
      </c>
      <c r="BV242" s="79" t="str">
        <f>IF(AZ242="OS",'Order Details'!$N$46,"")</f>
        <v/>
      </c>
      <c r="BW242" s="79" t="str">
        <f>IF(BA242="RUN PANEL",'Order Details'!$N$39,"")</f>
        <v/>
      </c>
      <c r="BX242" s="79" t="str">
        <f t="shared" si="78"/>
        <v/>
      </c>
    </row>
    <row r="243" spans="1:76" ht="15.75" customHeight="1">
      <c r="A243" s="22" t="str">
        <f>IF('Request Testing'!A243&gt;0,'Request Testing'!A243,"")</f>
        <v/>
      </c>
      <c r="B243" s="70" t="str">
        <f>IF('Request Testing'!B243="","",'Request Testing'!B243)</f>
        <v/>
      </c>
      <c r="C243" s="70" t="str">
        <f>IF('Request Testing'!C243="","",'Request Testing'!C243)</f>
        <v/>
      </c>
      <c r="D243" s="24" t="str">
        <f>IF('Request Testing'!D243="","",'Request Testing'!D243)</f>
        <v/>
      </c>
      <c r="E243" s="24" t="str">
        <f>IF('Request Testing'!E243="","",'Request Testing'!E243)</f>
        <v/>
      </c>
      <c r="F243" s="24" t="str">
        <f>IF('Request Testing'!F243="","",'Request Testing'!F243)</f>
        <v/>
      </c>
      <c r="G243" s="22" t="str">
        <f>IF('Request Testing'!G243="","",'Request Testing'!G243)</f>
        <v/>
      </c>
      <c r="H243" s="71" t="str">
        <f>IF('Request Testing'!H243="","",'Request Testing'!H243)</f>
        <v/>
      </c>
      <c r="I243" s="22" t="str">
        <f>IF('Request Testing'!I243="","",'Request Testing'!I243)</f>
        <v/>
      </c>
      <c r="J243" s="22" t="str">
        <f>IF('Request Testing'!J243="","",'Request Testing'!J243)</f>
        <v/>
      </c>
      <c r="K243" s="22" t="str">
        <f>IF('Request Testing'!K243="","",'Request Testing'!K243)</f>
        <v/>
      </c>
      <c r="L243" s="70" t="str">
        <f>IF('Request Testing'!L243="","",'Request Testing'!L243)</f>
        <v/>
      </c>
      <c r="M243" s="70" t="str">
        <f>IF('Request Testing'!M243="","",'Request Testing'!M243)</f>
        <v/>
      </c>
      <c r="N243" s="70" t="str">
        <f>IF('Request Testing'!N243="","",'Request Testing'!N243)</f>
        <v/>
      </c>
      <c r="O243" s="72" t="str">
        <f>IF('Request Testing'!O243&lt;1,"",IF(AND(OR('Request Testing'!L243&gt;0,'Request Testing'!M243&gt;0,'Request Testing'!N243&gt;0),COUNTA('Request Testing'!O243)&gt;0),"","PV"))</f>
        <v/>
      </c>
      <c r="P243" s="72" t="str">
        <f>IF('Request Testing'!P243&lt;1,"",IF(AND(OR('Request Testing'!L243&gt;0,'Request Testing'!M243&gt;0),COUNTA('Request Testing'!P243)&gt;0),"HPS ADD ON","HPS"))</f>
        <v/>
      </c>
      <c r="Q243" s="72" t="str">
        <f>IF('Request Testing'!Q243&lt;1,"",IF(AND(OR('Request Testing'!L243&gt;0,'Request Testing'!M243&gt;0),COUNTA('Request Testing'!Q243)&gt;0),"CC ADD ON","CC"))</f>
        <v/>
      </c>
      <c r="R243" s="72" t="str">
        <f>IF('Request Testing'!R243&lt;1,"",IF(AND(OR('Request Testing'!L243&gt;0,'Request Testing'!M243&gt;0),COUNTA('Request Testing'!R243)&gt;0),"RC ADD ON","RC"))</f>
        <v/>
      </c>
      <c r="S243" s="70" t="str">
        <f>IF('Request Testing'!S243&lt;1,"",IF(AND(OR('Request Testing'!L243&gt;0,'Request Testing'!M243&gt;0),COUNTA('Request Testing'!S243)&gt;0),"DL ADD ON","DL"))</f>
        <v/>
      </c>
      <c r="T243" s="70" t="str">
        <f>IF('Request Testing'!T243="","",'Request Testing'!T243)</f>
        <v/>
      </c>
      <c r="U243" s="70" t="str">
        <f>IF('Request Testing'!U243&lt;1,"",IF(AND(OR('Request Testing'!L243&gt;0,'Request Testing'!M243&gt;0),COUNTA('Request Testing'!U243)&gt;0),"OH ADD ON","OH"))</f>
        <v/>
      </c>
      <c r="V243" s="73" t="str">
        <f>IF('Request Testing'!V243&lt;1,"",IF(AND(OR('Request Testing'!L243&gt;0,'Request Testing'!M243&gt;0),COUNTA('Request Testing'!V243)&gt;0),"GCP","AM"))</f>
        <v/>
      </c>
      <c r="W243" s="73" t="str">
        <f>IF('Request Testing'!W243&lt;1,"",IF(AND(OR('Request Testing'!L243&gt;0,'Request Testing'!M243&gt;0),COUNTA('Request Testing'!W243)&gt;0),"GCP","NH"))</f>
        <v/>
      </c>
      <c r="X243" s="73" t="str">
        <f>IF('Request Testing'!X243&lt;1,"",IF(AND(OR('Request Testing'!L243&gt;0,'Request Testing'!M243&gt;0),COUNTA('Request Testing'!X243)&gt;0),"GCP","CA"))</f>
        <v/>
      </c>
      <c r="Y243" s="73" t="str">
        <f>IF('Request Testing'!Y243&lt;1,"",IF(AND(OR('Request Testing'!L243&gt;0,'Request Testing'!M243&gt;0),COUNTA('Request Testing'!Y243)&gt;0),"GCP","DD"))</f>
        <v/>
      </c>
      <c r="Z243" s="73" t="str">
        <f>IF('Request Testing'!Z243&lt;1,"",IF(AND(OR('Request Testing'!L243&gt;0,'Request Testing'!M243&gt;0),COUNTA('Request Testing'!Z243)&gt;0),"GCP","TH"))</f>
        <v/>
      </c>
      <c r="AA243" s="73" t="str">
        <f>IF('Request Testing'!AA243&lt;1,"",IF(AND(OR('Request Testing'!L243&gt;0,'Request Testing'!M243&gt;0),COUNTA('Request Testing'!AA243)&gt;0),"GCP","PHA"))</f>
        <v/>
      </c>
      <c r="AB243" s="73" t="str">
        <f>IF('Request Testing'!AB243&lt;1,"",IF(AND(OR('Request Testing'!L243&gt;0,'Request Testing'!M243&gt;0),COUNTA('Request Testing'!AB243)&gt;0),"GCP","OS"))</f>
        <v/>
      </c>
      <c r="AE243" s="74" t="str">
        <f>IF(OR('Request Testing'!L243&gt;0,'Request Testing'!M243&gt;0,'Request Testing'!N243&gt;0,'Request Testing'!O243&gt;0,'Request Testing'!P243&gt;0,'Request Testing'!Q243&gt;0,'Request Testing'!R243&gt;0,'Request Testing'!S243&gt;0,'Request Testing'!T243&gt;0,'Request Testing'!U243&gt;0,'Request Testing'!V243&gt;0,'Request Testing'!W243&gt;0,'Request Testing'!X243&gt;0,'Request Testing'!Y243&gt;0,'Request Testing'!Z243&gt;0,'Request Testing'!AA243&gt;0,'Request Testing'!AB243&gt;0),"X","")</f>
        <v/>
      </c>
      <c r="AF243" s="75" t="str">
        <f>IF(ISNUMBER(SEARCH({"S"},C243)),"S",IF(ISNUMBER(SEARCH({"M"},C243)),"B",IF(ISNUMBER(SEARCH({"B"},C243)),"B",IF(ISNUMBER(SEARCH({"C"},C243)),"C",IF(ISNUMBER(SEARCH({"H"},C243)),"C",IF(ISNUMBER(SEARCH({"F"},C243)),"C",""))))))</f>
        <v/>
      </c>
      <c r="AG243" s="74" t="str">
        <f t="shared" si="60"/>
        <v/>
      </c>
      <c r="AH243" s="74" t="str">
        <f t="shared" si="61"/>
        <v/>
      </c>
      <c r="AI243" s="74" t="str">
        <f t="shared" si="62"/>
        <v/>
      </c>
      <c r="AJ243" s="4" t="str">
        <f t="shared" si="63"/>
        <v/>
      </c>
      <c r="AK243" s="76" t="str">
        <f>IF('Request Testing'!M243&lt;1,"",IF(AND(OR('Request Testing'!$E$1&gt;0),COUNTA('Request Testing'!M243)&gt;0),"CHR","GGP-LD"))</f>
        <v/>
      </c>
      <c r="AL243" s="4" t="str">
        <f t="shared" si="64"/>
        <v/>
      </c>
      <c r="AM243" s="52" t="str">
        <f t="shared" si="65"/>
        <v/>
      </c>
      <c r="AN243" s="4" t="str">
        <f t="shared" si="66"/>
        <v/>
      </c>
      <c r="AO243" s="4" t="str">
        <f t="shared" si="67"/>
        <v/>
      </c>
      <c r="AP243" s="74" t="str">
        <f t="shared" si="68"/>
        <v/>
      </c>
      <c r="AQ243" s="4" t="str">
        <f t="shared" si="69"/>
        <v/>
      </c>
      <c r="AR243" s="4" t="str">
        <f t="shared" si="79"/>
        <v/>
      </c>
      <c r="AS243" s="74" t="str">
        <f t="shared" si="70"/>
        <v/>
      </c>
      <c r="AT243" s="4" t="str">
        <f t="shared" si="71"/>
        <v/>
      </c>
      <c r="AU243" s="4" t="str">
        <f t="shared" si="72"/>
        <v/>
      </c>
      <c r="AV243" s="4" t="str">
        <f t="shared" si="73"/>
        <v/>
      </c>
      <c r="AW243" s="4" t="str">
        <f t="shared" si="74"/>
        <v/>
      </c>
      <c r="AX243" s="4" t="str">
        <f t="shared" si="75"/>
        <v/>
      </c>
      <c r="AY243" s="4" t="str">
        <f t="shared" si="76"/>
        <v/>
      </c>
      <c r="AZ243" s="4" t="str">
        <f t="shared" si="77"/>
        <v/>
      </c>
      <c r="BA243" s="77" t="str">
        <f>IF(AND(OR('Request Testing'!L243&gt;0,'Request Testing'!M243&gt;0),COUNTA('Request Testing'!V243:AB243)&gt;0),"Run Panel","")</f>
        <v/>
      </c>
      <c r="BC243" s="78" t="str">
        <f>IF(AG243="Blood Card",'Order Details'!$S$34,"")</f>
        <v/>
      </c>
      <c r="BD243" s="78" t="str">
        <f>IF(AH243="Hair Card",'Order Details'!$S$35,"")</f>
        <v/>
      </c>
      <c r="BF243" s="4" t="str">
        <f>IF(AJ243="GGP-HD",'Order Details'!$N$10,"")</f>
        <v/>
      </c>
      <c r="BG243" s="79" t="str">
        <f>IF(AK243="GGP-LD",'Order Details'!$N$15,IF(AK243="CHR",'Order Details'!$P$15,""))</f>
        <v/>
      </c>
      <c r="BH243" s="52" t="str">
        <f>IF(AL243="GGP-uLD",'Order Details'!$N$18,"")</f>
        <v/>
      </c>
      <c r="BI243" s="80" t="str">
        <f>IF(AM243="PV",'Order Details'!$N$24,"")</f>
        <v/>
      </c>
      <c r="BJ243" s="78" t="str">
        <f>IF(AN243="HPS",'Order Details'!$N$34,IF(AN243="HPS ADD ON",'Order Details'!$M$34,""))</f>
        <v/>
      </c>
      <c r="BK243" s="78" t="str">
        <f>IF(AO243="CC",'Order Details'!$N$33,IF(AO243="CC ADD ON",'Order Details'!$M$33,""))</f>
        <v/>
      </c>
      <c r="BL243" s="79" t="str">
        <f>IF(AP243="DL",'Order Details'!$N$35,"")</f>
        <v/>
      </c>
      <c r="BM243" s="79" t="str">
        <f>IF(AQ243="RC",'Order Details'!$N$36,"")</f>
        <v/>
      </c>
      <c r="BN243" s="79" t="str">
        <f>IF(AR243="OH",'Order Details'!$N$37,"")</f>
        <v/>
      </c>
      <c r="BO243" s="79" t="str">
        <f>IF(AS243="BVD",'Order Details'!$N$38,"")</f>
        <v/>
      </c>
      <c r="BP243" s="79" t="str">
        <f>IF(AT243="AM",'Order Details'!$N$40,"")</f>
        <v/>
      </c>
      <c r="BQ243" s="79" t="str">
        <f>IF(AU243="NH",'Order Details'!$N$41,"")</f>
        <v/>
      </c>
      <c r="BR243" s="79" t="str">
        <f>IF(AV243="CA",'Order Details'!$N$42,"")</f>
        <v/>
      </c>
      <c r="BS243" s="79" t="str">
        <f>IF(AW243="DD",'Order Details'!$N$43,"")</f>
        <v/>
      </c>
      <c r="BT243" s="79" t="str">
        <f>IF(AX243="TH",'Order Details'!$N$45,"")</f>
        <v/>
      </c>
      <c r="BU243" s="79" t="str">
        <f>IF(AY243="PHA",'Order Details'!$N$44,"")</f>
        <v/>
      </c>
      <c r="BV243" s="79" t="str">
        <f>IF(AZ243="OS",'Order Details'!$N$46,"")</f>
        <v/>
      </c>
      <c r="BW243" s="79" t="str">
        <f>IF(BA243="RUN PANEL",'Order Details'!$N$39,"")</f>
        <v/>
      </c>
      <c r="BX243" s="79" t="str">
        <f t="shared" si="78"/>
        <v/>
      </c>
    </row>
    <row r="244" spans="1:76" ht="15.75" customHeight="1">
      <c r="A244" s="22" t="str">
        <f>IF('Request Testing'!A244&gt;0,'Request Testing'!A244,"")</f>
        <v/>
      </c>
      <c r="B244" s="70" t="str">
        <f>IF('Request Testing'!B244="","",'Request Testing'!B244)</f>
        <v/>
      </c>
      <c r="C244" s="70" t="str">
        <f>IF('Request Testing'!C244="","",'Request Testing'!C244)</f>
        <v/>
      </c>
      <c r="D244" s="24" t="str">
        <f>IF('Request Testing'!D244="","",'Request Testing'!D244)</f>
        <v/>
      </c>
      <c r="E244" s="24" t="str">
        <f>IF('Request Testing'!E244="","",'Request Testing'!E244)</f>
        <v/>
      </c>
      <c r="F244" s="24" t="str">
        <f>IF('Request Testing'!F244="","",'Request Testing'!F244)</f>
        <v/>
      </c>
      <c r="G244" s="22" t="str">
        <f>IF('Request Testing'!G244="","",'Request Testing'!G244)</f>
        <v/>
      </c>
      <c r="H244" s="71" t="str">
        <f>IF('Request Testing'!H244="","",'Request Testing'!H244)</f>
        <v/>
      </c>
      <c r="I244" s="22" t="str">
        <f>IF('Request Testing'!I244="","",'Request Testing'!I244)</f>
        <v/>
      </c>
      <c r="J244" s="22" t="str">
        <f>IF('Request Testing'!J244="","",'Request Testing'!J244)</f>
        <v/>
      </c>
      <c r="K244" s="22" t="str">
        <f>IF('Request Testing'!K244="","",'Request Testing'!K244)</f>
        <v/>
      </c>
      <c r="L244" s="70" t="str">
        <f>IF('Request Testing'!L244="","",'Request Testing'!L244)</f>
        <v/>
      </c>
      <c r="M244" s="70" t="str">
        <f>IF('Request Testing'!M244="","",'Request Testing'!M244)</f>
        <v/>
      </c>
      <c r="N244" s="70" t="str">
        <f>IF('Request Testing'!N244="","",'Request Testing'!N244)</f>
        <v/>
      </c>
      <c r="O244" s="72" t="str">
        <f>IF('Request Testing'!O244&lt;1,"",IF(AND(OR('Request Testing'!L244&gt;0,'Request Testing'!M244&gt;0,'Request Testing'!N244&gt;0),COUNTA('Request Testing'!O244)&gt;0),"","PV"))</f>
        <v/>
      </c>
      <c r="P244" s="72" t="str">
        <f>IF('Request Testing'!P244&lt;1,"",IF(AND(OR('Request Testing'!L244&gt;0,'Request Testing'!M244&gt;0),COUNTA('Request Testing'!P244)&gt;0),"HPS ADD ON","HPS"))</f>
        <v/>
      </c>
      <c r="Q244" s="72" t="str">
        <f>IF('Request Testing'!Q244&lt;1,"",IF(AND(OR('Request Testing'!L244&gt;0,'Request Testing'!M244&gt;0),COUNTA('Request Testing'!Q244)&gt;0),"CC ADD ON","CC"))</f>
        <v/>
      </c>
      <c r="R244" s="72" t="str">
        <f>IF('Request Testing'!R244&lt;1,"",IF(AND(OR('Request Testing'!L244&gt;0,'Request Testing'!M244&gt;0),COUNTA('Request Testing'!R244)&gt;0),"RC ADD ON","RC"))</f>
        <v/>
      </c>
      <c r="S244" s="70" t="str">
        <f>IF('Request Testing'!S244&lt;1,"",IF(AND(OR('Request Testing'!L244&gt;0,'Request Testing'!M244&gt;0),COUNTA('Request Testing'!S244)&gt;0),"DL ADD ON","DL"))</f>
        <v/>
      </c>
      <c r="T244" s="70" t="str">
        <f>IF('Request Testing'!T244="","",'Request Testing'!T244)</f>
        <v/>
      </c>
      <c r="U244" s="70" t="str">
        <f>IF('Request Testing'!U244&lt;1,"",IF(AND(OR('Request Testing'!L244&gt;0,'Request Testing'!M244&gt;0),COUNTA('Request Testing'!U244)&gt;0),"OH ADD ON","OH"))</f>
        <v/>
      </c>
      <c r="V244" s="73" t="str">
        <f>IF('Request Testing'!V244&lt;1,"",IF(AND(OR('Request Testing'!L244&gt;0,'Request Testing'!M244&gt;0),COUNTA('Request Testing'!V244)&gt;0),"GCP","AM"))</f>
        <v/>
      </c>
      <c r="W244" s="73" t="str">
        <f>IF('Request Testing'!W244&lt;1,"",IF(AND(OR('Request Testing'!L244&gt;0,'Request Testing'!M244&gt;0),COUNTA('Request Testing'!W244)&gt;0),"GCP","NH"))</f>
        <v/>
      </c>
      <c r="X244" s="73" t="str">
        <f>IF('Request Testing'!X244&lt;1,"",IF(AND(OR('Request Testing'!L244&gt;0,'Request Testing'!M244&gt;0),COUNTA('Request Testing'!X244)&gt;0),"GCP","CA"))</f>
        <v/>
      </c>
      <c r="Y244" s="73" t="str">
        <f>IF('Request Testing'!Y244&lt;1,"",IF(AND(OR('Request Testing'!L244&gt;0,'Request Testing'!M244&gt;0),COUNTA('Request Testing'!Y244)&gt;0),"GCP","DD"))</f>
        <v/>
      </c>
      <c r="Z244" s="73" t="str">
        <f>IF('Request Testing'!Z244&lt;1,"",IF(AND(OR('Request Testing'!L244&gt;0,'Request Testing'!M244&gt;0),COUNTA('Request Testing'!Z244)&gt;0),"GCP","TH"))</f>
        <v/>
      </c>
      <c r="AA244" s="73" t="str">
        <f>IF('Request Testing'!AA244&lt;1,"",IF(AND(OR('Request Testing'!L244&gt;0,'Request Testing'!M244&gt;0),COUNTA('Request Testing'!AA244)&gt;0),"GCP","PHA"))</f>
        <v/>
      </c>
      <c r="AB244" s="73" t="str">
        <f>IF('Request Testing'!AB244&lt;1,"",IF(AND(OR('Request Testing'!L244&gt;0,'Request Testing'!M244&gt;0),COUNTA('Request Testing'!AB244)&gt;0),"GCP","OS"))</f>
        <v/>
      </c>
      <c r="AE244" s="74" t="str">
        <f>IF(OR('Request Testing'!L244&gt;0,'Request Testing'!M244&gt;0,'Request Testing'!N244&gt;0,'Request Testing'!O244&gt;0,'Request Testing'!P244&gt;0,'Request Testing'!Q244&gt;0,'Request Testing'!R244&gt;0,'Request Testing'!S244&gt;0,'Request Testing'!T244&gt;0,'Request Testing'!U244&gt;0,'Request Testing'!V244&gt;0,'Request Testing'!W244&gt;0,'Request Testing'!X244&gt;0,'Request Testing'!Y244&gt;0,'Request Testing'!Z244&gt;0,'Request Testing'!AA244&gt;0,'Request Testing'!AB244&gt;0),"X","")</f>
        <v/>
      </c>
      <c r="AF244" s="75" t="str">
        <f>IF(ISNUMBER(SEARCH({"S"},C244)),"S",IF(ISNUMBER(SEARCH({"M"},C244)),"B",IF(ISNUMBER(SEARCH({"B"},C244)),"B",IF(ISNUMBER(SEARCH({"C"},C244)),"C",IF(ISNUMBER(SEARCH({"H"},C244)),"C",IF(ISNUMBER(SEARCH({"F"},C244)),"C",""))))))</f>
        <v/>
      </c>
      <c r="AG244" s="74" t="str">
        <f t="shared" si="60"/>
        <v/>
      </c>
      <c r="AH244" s="74" t="str">
        <f t="shared" si="61"/>
        <v/>
      </c>
      <c r="AI244" s="74" t="str">
        <f t="shared" si="62"/>
        <v/>
      </c>
      <c r="AJ244" s="4" t="str">
        <f t="shared" si="63"/>
        <v/>
      </c>
      <c r="AK244" s="76" t="str">
        <f>IF('Request Testing'!M244&lt;1,"",IF(AND(OR('Request Testing'!$E$1&gt;0),COUNTA('Request Testing'!M244)&gt;0),"CHR","GGP-LD"))</f>
        <v/>
      </c>
      <c r="AL244" s="4" t="str">
        <f t="shared" si="64"/>
        <v/>
      </c>
      <c r="AM244" s="52" t="str">
        <f t="shared" si="65"/>
        <v/>
      </c>
      <c r="AN244" s="4" t="str">
        <f t="shared" si="66"/>
        <v/>
      </c>
      <c r="AO244" s="4" t="str">
        <f t="shared" si="67"/>
        <v/>
      </c>
      <c r="AP244" s="74" t="str">
        <f t="shared" si="68"/>
        <v/>
      </c>
      <c r="AQ244" s="4" t="str">
        <f t="shared" si="69"/>
        <v/>
      </c>
      <c r="AR244" s="4" t="str">
        <f t="shared" si="79"/>
        <v/>
      </c>
      <c r="AS244" s="74" t="str">
        <f t="shared" si="70"/>
        <v/>
      </c>
      <c r="AT244" s="4" t="str">
        <f t="shared" si="71"/>
        <v/>
      </c>
      <c r="AU244" s="4" t="str">
        <f t="shared" si="72"/>
        <v/>
      </c>
      <c r="AV244" s="4" t="str">
        <f t="shared" si="73"/>
        <v/>
      </c>
      <c r="AW244" s="4" t="str">
        <f t="shared" si="74"/>
        <v/>
      </c>
      <c r="AX244" s="4" t="str">
        <f t="shared" si="75"/>
        <v/>
      </c>
      <c r="AY244" s="4" t="str">
        <f t="shared" si="76"/>
        <v/>
      </c>
      <c r="AZ244" s="4" t="str">
        <f t="shared" si="77"/>
        <v/>
      </c>
      <c r="BA244" s="77" t="str">
        <f>IF(AND(OR('Request Testing'!L244&gt;0,'Request Testing'!M244&gt;0),COUNTA('Request Testing'!V244:AB244)&gt;0),"Run Panel","")</f>
        <v/>
      </c>
      <c r="BC244" s="78" t="str">
        <f>IF(AG244="Blood Card",'Order Details'!$S$34,"")</f>
        <v/>
      </c>
      <c r="BD244" s="78" t="str">
        <f>IF(AH244="Hair Card",'Order Details'!$S$35,"")</f>
        <v/>
      </c>
      <c r="BF244" s="4" t="str">
        <f>IF(AJ244="GGP-HD",'Order Details'!$N$10,"")</f>
        <v/>
      </c>
      <c r="BG244" s="79" t="str">
        <f>IF(AK244="GGP-LD",'Order Details'!$N$15,IF(AK244="CHR",'Order Details'!$P$15,""))</f>
        <v/>
      </c>
      <c r="BH244" s="52" t="str">
        <f>IF(AL244="GGP-uLD",'Order Details'!$N$18,"")</f>
        <v/>
      </c>
      <c r="BI244" s="80" t="str">
        <f>IF(AM244="PV",'Order Details'!$N$24,"")</f>
        <v/>
      </c>
      <c r="BJ244" s="78" t="str">
        <f>IF(AN244="HPS",'Order Details'!$N$34,IF(AN244="HPS ADD ON",'Order Details'!$M$34,""))</f>
        <v/>
      </c>
      <c r="BK244" s="78" t="str">
        <f>IF(AO244="CC",'Order Details'!$N$33,IF(AO244="CC ADD ON",'Order Details'!$M$33,""))</f>
        <v/>
      </c>
      <c r="BL244" s="79" t="str">
        <f>IF(AP244="DL",'Order Details'!$N$35,"")</f>
        <v/>
      </c>
      <c r="BM244" s="79" t="str">
        <f>IF(AQ244="RC",'Order Details'!$N$36,"")</f>
        <v/>
      </c>
      <c r="BN244" s="79" t="str">
        <f>IF(AR244="OH",'Order Details'!$N$37,"")</f>
        <v/>
      </c>
      <c r="BO244" s="79" t="str">
        <f>IF(AS244="BVD",'Order Details'!$N$38,"")</f>
        <v/>
      </c>
      <c r="BP244" s="79" t="str">
        <f>IF(AT244="AM",'Order Details'!$N$40,"")</f>
        <v/>
      </c>
      <c r="BQ244" s="79" t="str">
        <f>IF(AU244="NH",'Order Details'!$N$41,"")</f>
        <v/>
      </c>
      <c r="BR244" s="79" t="str">
        <f>IF(AV244="CA",'Order Details'!$N$42,"")</f>
        <v/>
      </c>
      <c r="BS244" s="79" t="str">
        <f>IF(AW244="DD",'Order Details'!$N$43,"")</f>
        <v/>
      </c>
      <c r="BT244" s="79" t="str">
        <f>IF(AX244="TH",'Order Details'!$N$45,"")</f>
        <v/>
      </c>
      <c r="BU244" s="79" t="str">
        <f>IF(AY244="PHA",'Order Details'!$N$44,"")</f>
        <v/>
      </c>
      <c r="BV244" s="79" t="str">
        <f>IF(AZ244="OS",'Order Details'!$N$46,"")</f>
        <v/>
      </c>
      <c r="BW244" s="79" t="str">
        <f>IF(BA244="RUN PANEL",'Order Details'!$N$39,"")</f>
        <v/>
      </c>
      <c r="BX244" s="79" t="str">
        <f t="shared" si="78"/>
        <v/>
      </c>
    </row>
    <row r="245" spans="1:76" ht="15.75" customHeight="1">
      <c r="A245" s="22" t="str">
        <f>IF('Request Testing'!A245&gt;0,'Request Testing'!A245,"")</f>
        <v/>
      </c>
      <c r="B245" s="70" t="str">
        <f>IF('Request Testing'!B245="","",'Request Testing'!B245)</f>
        <v/>
      </c>
      <c r="C245" s="70" t="str">
        <f>IF('Request Testing'!C245="","",'Request Testing'!C245)</f>
        <v/>
      </c>
      <c r="D245" s="24" t="str">
        <f>IF('Request Testing'!D245="","",'Request Testing'!D245)</f>
        <v/>
      </c>
      <c r="E245" s="24" t="str">
        <f>IF('Request Testing'!E245="","",'Request Testing'!E245)</f>
        <v/>
      </c>
      <c r="F245" s="24" t="str">
        <f>IF('Request Testing'!F245="","",'Request Testing'!F245)</f>
        <v/>
      </c>
      <c r="G245" s="22" t="str">
        <f>IF('Request Testing'!G245="","",'Request Testing'!G245)</f>
        <v/>
      </c>
      <c r="H245" s="71" t="str">
        <f>IF('Request Testing'!H245="","",'Request Testing'!H245)</f>
        <v/>
      </c>
      <c r="I245" s="22" t="str">
        <f>IF('Request Testing'!I245="","",'Request Testing'!I245)</f>
        <v/>
      </c>
      <c r="J245" s="22" t="str">
        <f>IF('Request Testing'!J245="","",'Request Testing'!J245)</f>
        <v/>
      </c>
      <c r="K245" s="22" t="str">
        <f>IF('Request Testing'!K245="","",'Request Testing'!K245)</f>
        <v/>
      </c>
      <c r="L245" s="70" t="str">
        <f>IF('Request Testing'!L245="","",'Request Testing'!L245)</f>
        <v/>
      </c>
      <c r="M245" s="70" t="str">
        <f>IF('Request Testing'!M245="","",'Request Testing'!M245)</f>
        <v/>
      </c>
      <c r="N245" s="70" t="str">
        <f>IF('Request Testing'!N245="","",'Request Testing'!N245)</f>
        <v/>
      </c>
      <c r="O245" s="72" t="str">
        <f>IF('Request Testing'!O245&lt;1,"",IF(AND(OR('Request Testing'!L245&gt;0,'Request Testing'!M245&gt;0,'Request Testing'!N245&gt;0),COUNTA('Request Testing'!O245)&gt;0),"","PV"))</f>
        <v/>
      </c>
      <c r="P245" s="72" t="str">
        <f>IF('Request Testing'!P245&lt;1,"",IF(AND(OR('Request Testing'!L245&gt;0,'Request Testing'!M245&gt;0),COUNTA('Request Testing'!P245)&gt;0),"HPS ADD ON","HPS"))</f>
        <v/>
      </c>
      <c r="Q245" s="72" t="str">
        <f>IF('Request Testing'!Q245&lt;1,"",IF(AND(OR('Request Testing'!L245&gt;0,'Request Testing'!M245&gt;0),COUNTA('Request Testing'!Q245)&gt;0),"CC ADD ON","CC"))</f>
        <v/>
      </c>
      <c r="R245" s="72" t="str">
        <f>IF('Request Testing'!R245&lt;1,"",IF(AND(OR('Request Testing'!L245&gt;0,'Request Testing'!M245&gt;0),COUNTA('Request Testing'!R245)&gt;0),"RC ADD ON","RC"))</f>
        <v/>
      </c>
      <c r="S245" s="70" t="str">
        <f>IF('Request Testing'!S245&lt;1,"",IF(AND(OR('Request Testing'!L245&gt;0,'Request Testing'!M245&gt;0),COUNTA('Request Testing'!S245)&gt;0),"DL ADD ON","DL"))</f>
        <v/>
      </c>
      <c r="T245" s="70" t="str">
        <f>IF('Request Testing'!T245="","",'Request Testing'!T245)</f>
        <v/>
      </c>
      <c r="U245" s="70" t="str">
        <f>IF('Request Testing'!U245&lt;1,"",IF(AND(OR('Request Testing'!L245&gt;0,'Request Testing'!M245&gt;0),COUNTA('Request Testing'!U245)&gt;0),"OH ADD ON","OH"))</f>
        <v/>
      </c>
      <c r="V245" s="73" t="str">
        <f>IF('Request Testing'!V245&lt;1,"",IF(AND(OR('Request Testing'!L245&gt;0,'Request Testing'!M245&gt;0),COUNTA('Request Testing'!V245)&gt;0),"GCP","AM"))</f>
        <v/>
      </c>
      <c r="W245" s="73" t="str">
        <f>IF('Request Testing'!W245&lt;1,"",IF(AND(OR('Request Testing'!L245&gt;0,'Request Testing'!M245&gt;0),COUNTA('Request Testing'!W245)&gt;0),"GCP","NH"))</f>
        <v/>
      </c>
      <c r="X245" s="73" t="str">
        <f>IF('Request Testing'!X245&lt;1,"",IF(AND(OR('Request Testing'!L245&gt;0,'Request Testing'!M245&gt;0),COUNTA('Request Testing'!X245)&gt;0),"GCP","CA"))</f>
        <v/>
      </c>
      <c r="Y245" s="73" t="str">
        <f>IF('Request Testing'!Y245&lt;1,"",IF(AND(OR('Request Testing'!L245&gt;0,'Request Testing'!M245&gt;0),COUNTA('Request Testing'!Y245)&gt;0),"GCP","DD"))</f>
        <v/>
      </c>
      <c r="Z245" s="73" t="str">
        <f>IF('Request Testing'!Z245&lt;1,"",IF(AND(OR('Request Testing'!L245&gt;0,'Request Testing'!M245&gt;0),COUNTA('Request Testing'!Z245)&gt;0),"GCP","TH"))</f>
        <v/>
      </c>
      <c r="AA245" s="73" t="str">
        <f>IF('Request Testing'!AA245&lt;1,"",IF(AND(OR('Request Testing'!L245&gt;0,'Request Testing'!M245&gt;0),COUNTA('Request Testing'!AA245)&gt;0),"GCP","PHA"))</f>
        <v/>
      </c>
      <c r="AB245" s="73" t="str">
        <f>IF('Request Testing'!AB245&lt;1,"",IF(AND(OR('Request Testing'!L245&gt;0,'Request Testing'!M245&gt;0),COUNTA('Request Testing'!AB245)&gt;0),"GCP","OS"))</f>
        <v/>
      </c>
      <c r="AE245" s="74" t="str">
        <f>IF(OR('Request Testing'!L245&gt;0,'Request Testing'!M245&gt;0,'Request Testing'!N245&gt;0,'Request Testing'!O245&gt;0,'Request Testing'!P245&gt;0,'Request Testing'!Q245&gt;0,'Request Testing'!R245&gt;0,'Request Testing'!S245&gt;0,'Request Testing'!T245&gt;0,'Request Testing'!U245&gt;0,'Request Testing'!V245&gt;0,'Request Testing'!W245&gt;0,'Request Testing'!X245&gt;0,'Request Testing'!Y245&gt;0,'Request Testing'!Z245&gt;0,'Request Testing'!AA245&gt;0,'Request Testing'!AB245&gt;0),"X","")</f>
        <v/>
      </c>
      <c r="AF245" s="75" t="str">
        <f>IF(ISNUMBER(SEARCH({"S"},C245)),"S",IF(ISNUMBER(SEARCH({"M"},C245)),"B",IF(ISNUMBER(SEARCH({"B"},C245)),"B",IF(ISNUMBER(SEARCH({"C"},C245)),"C",IF(ISNUMBER(SEARCH({"H"},C245)),"C",IF(ISNUMBER(SEARCH({"F"},C245)),"C",""))))))</f>
        <v/>
      </c>
      <c r="AG245" s="74" t="str">
        <f t="shared" si="60"/>
        <v/>
      </c>
      <c r="AH245" s="74" t="str">
        <f t="shared" si="61"/>
        <v/>
      </c>
      <c r="AI245" s="74" t="str">
        <f t="shared" si="62"/>
        <v/>
      </c>
      <c r="AJ245" s="4" t="str">
        <f t="shared" si="63"/>
        <v/>
      </c>
      <c r="AK245" s="76" t="str">
        <f>IF('Request Testing'!M245&lt;1,"",IF(AND(OR('Request Testing'!$E$1&gt;0),COUNTA('Request Testing'!M245)&gt;0),"CHR","GGP-LD"))</f>
        <v/>
      </c>
      <c r="AL245" s="4" t="str">
        <f t="shared" si="64"/>
        <v/>
      </c>
      <c r="AM245" s="52" t="str">
        <f t="shared" si="65"/>
        <v/>
      </c>
      <c r="AN245" s="4" t="str">
        <f t="shared" si="66"/>
        <v/>
      </c>
      <c r="AO245" s="4" t="str">
        <f t="shared" si="67"/>
        <v/>
      </c>
      <c r="AP245" s="74" t="str">
        <f t="shared" si="68"/>
        <v/>
      </c>
      <c r="AQ245" s="4" t="str">
        <f t="shared" si="69"/>
        <v/>
      </c>
      <c r="AR245" s="4" t="str">
        <f t="shared" si="79"/>
        <v/>
      </c>
      <c r="AS245" s="74" t="str">
        <f t="shared" si="70"/>
        <v/>
      </c>
      <c r="AT245" s="4" t="str">
        <f t="shared" si="71"/>
        <v/>
      </c>
      <c r="AU245" s="4" t="str">
        <f t="shared" si="72"/>
        <v/>
      </c>
      <c r="AV245" s="4" t="str">
        <f t="shared" si="73"/>
        <v/>
      </c>
      <c r="AW245" s="4" t="str">
        <f t="shared" si="74"/>
        <v/>
      </c>
      <c r="AX245" s="4" t="str">
        <f t="shared" si="75"/>
        <v/>
      </c>
      <c r="AY245" s="4" t="str">
        <f t="shared" si="76"/>
        <v/>
      </c>
      <c r="AZ245" s="4" t="str">
        <f t="shared" si="77"/>
        <v/>
      </c>
      <c r="BA245" s="77" t="str">
        <f>IF(AND(OR('Request Testing'!L245&gt;0,'Request Testing'!M245&gt;0),COUNTA('Request Testing'!V245:AB245)&gt;0),"Run Panel","")</f>
        <v/>
      </c>
      <c r="BC245" s="78" t="str">
        <f>IF(AG245="Blood Card",'Order Details'!$S$34,"")</f>
        <v/>
      </c>
      <c r="BD245" s="78" t="str">
        <f>IF(AH245="Hair Card",'Order Details'!$S$35,"")</f>
        <v/>
      </c>
      <c r="BF245" s="4" t="str">
        <f>IF(AJ245="GGP-HD",'Order Details'!$N$10,"")</f>
        <v/>
      </c>
      <c r="BG245" s="79" t="str">
        <f>IF(AK245="GGP-LD",'Order Details'!$N$15,IF(AK245="CHR",'Order Details'!$P$15,""))</f>
        <v/>
      </c>
      <c r="BH245" s="52" t="str">
        <f>IF(AL245="GGP-uLD",'Order Details'!$N$18,"")</f>
        <v/>
      </c>
      <c r="BI245" s="80" t="str">
        <f>IF(AM245="PV",'Order Details'!$N$24,"")</f>
        <v/>
      </c>
      <c r="BJ245" s="78" t="str">
        <f>IF(AN245="HPS",'Order Details'!$N$34,IF(AN245="HPS ADD ON",'Order Details'!$M$34,""))</f>
        <v/>
      </c>
      <c r="BK245" s="78" t="str">
        <f>IF(AO245="CC",'Order Details'!$N$33,IF(AO245="CC ADD ON",'Order Details'!$M$33,""))</f>
        <v/>
      </c>
      <c r="BL245" s="79" t="str">
        <f>IF(AP245="DL",'Order Details'!$N$35,"")</f>
        <v/>
      </c>
      <c r="BM245" s="79" t="str">
        <f>IF(AQ245="RC",'Order Details'!$N$36,"")</f>
        <v/>
      </c>
      <c r="BN245" s="79" t="str">
        <f>IF(AR245="OH",'Order Details'!$N$37,"")</f>
        <v/>
      </c>
      <c r="BO245" s="79" t="str">
        <f>IF(AS245="BVD",'Order Details'!$N$38,"")</f>
        <v/>
      </c>
      <c r="BP245" s="79" t="str">
        <f>IF(AT245="AM",'Order Details'!$N$40,"")</f>
        <v/>
      </c>
      <c r="BQ245" s="79" t="str">
        <f>IF(AU245="NH",'Order Details'!$N$41,"")</f>
        <v/>
      </c>
      <c r="BR245" s="79" t="str">
        <f>IF(AV245="CA",'Order Details'!$N$42,"")</f>
        <v/>
      </c>
      <c r="BS245" s="79" t="str">
        <f>IF(AW245="DD",'Order Details'!$N$43,"")</f>
        <v/>
      </c>
      <c r="BT245" s="79" t="str">
        <f>IF(AX245="TH",'Order Details'!$N$45,"")</f>
        <v/>
      </c>
      <c r="BU245" s="79" t="str">
        <f>IF(AY245="PHA",'Order Details'!$N$44,"")</f>
        <v/>
      </c>
      <c r="BV245" s="79" t="str">
        <f>IF(AZ245="OS",'Order Details'!$N$46,"")</f>
        <v/>
      </c>
      <c r="BW245" s="79" t="str">
        <f>IF(BA245="RUN PANEL",'Order Details'!$N$39,"")</f>
        <v/>
      </c>
      <c r="BX245" s="79" t="str">
        <f t="shared" si="78"/>
        <v/>
      </c>
    </row>
    <row r="246" spans="1:76" ht="15.75" customHeight="1">
      <c r="A246" s="22" t="str">
        <f>IF('Request Testing'!A246&gt;0,'Request Testing'!A246,"")</f>
        <v/>
      </c>
      <c r="B246" s="70" t="str">
        <f>IF('Request Testing'!B246="","",'Request Testing'!B246)</f>
        <v/>
      </c>
      <c r="C246" s="70" t="str">
        <f>IF('Request Testing'!C246="","",'Request Testing'!C246)</f>
        <v/>
      </c>
      <c r="D246" s="24" t="str">
        <f>IF('Request Testing'!D246="","",'Request Testing'!D246)</f>
        <v/>
      </c>
      <c r="E246" s="24" t="str">
        <f>IF('Request Testing'!E246="","",'Request Testing'!E246)</f>
        <v/>
      </c>
      <c r="F246" s="24" t="str">
        <f>IF('Request Testing'!F246="","",'Request Testing'!F246)</f>
        <v/>
      </c>
      <c r="G246" s="22" t="str">
        <f>IF('Request Testing'!G246="","",'Request Testing'!G246)</f>
        <v/>
      </c>
      <c r="H246" s="71" t="str">
        <f>IF('Request Testing'!H246="","",'Request Testing'!H246)</f>
        <v/>
      </c>
      <c r="I246" s="22" t="str">
        <f>IF('Request Testing'!I246="","",'Request Testing'!I246)</f>
        <v/>
      </c>
      <c r="J246" s="22" t="str">
        <f>IF('Request Testing'!J246="","",'Request Testing'!J246)</f>
        <v/>
      </c>
      <c r="K246" s="22" t="str">
        <f>IF('Request Testing'!K246="","",'Request Testing'!K246)</f>
        <v/>
      </c>
      <c r="L246" s="70" t="str">
        <f>IF('Request Testing'!L246="","",'Request Testing'!L246)</f>
        <v/>
      </c>
      <c r="M246" s="70" t="str">
        <f>IF('Request Testing'!M246="","",'Request Testing'!M246)</f>
        <v/>
      </c>
      <c r="N246" s="70" t="str">
        <f>IF('Request Testing'!N246="","",'Request Testing'!N246)</f>
        <v/>
      </c>
      <c r="O246" s="72" t="str">
        <f>IF('Request Testing'!O246&lt;1,"",IF(AND(OR('Request Testing'!L246&gt;0,'Request Testing'!M246&gt;0,'Request Testing'!N246&gt;0),COUNTA('Request Testing'!O246)&gt;0),"","PV"))</f>
        <v/>
      </c>
      <c r="P246" s="72" t="str">
        <f>IF('Request Testing'!P246&lt;1,"",IF(AND(OR('Request Testing'!L246&gt;0,'Request Testing'!M246&gt;0),COUNTA('Request Testing'!P246)&gt;0),"HPS ADD ON","HPS"))</f>
        <v/>
      </c>
      <c r="Q246" s="72" t="str">
        <f>IF('Request Testing'!Q246&lt;1,"",IF(AND(OR('Request Testing'!L246&gt;0,'Request Testing'!M246&gt;0),COUNTA('Request Testing'!Q246)&gt;0),"CC ADD ON","CC"))</f>
        <v/>
      </c>
      <c r="R246" s="72" t="str">
        <f>IF('Request Testing'!R246&lt;1,"",IF(AND(OR('Request Testing'!L246&gt;0,'Request Testing'!M246&gt;0),COUNTA('Request Testing'!R246)&gt;0),"RC ADD ON","RC"))</f>
        <v/>
      </c>
      <c r="S246" s="70" t="str">
        <f>IF('Request Testing'!S246&lt;1,"",IF(AND(OR('Request Testing'!L246&gt;0,'Request Testing'!M246&gt;0),COUNTA('Request Testing'!S246)&gt;0),"DL ADD ON","DL"))</f>
        <v/>
      </c>
      <c r="T246" s="70" t="str">
        <f>IF('Request Testing'!T246="","",'Request Testing'!T246)</f>
        <v/>
      </c>
      <c r="U246" s="70" t="str">
        <f>IF('Request Testing'!U246&lt;1,"",IF(AND(OR('Request Testing'!L246&gt;0,'Request Testing'!M246&gt;0),COUNTA('Request Testing'!U246)&gt;0),"OH ADD ON","OH"))</f>
        <v/>
      </c>
      <c r="V246" s="73" t="str">
        <f>IF('Request Testing'!V246&lt;1,"",IF(AND(OR('Request Testing'!L246&gt;0,'Request Testing'!M246&gt;0),COUNTA('Request Testing'!V246)&gt;0),"GCP","AM"))</f>
        <v/>
      </c>
      <c r="W246" s="73" t="str">
        <f>IF('Request Testing'!W246&lt;1,"",IF(AND(OR('Request Testing'!L246&gt;0,'Request Testing'!M246&gt;0),COUNTA('Request Testing'!W246)&gt;0),"GCP","NH"))</f>
        <v/>
      </c>
      <c r="X246" s="73" t="str">
        <f>IF('Request Testing'!X246&lt;1,"",IF(AND(OR('Request Testing'!L246&gt;0,'Request Testing'!M246&gt;0),COUNTA('Request Testing'!X246)&gt;0),"GCP","CA"))</f>
        <v/>
      </c>
      <c r="Y246" s="73" t="str">
        <f>IF('Request Testing'!Y246&lt;1,"",IF(AND(OR('Request Testing'!L246&gt;0,'Request Testing'!M246&gt;0),COUNTA('Request Testing'!Y246)&gt;0),"GCP","DD"))</f>
        <v/>
      </c>
      <c r="Z246" s="73" t="str">
        <f>IF('Request Testing'!Z246&lt;1,"",IF(AND(OR('Request Testing'!L246&gt;0,'Request Testing'!M246&gt;0),COUNTA('Request Testing'!Z246)&gt;0),"GCP","TH"))</f>
        <v/>
      </c>
      <c r="AA246" s="73" t="str">
        <f>IF('Request Testing'!AA246&lt;1,"",IF(AND(OR('Request Testing'!L246&gt;0,'Request Testing'!M246&gt;0),COUNTA('Request Testing'!AA246)&gt;0),"GCP","PHA"))</f>
        <v/>
      </c>
      <c r="AB246" s="73" t="str">
        <f>IF('Request Testing'!AB246&lt;1,"",IF(AND(OR('Request Testing'!L246&gt;0,'Request Testing'!M246&gt;0),COUNTA('Request Testing'!AB246)&gt;0),"GCP","OS"))</f>
        <v/>
      </c>
      <c r="AE246" s="74" t="str">
        <f>IF(OR('Request Testing'!L246&gt;0,'Request Testing'!M246&gt;0,'Request Testing'!N246&gt;0,'Request Testing'!O246&gt;0,'Request Testing'!P246&gt;0,'Request Testing'!Q246&gt;0,'Request Testing'!R246&gt;0,'Request Testing'!S246&gt;0,'Request Testing'!T246&gt;0,'Request Testing'!U246&gt;0,'Request Testing'!V246&gt;0,'Request Testing'!W246&gt;0,'Request Testing'!X246&gt;0,'Request Testing'!Y246&gt;0,'Request Testing'!Z246&gt;0,'Request Testing'!AA246&gt;0,'Request Testing'!AB246&gt;0),"X","")</f>
        <v/>
      </c>
      <c r="AF246" s="75" t="str">
        <f>IF(ISNUMBER(SEARCH({"S"},C246)),"S",IF(ISNUMBER(SEARCH({"M"},C246)),"B",IF(ISNUMBER(SEARCH({"B"},C246)),"B",IF(ISNUMBER(SEARCH({"C"},C246)),"C",IF(ISNUMBER(SEARCH({"H"},C246)),"C",IF(ISNUMBER(SEARCH({"F"},C246)),"C",""))))))</f>
        <v/>
      </c>
      <c r="AG246" s="74" t="str">
        <f t="shared" si="60"/>
        <v/>
      </c>
      <c r="AH246" s="74" t="str">
        <f t="shared" si="61"/>
        <v/>
      </c>
      <c r="AI246" s="74" t="str">
        <f t="shared" si="62"/>
        <v/>
      </c>
      <c r="AJ246" s="4" t="str">
        <f t="shared" si="63"/>
        <v/>
      </c>
      <c r="AK246" s="76" t="str">
        <f>IF('Request Testing'!M246&lt;1,"",IF(AND(OR('Request Testing'!$E$1&gt;0),COUNTA('Request Testing'!M246)&gt;0),"CHR","GGP-LD"))</f>
        <v/>
      </c>
      <c r="AL246" s="4" t="str">
        <f t="shared" si="64"/>
        <v/>
      </c>
      <c r="AM246" s="52" t="str">
        <f t="shared" si="65"/>
        <v/>
      </c>
      <c r="AN246" s="4" t="str">
        <f t="shared" si="66"/>
        <v/>
      </c>
      <c r="AO246" s="4" t="str">
        <f t="shared" si="67"/>
        <v/>
      </c>
      <c r="AP246" s="74" t="str">
        <f t="shared" si="68"/>
        <v/>
      </c>
      <c r="AQ246" s="4" t="str">
        <f t="shared" si="69"/>
        <v/>
      </c>
      <c r="AR246" s="4" t="str">
        <f t="shared" si="79"/>
        <v/>
      </c>
      <c r="AS246" s="74" t="str">
        <f t="shared" si="70"/>
        <v/>
      </c>
      <c r="AT246" s="4" t="str">
        <f t="shared" si="71"/>
        <v/>
      </c>
      <c r="AU246" s="4" t="str">
        <f t="shared" si="72"/>
        <v/>
      </c>
      <c r="AV246" s="4" t="str">
        <f t="shared" si="73"/>
        <v/>
      </c>
      <c r="AW246" s="4" t="str">
        <f t="shared" si="74"/>
        <v/>
      </c>
      <c r="AX246" s="4" t="str">
        <f t="shared" si="75"/>
        <v/>
      </c>
      <c r="AY246" s="4" t="str">
        <f t="shared" si="76"/>
        <v/>
      </c>
      <c r="AZ246" s="4" t="str">
        <f t="shared" si="77"/>
        <v/>
      </c>
      <c r="BA246" s="77" t="str">
        <f>IF(AND(OR('Request Testing'!L246&gt;0,'Request Testing'!M246&gt;0),COUNTA('Request Testing'!V246:AB246)&gt;0),"Run Panel","")</f>
        <v/>
      </c>
      <c r="BC246" s="78" t="str">
        <f>IF(AG246="Blood Card",'Order Details'!$S$34,"")</f>
        <v/>
      </c>
      <c r="BD246" s="78" t="str">
        <f>IF(AH246="Hair Card",'Order Details'!$S$35,"")</f>
        <v/>
      </c>
      <c r="BF246" s="4" t="str">
        <f>IF(AJ246="GGP-HD",'Order Details'!$N$10,"")</f>
        <v/>
      </c>
      <c r="BG246" s="79" t="str">
        <f>IF(AK246="GGP-LD",'Order Details'!$N$15,IF(AK246="CHR",'Order Details'!$P$15,""))</f>
        <v/>
      </c>
      <c r="BH246" s="52" t="str">
        <f>IF(AL246="GGP-uLD",'Order Details'!$N$18,"")</f>
        <v/>
      </c>
      <c r="BI246" s="80" t="str">
        <f>IF(AM246="PV",'Order Details'!$N$24,"")</f>
        <v/>
      </c>
      <c r="BJ246" s="78" t="str">
        <f>IF(AN246="HPS",'Order Details'!$N$34,IF(AN246="HPS ADD ON",'Order Details'!$M$34,""))</f>
        <v/>
      </c>
      <c r="BK246" s="78" t="str">
        <f>IF(AO246="CC",'Order Details'!$N$33,IF(AO246="CC ADD ON",'Order Details'!$M$33,""))</f>
        <v/>
      </c>
      <c r="BL246" s="79" t="str">
        <f>IF(AP246="DL",'Order Details'!$N$35,"")</f>
        <v/>
      </c>
      <c r="BM246" s="79" t="str">
        <f>IF(AQ246="RC",'Order Details'!$N$36,"")</f>
        <v/>
      </c>
      <c r="BN246" s="79" t="str">
        <f>IF(AR246="OH",'Order Details'!$N$37,"")</f>
        <v/>
      </c>
      <c r="BO246" s="79" t="str">
        <f>IF(AS246="BVD",'Order Details'!$N$38,"")</f>
        <v/>
      </c>
      <c r="BP246" s="79" t="str">
        <f>IF(AT246="AM",'Order Details'!$N$40,"")</f>
        <v/>
      </c>
      <c r="BQ246" s="79" t="str">
        <f>IF(AU246="NH",'Order Details'!$N$41,"")</f>
        <v/>
      </c>
      <c r="BR246" s="79" t="str">
        <f>IF(AV246="CA",'Order Details'!$N$42,"")</f>
        <v/>
      </c>
      <c r="BS246" s="79" t="str">
        <f>IF(AW246="DD",'Order Details'!$N$43,"")</f>
        <v/>
      </c>
      <c r="BT246" s="79" t="str">
        <f>IF(AX246="TH",'Order Details'!$N$45,"")</f>
        <v/>
      </c>
      <c r="BU246" s="79" t="str">
        <f>IF(AY246="PHA",'Order Details'!$N$44,"")</f>
        <v/>
      </c>
      <c r="BV246" s="79" t="str">
        <f>IF(AZ246="OS",'Order Details'!$N$46,"")</f>
        <v/>
      </c>
      <c r="BW246" s="79" t="str">
        <f>IF(BA246="RUN PANEL",'Order Details'!$N$39,"")</f>
        <v/>
      </c>
      <c r="BX246" s="79" t="str">
        <f t="shared" si="78"/>
        <v/>
      </c>
    </row>
    <row r="247" spans="1:76" ht="15.75" customHeight="1">
      <c r="A247" s="22" t="str">
        <f>IF('Request Testing'!A247&gt;0,'Request Testing'!A247,"")</f>
        <v/>
      </c>
      <c r="B247" s="70" t="str">
        <f>IF('Request Testing'!B247="","",'Request Testing'!B247)</f>
        <v/>
      </c>
      <c r="C247" s="70" t="str">
        <f>IF('Request Testing'!C247="","",'Request Testing'!C247)</f>
        <v/>
      </c>
      <c r="D247" s="24" t="str">
        <f>IF('Request Testing'!D247="","",'Request Testing'!D247)</f>
        <v/>
      </c>
      <c r="E247" s="24" t="str">
        <f>IF('Request Testing'!E247="","",'Request Testing'!E247)</f>
        <v/>
      </c>
      <c r="F247" s="24" t="str">
        <f>IF('Request Testing'!F247="","",'Request Testing'!F247)</f>
        <v/>
      </c>
      <c r="G247" s="22" t="str">
        <f>IF('Request Testing'!G247="","",'Request Testing'!G247)</f>
        <v/>
      </c>
      <c r="H247" s="71" t="str">
        <f>IF('Request Testing'!H247="","",'Request Testing'!H247)</f>
        <v/>
      </c>
      <c r="I247" s="22" t="str">
        <f>IF('Request Testing'!I247="","",'Request Testing'!I247)</f>
        <v/>
      </c>
      <c r="J247" s="22" t="str">
        <f>IF('Request Testing'!J247="","",'Request Testing'!J247)</f>
        <v/>
      </c>
      <c r="K247" s="22" t="str">
        <f>IF('Request Testing'!K247="","",'Request Testing'!K247)</f>
        <v/>
      </c>
      <c r="L247" s="70" t="str">
        <f>IF('Request Testing'!L247="","",'Request Testing'!L247)</f>
        <v/>
      </c>
      <c r="M247" s="70" t="str">
        <f>IF('Request Testing'!M247="","",'Request Testing'!M247)</f>
        <v/>
      </c>
      <c r="N247" s="70" t="str">
        <f>IF('Request Testing'!N247="","",'Request Testing'!N247)</f>
        <v/>
      </c>
      <c r="O247" s="72" t="str">
        <f>IF('Request Testing'!O247&lt;1,"",IF(AND(OR('Request Testing'!L247&gt;0,'Request Testing'!M247&gt;0,'Request Testing'!N247&gt;0),COUNTA('Request Testing'!O247)&gt;0),"","PV"))</f>
        <v/>
      </c>
      <c r="P247" s="72" t="str">
        <f>IF('Request Testing'!P247&lt;1,"",IF(AND(OR('Request Testing'!L247&gt;0,'Request Testing'!M247&gt;0),COUNTA('Request Testing'!P247)&gt;0),"HPS ADD ON","HPS"))</f>
        <v/>
      </c>
      <c r="Q247" s="72" t="str">
        <f>IF('Request Testing'!Q247&lt;1,"",IF(AND(OR('Request Testing'!L247&gt;0,'Request Testing'!M247&gt;0),COUNTA('Request Testing'!Q247)&gt;0),"CC ADD ON","CC"))</f>
        <v/>
      </c>
      <c r="R247" s="72" t="str">
        <f>IF('Request Testing'!R247&lt;1,"",IF(AND(OR('Request Testing'!L247&gt;0,'Request Testing'!M247&gt;0),COUNTA('Request Testing'!R247)&gt;0),"RC ADD ON","RC"))</f>
        <v/>
      </c>
      <c r="S247" s="70" t="str">
        <f>IF('Request Testing'!S247&lt;1,"",IF(AND(OR('Request Testing'!L247&gt;0,'Request Testing'!M247&gt;0),COUNTA('Request Testing'!S247)&gt;0),"DL ADD ON","DL"))</f>
        <v/>
      </c>
      <c r="T247" s="70" t="str">
        <f>IF('Request Testing'!T247="","",'Request Testing'!T247)</f>
        <v/>
      </c>
      <c r="U247" s="70" t="str">
        <f>IF('Request Testing'!U247&lt;1,"",IF(AND(OR('Request Testing'!L247&gt;0,'Request Testing'!M247&gt;0),COUNTA('Request Testing'!U247)&gt;0),"OH ADD ON","OH"))</f>
        <v/>
      </c>
      <c r="V247" s="73" t="str">
        <f>IF('Request Testing'!V247&lt;1,"",IF(AND(OR('Request Testing'!L247&gt;0,'Request Testing'!M247&gt;0),COUNTA('Request Testing'!V247)&gt;0),"GCP","AM"))</f>
        <v/>
      </c>
      <c r="W247" s="73" t="str">
        <f>IF('Request Testing'!W247&lt;1,"",IF(AND(OR('Request Testing'!L247&gt;0,'Request Testing'!M247&gt;0),COUNTA('Request Testing'!W247)&gt;0),"GCP","NH"))</f>
        <v/>
      </c>
      <c r="X247" s="73" t="str">
        <f>IF('Request Testing'!X247&lt;1,"",IF(AND(OR('Request Testing'!L247&gt;0,'Request Testing'!M247&gt;0),COUNTA('Request Testing'!X247)&gt;0),"GCP","CA"))</f>
        <v/>
      </c>
      <c r="Y247" s="73" t="str">
        <f>IF('Request Testing'!Y247&lt;1,"",IF(AND(OR('Request Testing'!L247&gt;0,'Request Testing'!M247&gt;0),COUNTA('Request Testing'!Y247)&gt;0),"GCP","DD"))</f>
        <v/>
      </c>
      <c r="Z247" s="73" t="str">
        <f>IF('Request Testing'!Z247&lt;1,"",IF(AND(OR('Request Testing'!L247&gt;0,'Request Testing'!M247&gt;0),COUNTA('Request Testing'!Z247)&gt;0),"GCP","TH"))</f>
        <v/>
      </c>
      <c r="AA247" s="73" t="str">
        <f>IF('Request Testing'!AA247&lt;1,"",IF(AND(OR('Request Testing'!L247&gt;0,'Request Testing'!M247&gt;0),COUNTA('Request Testing'!AA247)&gt;0),"GCP","PHA"))</f>
        <v/>
      </c>
      <c r="AB247" s="73" t="str">
        <f>IF('Request Testing'!AB247&lt;1,"",IF(AND(OR('Request Testing'!L247&gt;0,'Request Testing'!M247&gt;0),COUNTA('Request Testing'!AB247)&gt;0),"GCP","OS"))</f>
        <v/>
      </c>
      <c r="AE247" s="74" t="str">
        <f>IF(OR('Request Testing'!L247&gt;0,'Request Testing'!M247&gt;0,'Request Testing'!N247&gt;0,'Request Testing'!O247&gt;0,'Request Testing'!P247&gt;0,'Request Testing'!Q247&gt;0,'Request Testing'!R247&gt;0,'Request Testing'!S247&gt;0,'Request Testing'!T247&gt;0,'Request Testing'!U247&gt;0,'Request Testing'!V247&gt;0,'Request Testing'!W247&gt;0,'Request Testing'!X247&gt;0,'Request Testing'!Y247&gt;0,'Request Testing'!Z247&gt;0,'Request Testing'!AA247&gt;0,'Request Testing'!AB247&gt;0),"X","")</f>
        <v/>
      </c>
      <c r="AF247" s="75" t="str">
        <f>IF(ISNUMBER(SEARCH({"S"},C247)),"S",IF(ISNUMBER(SEARCH({"M"},C247)),"B",IF(ISNUMBER(SEARCH({"B"},C247)),"B",IF(ISNUMBER(SEARCH({"C"},C247)),"C",IF(ISNUMBER(SEARCH({"H"},C247)),"C",IF(ISNUMBER(SEARCH({"F"},C247)),"C",""))))))</f>
        <v/>
      </c>
      <c r="AG247" s="74" t="str">
        <f t="shared" si="60"/>
        <v/>
      </c>
      <c r="AH247" s="74" t="str">
        <f t="shared" si="61"/>
        <v/>
      </c>
      <c r="AI247" s="74" t="str">
        <f t="shared" si="62"/>
        <v/>
      </c>
      <c r="AJ247" s="4" t="str">
        <f t="shared" si="63"/>
        <v/>
      </c>
      <c r="AK247" s="76" t="str">
        <f>IF('Request Testing'!M247&lt;1,"",IF(AND(OR('Request Testing'!$E$1&gt;0),COUNTA('Request Testing'!M247)&gt;0),"CHR","GGP-LD"))</f>
        <v/>
      </c>
      <c r="AL247" s="4" t="str">
        <f t="shared" si="64"/>
        <v/>
      </c>
      <c r="AM247" s="52" t="str">
        <f t="shared" si="65"/>
        <v/>
      </c>
      <c r="AN247" s="4" t="str">
        <f t="shared" si="66"/>
        <v/>
      </c>
      <c r="AO247" s="4" t="str">
        <f t="shared" si="67"/>
        <v/>
      </c>
      <c r="AP247" s="74" t="str">
        <f t="shared" si="68"/>
        <v/>
      </c>
      <c r="AQ247" s="4" t="str">
        <f t="shared" si="69"/>
        <v/>
      </c>
      <c r="AR247" s="4" t="str">
        <f t="shared" si="79"/>
        <v/>
      </c>
      <c r="AS247" s="74" t="str">
        <f t="shared" si="70"/>
        <v/>
      </c>
      <c r="AT247" s="4" t="str">
        <f t="shared" si="71"/>
        <v/>
      </c>
      <c r="AU247" s="4" t="str">
        <f t="shared" si="72"/>
        <v/>
      </c>
      <c r="AV247" s="4" t="str">
        <f t="shared" si="73"/>
        <v/>
      </c>
      <c r="AW247" s="4" t="str">
        <f t="shared" si="74"/>
        <v/>
      </c>
      <c r="AX247" s="4" t="str">
        <f t="shared" si="75"/>
        <v/>
      </c>
      <c r="AY247" s="4" t="str">
        <f t="shared" si="76"/>
        <v/>
      </c>
      <c r="AZ247" s="4" t="str">
        <f t="shared" si="77"/>
        <v/>
      </c>
      <c r="BA247" s="77" t="str">
        <f>IF(AND(OR('Request Testing'!L247&gt;0,'Request Testing'!M247&gt;0),COUNTA('Request Testing'!V247:AB247)&gt;0),"Run Panel","")</f>
        <v/>
      </c>
      <c r="BC247" s="78" t="str">
        <f>IF(AG247="Blood Card",'Order Details'!$S$34,"")</f>
        <v/>
      </c>
      <c r="BD247" s="78" t="str">
        <f>IF(AH247="Hair Card",'Order Details'!$S$35,"")</f>
        <v/>
      </c>
      <c r="BF247" s="4" t="str">
        <f>IF(AJ247="GGP-HD",'Order Details'!$N$10,"")</f>
        <v/>
      </c>
      <c r="BG247" s="79" t="str">
        <f>IF(AK247="GGP-LD",'Order Details'!$N$15,IF(AK247="CHR",'Order Details'!$P$15,""))</f>
        <v/>
      </c>
      <c r="BH247" s="52" t="str">
        <f>IF(AL247="GGP-uLD",'Order Details'!$N$18,"")</f>
        <v/>
      </c>
      <c r="BI247" s="80" t="str">
        <f>IF(AM247="PV",'Order Details'!$N$24,"")</f>
        <v/>
      </c>
      <c r="BJ247" s="78" t="str">
        <f>IF(AN247="HPS",'Order Details'!$N$34,IF(AN247="HPS ADD ON",'Order Details'!$M$34,""))</f>
        <v/>
      </c>
      <c r="BK247" s="78" t="str">
        <f>IF(AO247="CC",'Order Details'!$N$33,IF(AO247="CC ADD ON",'Order Details'!$M$33,""))</f>
        <v/>
      </c>
      <c r="BL247" s="79" t="str">
        <f>IF(AP247="DL",'Order Details'!$N$35,"")</f>
        <v/>
      </c>
      <c r="BM247" s="79" t="str">
        <f>IF(AQ247="RC",'Order Details'!$N$36,"")</f>
        <v/>
      </c>
      <c r="BN247" s="79" t="str">
        <f>IF(AR247="OH",'Order Details'!$N$37,"")</f>
        <v/>
      </c>
      <c r="BO247" s="79" t="str">
        <f>IF(AS247="BVD",'Order Details'!$N$38,"")</f>
        <v/>
      </c>
      <c r="BP247" s="79" t="str">
        <f>IF(AT247="AM",'Order Details'!$N$40,"")</f>
        <v/>
      </c>
      <c r="BQ247" s="79" t="str">
        <f>IF(AU247="NH",'Order Details'!$N$41,"")</f>
        <v/>
      </c>
      <c r="BR247" s="79" t="str">
        <f>IF(AV247="CA",'Order Details'!$N$42,"")</f>
        <v/>
      </c>
      <c r="BS247" s="79" t="str">
        <f>IF(AW247="DD",'Order Details'!$N$43,"")</f>
        <v/>
      </c>
      <c r="BT247" s="79" t="str">
        <f>IF(AX247="TH",'Order Details'!$N$45,"")</f>
        <v/>
      </c>
      <c r="BU247" s="79" t="str">
        <f>IF(AY247="PHA",'Order Details'!$N$44,"")</f>
        <v/>
      </c>
      <c r="BV247" s="79" t="str">
        <f>IF(AZ247="OS",'Order Details'!$N$46,"")</f>
        <v/>
      </c>
      <c r="BW247" s="79" t="str">
        <f>IF(BA247="RUN PANEL",'Order Details'!$N$39,"")</f>
        <v/>
      </c>
      <c r="BX247" s="79" t="str">
        <f t="shared" si="78"/>
        <v/>
      </c>
    </row>
    <row r="248" spans="1:76" ht="15.75" customHeight="1">
      <c r="A248" s="22" t="str">
        <f>IF('Request Testing'!A248&gt;0,'Request Testing'!A248,"")</f>
        <v/>
      </c>
      <c r="B248" s="70" t="str">
        <f>IF('Request Testing'!B248="","",'Request Testing'!B248)</f>
        <v/>
      </c>
      <c r="C248" s="70" t="str">
        <f>IF('Request Testing'!C248="","",'Request Testing'!C248)</f>
        <v/>
      </c>
      <c r="D248" s="24" t="str">
        <f>IF('Request Testing'!D248="","",'Request Testing'!D248)</f>
        <v/>
      </c>
      <c r="E248" s="24" t="str">
        <f>IF('Request Testing'!E248="","",'Request Testing'!E248)</f>
        <v/>
      </c>
      <c r="F248" s="24" t="str">
        <f>IF('Request Testing'!F248="","",'Request Testing'!F248)</f>
        <v/>
      </c>
      <c r="G248" s="22" t="str">
        <f>IF('Request Testing'!G248="","",'Request Testing'!G248)</f>
        <v/>
      </c>
      <c r="H248" s="71" t="str">
        <f>IF('Request Testing'!H248="","",'Request Testing'!H248)</f>
        <v/>
      </c>
      <c r="I248" s="22" t="str">
        <f>IF('Request Testing'!I248="","",'Request Testing'!I248)</f>
        <v/>
      </c>
      <c r="J248" s="22" t="str">
        <f>IF('Request Testing'!J248="","",'Request Testing'!J248)</f>
        <v/>
      </c>
      <c r="K248" s="22" t="str">
        <f>IF('Request Testing'!K248="","",'Request Testing'!K248)</f>
        <v/>
      </c>
      <c r="L248" s="70" t="str">
        <f>IF('Request Testing'!L248="","",'Request Testing'!L248)</f>
        <v/>
      </c>
      <c r="M248" s="70" t="str">
        <f>IF('Request Testing'!M248="","",'Request Testing'!M248)</f>
        <v/>
      </c>
      <c r="N248" s="70" t="str">
        <f>IF('Request Testing'!N248="","",'Request Testing'!N248)</f>
        <v/>
      </c>
      <c r="O248" s="72" t="str">
        <f>IF('Request Testing'!O248&lt;1,"",IF(AND(OR('Request Testing'!L248&gt;0,'Request Testing'!M248&gt;0,'Request Testing'!N248&gt;0),COUNTA('Request Testing'!O248)&gt;0),"","PV"))</f>
        <v/>
      </c>
      <c r="P248" s="72" t="str">
        <f>IF('Request Testing'!P248&lt;1,"",IF(AND(OR('Request Testing'!L248&gt;0,'Request Testing'!M248&gt;0),COUNTA('Request Testing'!P248)&gt;0),"HPS ADD ON","HPS"))</f>
        <v/>
      </c>
      <c r="Q248" s="72" t="str">
        <f>IF('Request Testing'!Q248&lt;1,"",IF(AND(OR('Request Testing'!L248&gt;0,'Request Testing'!M248&gt;0),COUNTA('Request Testing'!Q248)&gt;0),"CC ADD ON","CC"))</f>
        <v/>
      </c>
      <c r="R248" s="72" t="str">
        <f>IF('Request Testing'!R248&lt;1,"",IF(AND(OR('Request Testing'!L248&gt;0,'Request Testing'!M248&gt;0),COUNTA('Request Testing'!R248)&gt;0),"RC ADD ON","RC"))</f>
        <v/>
      </c>
      <c r="S248" s="70" t="str">
        <f>IF('Request Testing'!S248&lt;1,"",IF(AND(OR('Request Testing'!L248&gt;0,'Request Testing'!M248&gt;0),COUNTA('Request Testing'!S248)&gt;0),"DL ADD ON","DL"))</f>
        <v/>
      </c>
      <c r="T248" s="70" t="str">
        <f>IF('Request Testing'!T248="","",'Request Testing'!T248)</f>
        <v/>
      </c>
      <c r="U248" s="70" t="str">
        <f>IF('Request Testing'!U248&lt;1,"",IF(AND(OR('Request Testing'!L248&gt;0,'Request Testing'!M248&gt;0),COUNTA('Request Testing'!U248)&gt;0),"OH ADD ON","OH"))</f>
        <v/>
      </c>
      <c r="V248" s="73" t="str">
        <f>IF('Request Testing'!V248&lt;1,"",IF(AND(OR('Request Testing'!L248&gt;0,'Request Testing'!M248&gt;0),COUNTA('Request Testing'!V248)&gt;0),"GCP","AM"))</f>
        <v/>
      </c>
      <c r="W248" s="73" t="str">
        <f>IF('Request Testing'!W248&lt;1,"",IF(AND(OR('Request Testing'!L248&gt;0,'Request Testing'!M248&gt;0),COUNTA('Request Testing'!W248)&gt;0),"GCP","NH"))</f>
        <v/>
      </c>
      <c r="X248" s="73" t="str">
        <f>IF('Request Testing'!X248&lt;1,"",IF(AND(OR('Request Testing'!L248&gt;0,'Request Testing'!M248&gt;0),COUNTA('Request Testing'!X248)&gt;0),"GCP","CA"))</f>
        <v/>
      </c>
      <c r="Y248" s="73" t="str">
        <f>IF('Request Testing'!Y248&lt;1,"",IF(AND(OR('Request Testing'!L248&gt;0,'Request Testing'!M248&gt;0),COUNTA('Request Testing'!Y248)&gt;0),"GCP","DD"))</f>
        <v/>
      </c>
      <c r="Z248" s="73" t="str">
        <f>IF('Request Testing'!Z248&lt;1,"",IF(AND(OR('Request Testing'!L248&gt;0,'Request Testing'!M248&gt;0),COUNTA('Request Testing'!Z248)&gt;0),"GCP","TH"))</f>
        <v/>
      </c>
      <c r="AA248" s="73" t="str">
        <f>IF('Request Testing'!AA248&lt;1,"",IF(AND(OR('Request Testing'!L248&gt;0,'Request Testing'!M248&gt;0),COUNTA('Request Testing'!AA248)&gt;0),"GCP","PHA"))</f>
        <v/>
      </c>
      <c r="AB248" s="73" t="str">
        <f>IF('Request Testing'!AB248&lt;1,"",IF(AND(OR('Request Testing'!L248&gt;0,'Request Testing'!M248&gt;0),COUNTA('Request Testing'!AB248)&gt;0),"GCP","OS"))</f>
        <v/>
      </c>
      <c r="AE248" s="74" t="str">
        <f>IF(OR('Request Testing'!L248&gt;0,'Request Testing'!M248&gt;0,'Request Testing'!N248&gt;0,'Request Testing'!O248&gt;0,'Request Testing'!P248&gt;0,'Request Testing'!Q248&gt;0,'Request Testing'!R248&gt;0,'Request Testing'!S248&gt;0,'Request Testing'!T248&gt;0,'Request Testing'!U248&gt;0,'Request Testing'!V248&gt;0,'Request Testing'!W248&gt;0,'Request Testing'!X248&gt;0,'Request Testing'!Y248&gt;0,'Request Testing'!Z248&gt;0,'Request Testing'!AA248&gt;0,'Request Testing'!AB248&gt;0),"X","")</f>
        <v/>
      </c>
      <c r="AF248" s="75" t="str">
        <f>IF(ISNUMBER(SEARCH({"S"},C248)),"S",IF(ISNUMBER(SEARCH({"M"},C248)),"B",IF(ISNUMBER(SEARCH({"B"},C248)),"B",IF(ISNUMBER(SEARCH({"C"},C248)),"C",IF(ISNUMBER(SEARCH({"H"},C248)),"C",IF(ISNUMBER(SEARCH({"F"},C248)),"C",""))))))</f>
        <v/>
      </c>
      <c r="AG248" s="74" t="str">
        <f t="shared" si="60"/>
        <v/>
      </c>
      <c r="AH248" s="74" t="str">
        <f t="shared" si="61"/>
        <v/>
      </c>
      <c r="AI248" s="74" t="str">
        <f t="shared" si="62"/>
        <v/>
      </c>
      <c r="AJ248" s="4" t="str">
        <f t="shared" si="63"/>
        <v/>
      </c>
      <c r="AK248" s="76" t="str">
        <f>IF('Request Testing'!M248&lt;1,"",IF(AND(OR('Request Testing'!$E$1&gt;0),COUNTA('Request Testing'!M248)&gt;0),"CHR","GGP-LD"))</f>
        <v/>
      </c>
      <c r="AL248" s="4" t="str">
        <f t="shared" si="64"/>
        <v/>
      </c>
      <c r="AM248" s="52" t="str">
        <f t="shared" si="65"/>
        <v/>
      </c>
      <c r="AN248" s="4" t="str">
        <f t="shared" si="66"/>
        <v/>
      </c>
      <c r="AO248" s="4" t="str">
        <f t="shared" si="67"/>
        <v/>
      </c>
      <c r="AP248" s="74" t="str">
        <f t="shared" si="68"/>
        <v/>
      </c>
      <c r="AQ248" s="4" t="str">
        <f t="shared" si="69"/>
        <v/>
      </c>
      <c r="AR248" s="4" t="str">
        <f t="shared" si="79"/>
        <v/>
      </c>
      <c r="AS248" s="74" t="str">
        <f t="shared" si="70"/>
        <v/>
      </c>
      <c r="AT248" s="4" t="str">
        <f t="shared" si="71"/>
        <v/>
      </c>
      <c r="AU248" s="4" t="str">
        <f t="shared" si="72"/>
        <v/>
      </c>
      <c r="AV248" s="4" t="str">
        <f t="shared" si="73"/>
        <v/>
      </c>
      <c r="AW248" s="4" t="str">
        <f t="shared" si="74"/>
        <v/>
      </c>
      <c r="AX248" s="4" t="str">
        <f t="shared" si="75"/>
        <v/>
      </c>
      <c r="AY248" s="4" t="str">
        <f t="shared" si="76"/>
        <v/>
      </c>
      <c r="AZ248" s="4" t="str">
        <f t="shared" si="77"/>
        <v/>
      </c>
      <c r="BA248" s="77" t="str">
        <f>IF(AND(OR('Request Testing'!L248&gt;0,'Request Testing'!M248&gt;0),COUNTA('Request Testing'!V248:AB248)&gt;0),"Run Panel","")</f>
        <v/>
      </c>
      <c r="BC248" s="78" t="str">
        <f>IF(AG248="Blood Card",'Order Details'!$S$34,"")</f>
        <v/>
      </c>
      <c r="BD248" s="78" t="str">
        <f>IF(AH248="Hair Card",'Order Details'!$S$35,"")</f>
        <v/>
      </c>
      <c r="BF248" s="4" t="str">
        <f>IF(AJ248="GGP-HD",'Order Details'!$N$10,"")</f>
        <v/>
      </c>
      <c r="BG248" s="79" t="str">
        <f>IF(AK248="GGP-LD",'Order Details'!$N$15,IF(AK248="CHR",'Order Details'!$P$15,""))</f>
        <v/>
      </c>
      <c r="BH248" s="52" t="str">
        <f>IF(AL248="GGP-uLD",'Order Details'!$N$18,"")</f>
        <v/>
      </c>
      <c r="BI248" s="80" t="str">
        <f>IF(AM248="PV",'Order Details'!$N$24,"")</f>
        <v/>
      </c>
      <c r="BJ248" s="78" t="str">
        <f>IF(AN248="HPS",'Order Details'!$N$34,IF(AN248="HPS ADD ON",'Order Details'!$M$34,""))</f>
        <v/>
      </c>
      <c r="BK248" s="78" t="str">
        <f>IF(AO248="CC",'Order Details'!$N$33,IF(AO248="CC ADD ON",'Order Details'!$M$33,""))</f>
        <v/>
      </c>
      <c r="BL248" s="79" t="str">
        <f>IF(AP248="DL",'Order Details'!$N$35,"")</f>
        <v/>
      </c>
      <c r="BM248" s="79" t="str">
        <f>IF(AQ248="RC",'Order Details'!$N$36,"")</f>
        <v/>
      </c>
      <c r="BN248" s="79" t="str">
        <f>IF(AR248="OH",'Order Details'!$N$37,"")</f>
        <v/>
      </c>
      <c r="BO248" s="79" t="str">
        <f>IF(AS248="BVD",'Order Details'!$N$38,"")</f>
        <v/>
      </c>
      <c r="BP248" s="79" t="str">
        <f>IF(AT248="AM",'Order Details'!$N$40,"")</f>
        <v/>
      </c>
      <c r="BQ248" s="79" t="str">
        <f>IF(AU248="NH",'Order Details'!$N$41,"")</f>
        <v/>
      </c>
      <c r="BR248" s="79" t="str">
        <f>IF(AV248="CA",'Order Details'!$N$42,"")</f>
        <v/>
      </c>
      <c r="BS248" s="79" t="str">
        <f>IF(AW248="DD",'Order Details'!$N$43,"")</f>
        <v/>
      </c>
      <c r="BT248" s="79" t="str">
        <f>IF(AX248="TH",'Order Details'!$N$45,"")</f>
        <v/>
      </c>
      <c r="BU248" s="79" t="str">
        <f>IF(AY248="PHA",'Order Details'!$N$44,"")</f>
        <v/>
      </c>
      <c r="BV248" s="79" t="str">
        <f>IF(AZ248="OS",'Order Details'!$N$46,"")</f>
        <v/>
      </c>
      <c r="BW248" s="79" t="str">
        <f>IF(BA248="RUN PANEL",'Order Details'!$N$39,"")</f>
        <v/>
      </c>
      <c r="BX248" s="79" t="str">
        <f t="shared" si="78"/>
        <v/>
      </c>
    </row>
    <row r="249" spans="1:76" ht="15.75" customHeight="1">
      <c r="A249" s="22" t="str">
        <f>IF('Request Testing'!A249&gt;0,'Request Testing'!A249,"")</f>
        <v/>
      </c>
      <c r="B249" s="70" t="str">
        <f>IF('Request Testing'!B249="","",'Request Testing'!B249)</f>
        <v/>
      </c>
      <c r="C249" s="70" t="str">
        <f>IF('Request Testing'!C249="","",'Request Testing'!C249)</f>
        <v/>
      </c>
      <c r="D249" s="24" t="str">
        <f>IF('Request Testing'!D249="","",'Request Testing'!D249)</f>
        <v/>
      </c>
      <c r="E249" s="24" t="str">
        <f>IF('Request Testing'!E249="","",'Request Testing'!E249)</f>
        <v/>
      </c>
      <c r="F249" s="24" t="str">
        <f>IF('Request Testing'!F249="","",'Request Testing'!F249)</f>
        <v/>
      </c>
      <c r="G249" s="22" t="str">
        <f>IF('Request Testing'!G249="","",'Request Testing'!G249)</f>
        <v/>
      </c>
      <c r="H249" s="71" t="str">
        <f>IF('Request Testing'!H249="","",'Request Testing'!H249)</f>
        <v/>
      </c>
      <c r="I249" s="22" t="str">
        <f>IF('Request Testing'!I249="","",'Request Testing'!I249)</f>
        <v/>
      </c>
      <c r="J249" s="22" t="str">
        <f>IF('Request Testing'!J249="","",'Request Testing'!J249)</f>
        <v/>
      </c>
      <c r="K249" s="22" t="str">
        <f>IF('Request Testing'!K249="","",'Request Testing'!K249)</f>
        <v/>
      </c>
      <c r="L249" s="70" t="str">
        <f>IF('Request Testing'!L249="","",'Request Testing'!L249)</f>
        <v/>
      </c>
      <c r="M249" s="70" t="str">
        <f>IF('Request Testing'!M249="","",'Request Testing'!M249)</f>
        <v/>
      </c>
      <c r="N249" s="70" t="str">
        <f>IF('Request Testing'!N249="","",'Request Testing'!N249)</f>
        <v/>
      </c>
      <c r="O249" s="72" t="str">
        <f>IF('Request Testing'!O249&lt;1,"",IF(AND(OR('Request Testing'!L249&gt;0,'Request Testing'!M249&gt;0,'Request Testing'!N249&gt;0),COUNTA('Request Testing'!O249)&gt;0),"","PV"))</f>
        <v/>
      </c>
      <c r="P249" s="72" t="str">
        <f>IF('Request Testing'!P249&lt;1,"",IF(AND(OR('Request Testing'!L249&gt;0,'Request Testing'!M249&gt;0),COUNTA('Request Testing'!P249)&gt;0),"HPS ADD ON","HPS"))</f>
        <v/>
      </c>
      <c r="Q249" s="72" t="str">
        <f>IF('Request Testing'!Q249&lt;1,"",IF(AND(OR('Request Testing'!L249&gt;0,'Request Testing'!M249&gt;0),COUNTA('Request Testing'!Q249)&gt;0),"CC ADD ON","CC"))</f>
        <v/>
      </c>
      <c r="R249" s="72" t="str">
        <f>IF('Request Testing'!R249&lt;1,"",IF(AND(OR('Request Testing'!L249&gt;0,'Request Testing'!M249&gt;0),COUNTA('Request Testing'!R249)&gt;0),"RC ADD ON","RC"))</f>
        <v/>
      </c>
      <c r="S249" s="70" t="str">
        <f>IF('Request Testing'!S249&lt;1,"",IF(AND(OR('Request Testing'!L249&gt;0,'Request Testing'!M249&gt;0),COUNTA('Request Testing'!S249)&gt;0),"DL ADD ON","DL"))</f>
        <v/>
      </c>
      <c r="T249" s="70" t="str">
        <f>IF('Request Testing'!T249="","",'Request Testing'!T249)</f>
        <v/>
      </c>
      <c r="U249" s="70" t="str">
        <f>IF('Request Testing'!U249&lt;1,"",IF(AND(OR('Request Testing'!L249&gt;0,'Request Testing'!M249&gt;0),COUNTA('Request Testing'!U249)&gt;0),"OH ADD ON","OH"))</f>
        <v/>
      </c>
      <c r="V249" s="73" t="str">
        <f>IF('Request Testing'!V249&lt;1,"",IF(AND(OR('Request Testing'!L249&gt;0,'Request Testing'!M249&gt;0),COUNTA('Request Testing'!V249)&gt;0),"GCP","AM"))</f>
        <v/>
      </c>
      <c r="W249" s="73" t="str">
        <f>IF('Request Testing'!W249&lt;1,"",IF(AND(OR('Request Testing'!L249&gt;0,'Request Testing'!M249&gt;0),COUNTA('Request Testing'!W249)&gt;0),"GCP","NH"))</f>
        <v/>
      </c>
      <c r="X249" s="73" t="str">
        <f>IF('Request Testing'!X249&lt;1,"",IF(AND(OR('Request Testing'!L249&gt;0,'Request Testing'!M249&gt;0),COUNTA('Request Testing'!X249)&gt;0),"GCP","CA"))</f>
        <v/>
      </c>
      <c r="Y249" s="73" t="str">
        <f>IF('Request Testing'!Y249&lt;1,"",IF(AND(OR('Request Testing'!L249&gt;0,'Request Testing'!M249&gt;0),COUNTA('Request Testing'!Y249)&gt;0),"GCP","DD"))</f>
        <v/>
      </c>
      <c r="Z249" s="73" t="str">
        <f>IF('Request Testing'!Z249&lt;1,"",IF(AND(OR('Request Testing'!L249&gt;0,'Request Testing'!M249&gt;0),COUNTA('Request Testing'!Z249)&gt;0),"GCP","TH"))</f>
        <v/>
      </c>
      <c r="AA249" s="73" t="str">
        <f>IF('Request Testing'!AA249&lt;1,"",IF(AND(OR('Request Testing'!L249&gt;0,'Request Testing'!M249&gt;0),COUNTA('Request Testing'!AA249)&gt;0),"GCP","PHA"))</f>
        <v/>
      </c>
      <c r="AB249" s="73" t="str">
        <f>IF('Request Testing'!AB249&lt;1,"",IF(AND(OR('Request Testing'!L249&gt;0,'Request Testing'!M249&gt;0),COUNTA('Request Testing'!AB249)&gt;0),"GCP","OS"))</f>
        <v/>
      </c>
      <c r="AE249" s="74" t="str">
        <f>IF(OR('Request Testing'!L249&gt;0,'Request Testing'!M249&gt;0,'Request Testing'!N249&gt;0,'Request Testing'!O249&gt;0,'Request Testing'!P249&gt;0,'Request Testing'!Q249&gt;0,'Request Testing'!R249&gt;0,'Request Testing'!S249&gt;0,'Request Testing'!T249&gt;0,'Request Testing'!U249&gt;0,'Request Testing'!V249&gt;0,'Request Testing'!W249&gt;0,'Request Testing'!X249&gt;0,'Request Testing'!Y249&gt;0,'Request Testing'!Z249&gt;0,'Request Testing'!AA249&gt;0,'Request Testing'!AB249&gt;0),"X","")</f>
        <v/>
      </c>
      <c r="AF249" s="75" t="str">
        <f>IF(ISNUMBER(SEARCH({"S"},C249)),"S",IF(ISNUMBER(SEARCH({"M"},C249)),"B",IF(ISNUMBER(SEARCH({"B"},C249)),"B",IF(ISNUMBER(SEARCH({"C"},C249)),"C",IF(ISNUMBER(SEARCH({"H"},C249)),"C",IF(ISNUMBER(SEARCH({"F"},C249)),"C",""))))))</f>
        <v/>
      </c>
      <c r="AG249" s="74" t="str">
        <f t="shared" si="60"/>
        <v/>
      </c>
      <c r="AH249" s="74" t="str">
        <f t="shared" si="61"/>
        <v/>
      </c>
      <c r="AI249" s="74" t="str">
        <f t="shared" si="62"/>
        <v/>
      </c>
      <c r="AJ249" s="4" t="str">
        <f t="shared" si="63"/>
        <v/>
      </c>
      <c r="AK249" s="76" t="str">
        <f>IF('Request Testing'!M249&lt;1,"",IF(AND(OR('Request Testing'!$E$1&gt;0),COUNTA('Request Testing'!M249)&gt;0),"CHR","GGP-LD"))</f>
        <v/>
      </c>
      <c r="AL249" s="4" t="str">
        <f t="shared" si="64"/>
        <v/>
      </c>
      <c r="AM249" s="52" t="str">
        <f t="shared" si="65"/>
        <v/>
      </c>
      <c r="AN249" s="4" t="str">
        <f t="shared" si="66"/>
        <v/>
      </c>
      <c r="AO249" s="4" t="str">
        <f t="shared" si="67"/>
        <v/>
      </c>
      <c r="AP249" s="74" t="str">
        <f t="shared" si="68"/>
        <v/>
      </c>
      <c r="AQ249" s="4" t="str">
        <f t="shared" si="69"/>
        <v/>
      </c>
      <c r="AR249" s="4" t="str">
        <f t="shared" si="79"/>
        <v/>
      </c>
      <c r="AS249" s="74" t="str">
        <f t="shared" si="70"/>
        <v/>
      </c>
      <c r="AT249" s="4" t="str">
        <f t="shared" si="71"/>
        <v/>
      </c>
      <c r="AU249" s="4" t="str">
        <f t="shared" si="72"/>
        <v/>
      </c>
      <c r="AV249" s="4" t="str">
        <f t="shared" si="73"/>
        <v/>
      </c>
      <c r="AW249" s="4" t="str">
        <f t="shared" si="74"/>
        <v/>
      </c>
      <c r="AX249" s="4" t="str">
        <f t="shared" si="75"/>
        <v/>
      </c>
      <c r="AY249" s="4" t="str">
        <f t="shared" si="76"/>
        <v/>
      </c>
      <c r="AZ249" s="4" t="str">
        <f t="shared" si="77"/>
        <v/>
      </c>
      <c r="BA249" s="77" t="str">
        <f>IF(AND(OR('Request Testing'!L249&gt;0,'Request Testing'!M249&gt;0),COUNTA('Request Testing'!V249:AB249)&gt;0),"Run Panel","")</f>
        <v/>
      </c>
      <c r="BC249" s="78" t="str">
        <f>IF(AG249="Blood Card",'Order Details'!$S$34,"")</f>
        <v/>
      </c>
      <c r="BD249" s="78" t="str">
        <f>IF(AH249="Hair Card",'Order Details'!$S$35,"")</f>
        <v/>
      </c>
      <c r="BF249" s="4" t="str">
        <f>IF(AJ249="GGP-HD",'Order Details'!$N$10,"")</f>
        <v/>
      </c>
      <c r="BG249" s="79" t="str">
        <f>IF(AK249="GGP-LD",'Order Details'!$N$15,IF(AK249="CHR",'Order Details'!$P$15,""))</f>
        <v/>
      </c>
      <c r="BH249" s="52" t="str">
        <f>IF(AL249="GGP-uLD",'Order Details'!$N$18,"")</f>
        <v/>
      </c>
      <c r="BI249" s="80" t="str">
        <f>IF(AM249="PV",'Order Details'!$N$24,"")</f>
        <v/>
      </c>
      <c r="BJ249" s="78" t="str">
        <f>IF(AN249="HPS",'Order Details'!$N$34,IF(AN249="HPS ADD ON",'Order Details'!$M$34,""))</f>
        <v/>
      </c>
      <c r="BK249" s="78" t="str">
        <f>IF(AO249="CC",'Order Details'!$N$33,IF(AO249="CC ADD ON",'Order Details'!$M$33,""))</f>
        <v/>
      </c>
      <c r="BL249" s="79" t="str">
        <f>IF(AP249="DL",'Order Details'!$N$35,"")</f>
        <v/>
      </c>
      <c r="BM249" s="79" t="str">
        <f>IF(AQ249="RC",'Order Details'!$N$36,"")</f>
        <v/>
      </c>
      <c r="BN249" s="79" t="str">
        <f>IF(AR249="OH",'Order Details'!$N$37,"")</f>
        <v/>
      </c>
      <c r="BO249" s="79" t="str">
        <f>IF(AS249="BVD",'Order Details'!$N$38,"")</f>
        <v/>
      </c>
      <c r="BP249" s="79" t="str">
        <f>IF(AT249="AM",'Order Details'!$N$40,"")</f>
        <v/>
      </c>
      <c r="BQ249" s="79" t="str">
        <f>IF(AU249="NH",'Order Details'!$N$41,"")</f>
        <v/>
      </c>
      <c r="BR249" s="79" t="str">
        <f>IF(AV249="CA",'Order Details'!$N$42,"")</f>
        <v/>
      </c>
      <c r="BS249" s="79" t="str">
        <f>IF(AW249="DD",'Order Details'!$N$43,"")</f>
        <v/>
      </c>
      <c r="BT249" s="79" t="str">
        <f>IF(AX249="TH",'Order Details'!$N$45,"")</f>
        <v/>
      </c>
      <c r="BU249" s="79" t="str">
        <f>IF(AY249="PHA",'Order Details'!$N$44,"")</f>
        <v/>
      </c>
      <c r="BV249" s="79" t="str">
        <f>IF(AZ249="OS",'Order Details'!$N$46,"")</f>
        <v/>
      </c>
      <c r="BW249" s="79" t="str">
        <f>IF(BA249="RUN PANEL",'Order Details'!$N$39,"")</f>
        <v/>
      </c>
      <c r="BX249" s="79" t="str">
        <f t="shared" si="78"/>
        <v/>
      </c>
    </row>
    <row r="250" spans="1:76" ht="15.75" customHeight="1">
      <c r="A250" s="22" t="str">
        <f>IF('Request Testing'!A250&gt;0,'Request Testing'!A250,"")</f>
        <v/>
      </c>
      <c r="B250" s="70" t="str">
        <f>IF('Request Testing'!B250="","",'Request Testing'!B250)</f>
        <v/>
      </c>
      <c r="C250" s="70" t="str">
        <f>IF('Request Testing'!C250="","",'Request Testing'!C250)</f>
        <v/>
      </c>
      <c r="D250" s="24" t="str">
        <f>IF('Request Testing'!D250="","",'Request Testing'!D250)</f>
        <v/>
      </c>
      <c r="E250" s="24" t="str">
        <f>IF('Request Testing'!E250="","",'Request Testing'!E250)</f>
        <v/>
      </c>
      <c r="F250" s="24" t="str">
        <f>IF('Request Testing'!F250="","",'Request Testing'!F250)</f>
        <v/>
      </c>
      <c r="G250" s="22" t="str">
        <f>IF('Request Testing'!G250="","",'Request Testing'!G250)</f>
        <v/>
      </c>
      <c r="H250" s="71" t="str">
        <f>IF('Request Testing'!H250="","",'Request Testing'!H250)</f>
        <v/>
      </c>
      <c r="I250" s="22" t="str">
        <f>IF('Request Testing'!I250="","",'Request Testing'!I250)</f>
        <v/>
      </c>
      <c r="J250" s="22" t="str">
        <f>IF('Request Testing'!J250="","",'Request Testing'!J250)</f>
        <v/>
      </c>
      <c r="K250" s="22" t="str">
        <f>IF('Request Testing'!K250="","",'Request Testing'!K250)</f>
        <v/>
      </c>
      <c r="L250" s="70" t="str">
        <f>IF('Request Testing'!L250="","",'Request Testing'!L250)</f>
        <v/>
      </c>
      <c r="M250" s="70" t="str">
        <f>IF('Request Testing'!M250="","",'Request Testing'!M250)</f>
        <v/>
      </c>
      <c r="N250" s="70" t="str">
        <f>IF('Request Testing'!N250="","",'Request Testing'!N250)</f>
        <v/>
      </c>
      <c r="O250" s="72" t="str">
        <f>IF('Request Testing'!O250&lt;1,"",IF(AND(OR('Request Testing'!L250&gt;0,'Request Testing'!M250&gt;0,'Request Testing'!N250&gt;0),COUNTA('Request Testing'!O250)&gt;0),"","PV"))</f>
        <v/>
      </c>
      <c r="P250" s="72" t="str">
        <f>IF('Request Testing'!P250&lt;1,"",IF(AND(OR('Request Testing'!L250&gt;0,'Request Testing'!M250&gt;0),COUNTA('Request Testing'!P250)&gt;0),"HPS ADD ON","HPS"))</f>
        <v/>
      </c>
      <c r="Q250" s="72" t="str">
        <f>IF('Request Testing'!Q250&lt;1,"",IF(AND(OR('Request Testing'!L250&gt;0,'Request Testing'!M250&gt;0),COUNTA('Request Testing'!Q250)&gt;0),"CC ADD ON","CC"))</f>
        <v/>
      </c>
      <c r="R250" s="72" t="str">
        <f>IF('Request Testing'!R250&lt;1,"",IF(AND(OR('Request Testing'!L250&gt;0,'Request Testing'!M250&gt;0),COUNTA('Request Testing'!R250)&gt;0),"RC ADD ON","RC"))</f>
        <v/>
      </c>
      <c r="S250" s="70" t="str">
        <f>IF('Request Testing'!S250&lt;1,"",IF(AND(OR('Request Testing'!L250&gt;0,'Request Testing'!M250&gt;0),COUNTA('Request Testing'!S250)&gt;0),"DL ADD ON","DL"))</f>
        <v/>
      </c>
      <c r="T250" s="70" t="str">
        <f>IF('Request Testing'!T250="","",'Request Testing'!T250)</f>
        <v/>
      </c>
      <c r="U250" s="70" t="str">
        <f>IF('Request Testing'!U250&lt;1,"",IF(AND(OR('Request Testing'!L250&gt;0,'Request Testing'!M250&gt;0),COUNTA('Request Testing'!U250)&gt;0),"OH ADD ON","OH"))</f>
        <v/>
      </c>
      <c r="V250" s="73" t="str">
        <f>IF('Request Testing'!V250&lt;1,"",IF(AND(OR('Request Testing'!L250&gt;0,'Request Testing'!M250&gt;0),COUNTA('Request Testing'!V250)&gt;0),"GCP","AM"))</f>
        <v/>
      </c>
      <c r="W250" s="73" t="str">
        <f>IF('Request Testing'!W250&lt;1,"",IF(AND(OR('Request Testing'!L250&gt;0,'Request Testing'!M250&gt;0),COUNTA('Request Testing'!W250)&gt;0),"GCP","NH"))</f>
        <v/>
      </c>
      <c r="X250" s="73" t="str">
        <f>IF('Request Testing'!X250&lt;1,"",IF(AND(OR('Request Testing'!L250&gt;0,'Request Testing'!M250&gt;0),COUNTA('Request Testing'!X250)&gt;0),"GCP","CA"))</f>
        <v/>
      </c>
      <c r="Y250" s="73" t="str">
        <f>IF('Request Testing'!Y250&lt;1,"",IF(AND(OR('Request Testing'!L250&gt;0,'Request Testing'!M250&gt;0),COUNTA('Request Testing'!Y250)&gt;0),"GCP","DD"))</f>
        <v/>
      </c>
      <c r="Z250" s="73" t="str">
        <f>IF('Request Testing'!Z250&lt;1,"",IF(AND(OR('Request Testing'!L250&gt;0,'Request Testing'!M250&gt;0),COUNTA('Request Testing'!Z250)&gt;0),"GCP","TH"))</f>
        <v/>
      </c>
      <c r="AA250" s="73" t="str">
        <f>IF('Request Testing'!AA250&lt;1,"",IF(AND(OR('Request Testing'!L250&gt;0,'Request Testing'!M250&gt;0),COUNTA('Request Testing'!AA250)&gt;0),"GCP","PHA"))</f>
        <v/>
      </c>
      <c r="AB250" s="73" t="str">
        <f>IF('Request Testing'!AB250&lt;1,"",IF(AND(OR('Request Testing'!L250&gt;0,'Request Testing'!M250&gt;0),COUNTA('Request Testing'!AB250)&gt;0),"GCP","OS"))</f>
        <v/>
      </c>
      <c r="AE250" s="74" t="str">
        <f>IF(OR('Request Testing'!L250&gt;0,'Request Testing'!M250&gt;0,'Request Testing'!N250&gt;0,'Request Testing'!O250&gt;0,'Request Testing'!P250&gt;0,'Request Testing'!Q250&gt;0,'Request Testing'!R250&gt;0,'Request Testing'!S250&gt;0,'Request Testing'!T250&gt;0,'Request Testing'!U250&gt;0,'Request Testing'!V250&gt;0,'Request Testing'!W250&gt;0,'Request Testing'!X250&gt;0,'Request Testing'!Y250&gt;0,'Request Testing'!Z250&gt;0,'Request Testing'!AA250&gt;0,'Request Testing'!AB250&gt;0),"X","")</f>
        <v/>
      </c>
      <c r="AF250" s="75" t="str">
        <f>IF(ISNUMBER(SEARCH({"S"},C250)),"S",IF(ISNUMBER(SEARCH({"M"},C250)),"B",IF(ISNUMBER(SEARCH({"B"},C250)),"B",IF(ISNUMBER(SEARCH({"C"},C250)),"C",IF(ISNUMBER(SEARCH({"H"},C250)),"C",IF(ISNUMBER(SEARCH({"F"},C250)),"C",""))))))</f>
        <v/>
      </c>
      <c r="AG250" s="74" t="str">
        <f t="shared" si="60"/>
        <v/>
      </c>
      <c r="AH250" s="74" t="str">
        <f t="shared" si="61"/>
        <v/>
      </c>
      <c r="AI250" s="74" t="str">
        <f t="shared" si="62"/>
        <v/>
      </c>
      <c r="AJ250" s="4" t="str">
        <f t="shared" si="63"/>
        <v/>
      </c>
      <c r="AK250" s="76" t="str">
        <f>IF('Request Testing'!M250&lt;1,"",IF(AND(OR('Request Testing'!$E$1&gt;0),COUNTA('Request Testing'!M250)&gt;0),"CHR","GGP-LD"))</f>
        <v/>
      </c>
      <c r="AL250" s="4" t="str">
        <f t="shared" si="64"/>
        <v/>
      </c>
      <c r="AM250" s="52" t="str">
        <f t="shared" si="65"/>
        <v/>
      </c>
      <c r="AN250" s="4" t="str">
        <f t="shared" si="66"/>
        <v/>
      </c>
      <c r="AO250" s="4" t="str">
        <f t="shared" si="67"/>
        <v/>
      </c>
      <c r="AP250" s="74" t="str">
        <f t="shared" si="68"/>
        <v/>
      </c>
      <c r="AQ250" s="4" t="str">
        <f t="shared" si="69"/>
        <v/>
      </c>
      <c r="AR250" s="4" t="str">
        <f t="shared" si="79"/>
        <v/>
      </c>
      <c r="AS250" s="74" t="str">
        <f t="shared" si="70"/>
        <v/>
      </c>
      <c r="AT250" s="4" t="str">
        <f t="shared" si="71"/>
        <v/>
      </c>
      <c r="AU250" s="4" t="str">
        <f t="shared" si="72"/>
        <v/>
      </c>
      <c r="AV250" s="4" t="str">
        <f t="shared" si="73"/>
        <v/>
      </c>
      <c r="AW250" s="4" t="str">
        <f t="shared" si="74"/>
        <v/>
      </c>
      <c r="AX250" s="4" t="str">
        <f t="shared" si="75"/>
        <v/>
      </c>
      <c r="AY250" s="4" t="str">
        <f t="shared" si="76"/>
        <v/>
      </c>
      <c r="AZ250" s="4" t="str">
        <f t="shared" si="77"/>
        <v/>
      </c>
      <c r="BA250" s="77" t="str">
        <f>IF(AND(OR('Request Testing'!L250&gt;0,'Request Testing'!M250&gt;0),COUNTA('Request Testing'!V250:AB250)&gt;0),"Run Panel","")</f>
        <v/>
      </c>
      <c r="BC250" s="78" t="str">
        <f>IF(AG250="Blood Card",'Order Details'!$S$34,"")</f>
        <v/>
      </c>
      <c r="BD250" s="78" t="str">
        <f>IF(AH250="Hair Card",'Order Details'!$S$35,"")</f>
        <v/>
      </c>
      <c r="BF250" s="4" t="str">
        <f>IF(AJ250="GGP-HD",'Order Details'!$N$10,"")</f>
        <v/>
      </c>
      <c r="BG250" s="79" t="str">
        <f>IF(AK250="GGP-LD",'Order Details'!$N$15,IF(AK250="CHR",'Order Details'!$P$15,""))</f>
        <v/>
      </c>
      <c r="BH250" s="52" t="str">
        <f>IF(AL250="GGP-uLD",'Order Details'!$N$18,"")</f>
        <v/>
      </c>
      <c r="BI250" s="80" t="str">
        <f>IF(AM250="PV",'Order Details'!$N$24,"")</f>
        <v/>
      </c>
      <c r="BJ250" s="78" t="str">
        <f>IF(AN250="HPS",'Order Details'!$N$34,IF(AN250="HPS ADD ON",'Order Details'!$M$34,""))</f>
        <v/>
      </c>
      <c r="BK250" s="78" t="str">
        <f>IF(AO250="CC",'Order Details'!$N$33,IF(AO250="CC ADD ON",'Order Details'!$M$33,""))</f>
        <v/>
      </c>
      <c r="BL250" s="79" t="str">
        <f>IF(AP250="DL",'Order Details'!$N$35,"")</f>
        <v/>
      </c>
      <c r="BM250" s="79" t="str">
        <f>IF(AQ250="RC",'Order Details'!$N$36,"")</f>
        <v/>
      </c>
      <c r="BN250" s="79" t="str">
        <f>IF(AR250="OH",'Order Details'!$N$37,"")</f>
        <v/>
      </c>
      <c r="BO250" s="79" t="str">
        <f>IF(AS250="BVD",'Order Details'!$N$38,"")</f>
        <v/>
      </c>
      <c r="BP250" s="79" t="str">
        <f>IF(AT250="AM",'Order Details'!$N$40,"")</f>
        <v/>
      </c>
      <c r="BQ250" s="79" t="str">
        <f>IF(AU250="NH",'Order Details'!$N$41,"")</f>
        <v/>
      </c>
      <c r="BR250" s="79" t="str">
        <f>IF(AV250="CA",'Order Details'!$N$42,"")</f>
        <v/>
      </c>
      <c r="BS250" s="79" t="str">
        <f>IF(AW250="DD",'Order Details'!$N$43,"")</f>
        <v/>
      </c>
      <c r="BT250" s="79" t="str">
        <f>IF(AX250="TH",'Order Details'!$N$45,"")</f>
        <v/>
      </c>
      <c r="BU250" s="79" t="str">
        <f>IF(AY250="PHA",'Order Details'!$N$44,"")</f>
        <v/>
      </c>
      <c r="BV250" s="79" t="str">
        <f>IF(AZ250="OS",'Order Details'!$N$46,"")</f>
        <v/>
      </c>
      <c r="BW250" s="79" t="str">
        <f>IF(BA250="RUN PANEL",'Order Details'!$N$39,"")</f>
        <v/>
      </c>
      <c r="BX250" s="79" t="str">
        <f t="shared" si="78"/>
        <v/>
      </c>
    </row>
    <row r="251" spans="1:76" ht="15.75" customHeight="1">
      <c r="A251" s="22" t="str">
        <f>IF('Request Testing'!A251&gt;0,'Request Testing'!A251,"")</f>
        <v/>
      </c>
      <c r="B251" s="70" t="str">
        <f>IF('Request Testing'!B251="","",'Request Testing'!B251)</f>
        <v/>
      </c>
      <c r="C251" s="70" t="str">
        <f>IF('Request Testing'!C251="","",'Request Testing'!C251)</f>
        <v/>
      </c>
      <c r="D251" s="24" t="str">
        <f>IF('Request Testing'!D251="","",'Request Testing'!D251)</f>
        <v/>
      </c>
      <c r="E251" s="24" t="str">
        <f>IF('Request Testing'!E251="","",'Request Testing'!E251)</f>
        <v/>
      </c>
      <c r="F251" s="24" t="str">
        <f>IF('Request Testing'!F251="","",'Request Testing'!F251)</f>
        <v/>
      </c>
      <c r="G251" s="22" t="str">
        <f>IF('Request Testing'!G251="","",'Request Testing'!G251)</f>
        <v/>
      </c>
      <c r="H251" s="71" t="str">
        <f>IF('Request Testing'!H251="","",'Request Testing'!H251)</f>
        <v/>
      </c>
      <c r="I251" s="22" t="str">
        <f>IF('Request Testing'!I251="","",'Request Testing'!I251)</f>
        <v/>
      </c>
      <c r="J251" s="22" t="str">
        <f>IF('Request Testing'!J251="","",'Request Testing'!J251)</f>
        <v/>
      </c>
      <c r="K251" s="22" t="str">
        <f>IF('Request Testing'!K251="","",'Request Testing'!K251)</f>
        <v/>
      </c>
      <c r="L251" s="70" t="str">
        <f>IF('Request Testing'!L251="","",'Request Testing'!L251)</f>
        <v/>
      </c>
      <c r="M251" s="70" t="str">
        <f>IF('Request Testing'!M251="","",'Request Testing'!M251)</f>
        <v/>
      </c>
      <c r="N251" s="70" t="str">
        <f>IF('Request Testing'!N251="","",'Request Testing'!N251)</f>
        <v/>
      </c>
      <c r="O251" s="72" t="str">
        <f>IF('Request Testing'!O251&lt;1,"",IF(AND(OR('Request Testing'!L251&gt;0,'Request Testing'!M251&gt;0,'Request Testing'!N251&gt;0),COUNTA('Request Testing'!O251)&gt;0),"","PV"))</f>
        <v/>
      </c>
      <c r="P251" s="72" t="str">
        <f>IF('Request Testing'!P251&lt;1,"",IF(AND(OR('Request Testing'!L251&gt;0,'Request Testing'!M251&gt;0),COUNTA('Request Testing'!P251)&gt;0),"HPS ADD ON","HPS"))</f>
        <v/>
      </c>
      <c r="Q251" s="72" t="str">
        <f>IF('Request Testing'!Q251&lt;1,"",IF(AND(OR('Request Testing'!L251&gt;0,'Request Testing'!M251&gt;0),COUNTA('Request Testing'!Q251)&gt;0),"CC ADD ON","CC"))</f>
        <v/>
      </c>
      <c r="R251" s="72" t="str">
        <f>IF('Request Testing'!R251&lt;1,"",IF(AND(OR('Request Testing'!L251&gt;0,'Request Testing'!M251&gt;0),COUNTA('Request Testing'!R251)&gt;0),"RC ADD ON","RC"))</f>
        <v/>
      </c>
      <c r="S251" s="70" t="str">
        <f>IF('Request Testing'!S251&lt;1,"",IF(AND(OR('Request Testing'!L251&gt;0,'Request Testing'!M251&gt;0),COUNTA('Request Testing'!S251)&gt;0),"DL ADD ON","DL"))</f>
        <v/>
      </c>
      <c r="T251" s="70" t="str">
        <f>IF('Request Testing'!T251="","",'Request Testing'!T251)</f>
        <v/>
      </c>
      <c r="U251" s="70" t="str">
        <f>IF('Request Testing'!U251&lt;1,"",IF(AND(OR('Request Testing'!L251&gt;0,'Request Testing'!M251&gt;0),COUNTA('Request Testing'!U251)&gt;0),"OH ADD ON","OH"))</f>
        <v/>
      </c>
      <c r="V251" s="73" t="str">
        <f>IF('Request Testing'!V251&lt;1,"",IF(AND(OR('Request Testing'!L251&gt;0,'Request Testing'!M251&gt;0),COUNTA('Request Testing'!V251)&gt;0),"GCP","AM"))</f>
        <v/>
      </c>
      <c r="W251" s="73" t="str">
        <f>IF('Request Testing'!W251&lt;1,"",IF(AND(OR('Request Testing'!L251&gt;0,'Request Testing'!M251&gt;0),COUNTA('Request Testing'!W251)&gt;0),"GCP","NH"))</f>
        <v/>
      </c>
      <c r="X251" s="73" t="str">
        <f>IF('Request Testing'!X251&lt;1,"",IF(AND(OR('Request Testing'!L251&gt;0,'Request Testing'!M251&gt;0),COUNTA('Request Testing'!X251)&gt;0),"GCP","CA"))</f>
        <v/>
      </c>
      <c r="Y251" s="73" t="str">
        <f>IF('Request Testing'!Y251&lt;1,"",IF(AND(OR('Request Testing'!L251&gt;0,'Request Testing'!M251&gt;0),COUNTA('Request Testing'!Y251)&gt;0),"GCP","DD"))</f>
        <v/>
      </c>
      <c r="Z251" s="73" t="str">
        <f>IF('Request Testing'!Z251&lt;1,"",IF(AND(OR('Request Testing'!L251&gt;0,'Request Testing'!M251&gt;0),COUNTA('Request Testing'!Z251)&gt;0),"GCP","TH"))</f>
        <v/>
      </c>
      <c r="AA251" s="73" t="str">
        <f>IF('Request Testing'!AA251&lt;1,"",IF(AND(OR('Request Testing'!L251&gt;0,'Request Testing'!M251&gt;0),COUNTA('Request Testing'!AA251)&gt;0),"GCP","PHA"))</f>
        <v/>
      </c>
      <c r="AB251" s="73" t="str">
        <f>IF('Request Testing'!AB251&lt;1,"",IF(AND(OR('Request Testing'!L251&gt;0,'Request Testing'!M251&gt;0),COUNTA('Request Testing'!AB251)&gt;0),"GCP","OS"))</f>
        <v/>
      </c>
      <c r="AE251" s="74" t="str">
        <f>IF(OR('Request Testing'!L251&gt;0,'Request Testing'!M251&gt;0,'Request Testing'!N251&gt;0,'Request Testing'!O251&gt;0,'Request Testing'!P251&gt;0,'Request Testing'!Q251&gt;0,'Request Testing'!R251&gt;0,'Request Testing'!S251&gt;0,'Request Testing'!T251&gt;0,'Request Testing'!U251&gt;0,'Request Testing'!V251&gt;0,'Request Testing'!W251&gt;0,'Request Testing'!X251&gt;0,'Request Testing'!Y251&gt;0,'Request Testing'!Z251&gt;0,'Request Testing'!AA251&gt;0,'Request Testing'!AB251&gt;0),"X","")</f>
        <v/>
      </c>
      <c r="AF251" s="75" t="str">
        <f>IF(ISNUMBER(SEARCH({"S"},C251)),"S",IF(ISNUMBER(SEARCH({"M"},C251)),"B",IF(ISNUMBER(SEARCH({"B"},C251)),"B",IF(ISNUMBER(SEARCH({"C"},C251)),"C",IF(ISNUMBER(SEARCH({"H"},C251)),"C",IF(ISNUMBER(SEARCH({"F"},C251)),"C",""))))))</f>
        <v/>
      </c>
      <c r="AG251" s="74" t="str">
        <f t="shared" si="60"/>
        <v/>
      </c>
      <c r="AH251" s="74" t="str">
        <f t="shared" si="61"/>
        <v/>
      </c>
      <c r="AI251" s="74" t="str">
        <f t="shared" si="62"/>
        <v/>
      </c>
      <c r="AJ251" s="4" t="str">
        <f t="shared" si="63"/>
        <v/>
      </c>
      <c r="AK251" s="76" t="str">
        <f>IF('Request Testing'!M251&lt;1,"",IF(AND(OR('Request Testing'!$E$1&gt;0),COUNTA('Request Testing'!M251)&gt;0),"CHR","GGP-LD"))</f>
        <v/>
      </c>
      <c r="AL251" s="4" t="str">
        <f t="shared" si="64"/>
        <v/>
      </c>
      <c r="AM251" s="52" t="str">
        <f t="shared" si="65"/>
        <v/>
      </c>
      <c r="AN251" s="4" t="str">
        <f t="shared" si="66"/>
        <v/>
      </c>
      <c r="AO251" s="4" t="str">
        <f t="shared" si="67"/>
        <v/>
      </c>
      <c r="AP251" s="74" t="str">
        <f t="shared" si="68"/>
        <v/>
      </c>
      <c r="AQ251" s="4" t="str">
        <f t="shared" si="69"/>
        <v/>
      </c>
      <c r="AR251" s="4" t="str">
        <f t="shared" si="79"/>
        <v/>
      </c>
      <c r="AS251" s="74" t="str">
        <f t="shared" si="70"/>
        <v/>
      </c>
      <c r="AT251" s="4" t="str">
        <f t="shared" si="71"/>
        <v/>
      </c>
      <c r="AU251" s="4" t="str">
        <f t="shared" si="72"/>
        <v/>
      </c>
      <c r="AV251" s="4" t="str">
        <f t="shared" si="73"/>
        <v/>
      </c>
      <c r="AW251" s="4" t="str">
        <f t="shared" si="74"/>
        <v/>
      </c>
      <c r="AX251" s="4" t="str">
        <f t="shared" si="75"/>
        <v/>
      </c>
      <c r="AY251" s="4" t="str">
        <f t="shared" si="76"/>
        <v/>
      </c>
      <c r="AZ251" s="4" t="str">
        <f t="shared" si="77"/>
        <v/>
      </c>
      <c r="BA251" s="77" t="str">
        <f>IF(AND(OR('Request Testing'!L251&gt;0,'Request Testing'!M251&gt;0),COUNTA('Request Testing'!V251:AB251)&gt;0),"Run Panel","")</f>
        <v/>
      </c>
      <c r="BC251" s="78" t="str">
        <f>IF(AG251="Blood Card",'Order Details'!$S$34,"")</f>
        <v/>
      </c>
      <c r="BD251" s="78" t="str">
        <f>IF(AH251="Hair Card",'Order Details'!$S$35,"")</f>
        <v/>
      </c>
      <c r="BF251" s="4" t="str">
        <f>IF(AJ251="GGP-HD",'Order Details'!$N$10,"")</f>
        <v/>
      </c>
      <c r="BG251" s="79" t="str">
        <f>IF(AK251="GGP-LD",'Order Details'!$N$15,IF(AK251="CHR",'Order Details'!$P$15,""))</f>
        <v/>
      </c>
      <c r="BH251" s="52" t="str">
        <f>IF(AL251="GGP-uLD",'Order Details'!$N$18,"")</f>
        <v/>
      </c>
      <c r="BI251" s="80" t="str">
        <f>IF(AM251="PV",'Order Details'!$N$24,"")</f>
        <v/>
      </c>
      <c r="BJ251" s="78" t="str">
        <f>IF(AN251="HPS",'Order Details'!$N$34,IF(AN251="HPS ADD ON",'Order Details'!$M$34,""))</f>
        <v/>
      </c>
      <c r="BK251" s="78" t="str">
        <f>IF(AO251="CC",'Order Details'!$N$33,IF(AO251="CC ADD ON",'Order Details'!$M$33,""))</f>
        <v/>
      </c>
      <c r="BL251" s="79" t="str">
        <f>IF(AP251="DL",'Order Details'!$N$35,"")</f>
        <v/>
      </c>
      <c r="BM251" s="79" t="str">
        <f>IF(AQ251="RC",'Order Details'!$N$36,"")</f>
        <v/>
      </c>
      <c r="BN251" s="79" t="str">
        <f>IF(AR251="OH",'Order Details'!$N$37,"")</f>
        <v/>
      </c>
      <c r="BO251" s="79" t="str">
        <f>IF(AS251="BVD",'Order Details'!$N$38,"")</f>
        <v/>
      </c>
      <c r="BP251" s="79" t="str">
        <f>IF(AT251="AM",'Order Details'!$N$40,"")</f>
        <v/>
      </c>
      <c r="BQ251" s="79" t="str">
        <f>IF(AU251="NH",'Order Details'!$N$41,"")</f>
        <v/>
      </c>
      <c r="BR251" s="79" t="str">
        <f>IF(AV251="CA",'Order Details'!$N$42,"")</f>
        <v/>
      </c>
      <c r="BS251" s="79" t="str">
        <f>IF(AW251="DD",'Order Details'!$N$43,"")</f>
        <v/>
      </c>
      <c r="BT251" s="79" t="str">
        <f>IF(AX251="TH",'Order Details'!$N$45,"")</f>
        <v/>
      </c>
      <c r="BU251" s="79" t="str">
        <f>IF(AY251="PHA",'Order Details'!$N$44,"")</f>
        <v/>
      </c>
      <c r="BV251" s="79" t="str">
        <f>IF(AZ251="OS",'Order Details'!$N$46,"")</f>
        <v/>
      </c>
      <c r="BW251" s="79" t="str">
        <f>IF(BA251="RUN PANEL",'Order Details'!$N$39,"")</f>
        <v/>
      </c>
      <c r="BX251" s="79" t="str">
        <f t="shared" si="78"/>
        <v/>
      </c>
    </row>
    <row r="252" spans="1:76" ht="15.75" customHeight="1">
      <c r="A252" s="22" t="str">
        <f>IF('Request Testing'!A252&gt;0,'Request Testing'!A252,"")</f>
        <v/>
      </c>
      <c r="B252" s="70" t="str">
        <f>IF('Request Testing'!B252="","",'Request Testing'!B252)</f>
        <v/>
      </c>
      <c r="C252" s="70" t="str">
        <f>IF('Request Testing'!C252="","",'Request Testing'!C252)</f>
        <v/>
      </c>
      <c r="D252" s="24" t="str">
        <f>IF('Request Testing'!D252="","",'Request Testing'!D252)</f>
        <v/>
      </c>
      <c r="E252" s="24" t="str">
        <f>IF('Request Testing'!E252="","",'Request Testing'!E252)</f>
        <v/>
      </c>
      <c r="F252" s="24" t="str">
        <f>IF('Request Testing'!F252="","",'Request Testing'!F252)</f>
        <v/>
      </c>
      <c r="G252" s="22" t="str">
        <f>IF('Request Testing'!G252="","",'Request Testing'!G252)</f>
        <v/>
      </c>
      <c r="H252" s="71" t="str">
        <f>IF('Request Testing'!H252="","",'Request Testing'!H252)</f>
        <v/>
      </c>
      <c r="I252" s="22" t="str">
        <f>IF('Request Testing'!I252="","",'Request Testing'!I252)</f>
        <v/>
      </c>
      <c r="J252" s="22" t="str">
        <f>IF('Request Testing'!J252="","",'Request Testing'!J252)</f>
        <v/>
      </c>
      <c r="K252" s="22" t="str">
        <f>IF('Request Testing'!K252="","",'Request Testing'!K252)</f>
        <v/>
      </c>
      <c r="L252" s="70" t="str">
        <f>IF('Request Testing'!L252="","",'Request Testing'!L252)</f>
        <v/>
      </c>
      <c r="M252" s="70" t="str">
        <f>IF('Request Testing'!M252="","",'Request Testing'!M252)</f>
        <v/>
      </c>
      <c r="N252" s="70" t="str">
        <f>IF('Request Testing'!N252="","",'Request Testing'!N252)</f>
        <v/>
      </c>
      <c r="O252" s="72" t="str">
        <f>IF('Request Testing'!O252&lt;1,"",IF(AND(OR('Request Testing'!L252&gt;0,'Request Testing'!M252&gt;0,'Request Testing'!N252&gt;0),COUNTA('Request Testing'!O252)&gt;0),"","PV"))</f>
        <v/>
      </c>
      <c r="P252" s="72" t="str">
        <f>IF('Request Testing'!P252&lt;1,"",IF(AND(OR('Request Testing'!L252&gt;0,'Request Testing'!M252&gt;0),COUNTA('Request Testing'!P252)&gt;0),"HPS ADD ON","HPS"))</f>
        <v/>
      </c>
      <c r="Q252" s="72" t="str">
        <f>IF('Request Testing'!Q252&lt;1,"",IF(AND(OR('Request Testing'!L252&gt;0,'Request Testing'!M252&gt;0),COUNTA('Request Testing'!Q252)&gt;0),"CC ADD ON","CC"))</f>
        <v/>
      </c>
      <c r="R252" s="72" t="str">
        <f>IF('Request Testing'!R252&lt;1,"",IF(AND(OR('Request Testing'!L252&gt;0,'Request Testing'!M252&gt;0),COUNTA('Request Testing'!R252)&gt;0),"RC ADD ON","RC"))</f>
        <v/>
      </c>
      <c r="S252" s="70" t="str">
        <f>IF('Request Testing'!S252&lt;1,"",IF(AND(OR('Request Testing'!L252&gt;0,'Request Testing'!M252&gt;0),COUNTA('Request Testing'!S252)&gt;0),"DL ADD ON","DL"))</f>
        <v/>
      </c>
      <c r="T252" s="70" t="str">
        <f>IF('Request Testing'!T252="","",'Request Testing'!T252)</f>
        <v/>
      </c>
      <c r="U252" s="70" t="str">
        <f>IF('Request Testing'!U252&lt;1,"",IF(AND(OR('Request Testing'!L252&gt;0,'Request Testing'!M252&gt;0),COUNTA('Request Testing'!U252)&gt;0),"OH ADD ON","OH"))</f>
        <v/>
      </c>
      <c r="V252" s="73" t="str">
        <f>IF('Request Testing'!V252&lt;1,"",IF(AND(OR('Request Testing'!L252&gt;0,'Request Testing'!M252&gt;0),COUNTA('Request Testing'!V252)&gt;0),"GCP","AM"))</f>
        <v/>
      </c>
      <c r="W252" s="73" t="str">
        <f>IF('Request Testing'!W252&lt;1,"",IF(AND(OR('Request Testing'!L252&gt;0,'Request Testing'!M252&gt;0),COUNTA('Request Testing'!W252)&gt;0),"GCP","NH"))</f>
        <v/>
      </c>
      <c r="X252" s="73" t="str">
        <f>IF('Request Testing'!X252&lt;1,"",IF(AND(OR('Request Testing'!L252&gt;0,'Request Testing'!M252&gt;0),COUNTA('Request Testing'!X252)&gt;0),"GCP","CA"))</f>
        <v/>
      </c>
      <c r="Y252" s="73" t="str">
        <f>IF('Request Testing'!Y252&lt;1,"",IF(AND(OR('Request Testing'!L252&gt;0,'Request Testing'!M252&gt;0),COUNTA('Request Testing'!Y252)&gt;0),"GCP","DD"))</f>
        <v/>
      </c>
      <c r="Z252" s="73" t="str">
        <f>IF('Request Testing'!Z252&lt;1,"",IF(AND(OR('Request Testing'!L252&gt;0,'Request Testing'!M252&gt;0),COUNTA('Request Testing'!Z252)&gt;0),"GCP","TH"))</f>
        <v/>
      </c>
      <c r="AA252" s="73" t="str">
        <f>IF('Request Testing'!AA252&lt;1,"",IF(AND(OR('Request Testing'!L252&gt;0,'Request Testing'!M252&gt;0),COUNTA('Request Testing'!AA252)&gt;0),"GCP","PHA"))</f>
        <v/>
      </c>
      <c r="AB252" s="73" t="str">
        <f>IF('Request Testing'!AB252&lt;1,"",IF(AND(OR('Request Testing'!L252&gt;0,'Request Testing'!M252&gt;0),COUNTA('Request Testing'!AB252)&gt;0),"GCP","OS"))</f>
        <v/>
      </c>
      <c r="AE252" s="74" t="str">
        <f>IF(OR('Request Testing'!L252&gt;0,'Request Testing'!M252&gt;0,'Request Testing'!N252&gt;0,'Request Testing'!O252&gt;0,'Request Testing'!P252&gt;0,'Request Testing'!Q252&gt;0,'Request Testing'!R252&gt;0,'Request Testing'!S252&gt;0,'Request Testing'!T252&gt;0,'Request Testing'!U252&gt;0,'Request Testing'!V252&gt;0,'Request Testing'!W252&gt;0,'Request Testing'!X252&gt;0,'Request Testing'!Y252&gt;0,'Request Testing'!Z252&gt;0,'Request Testing'!AA252&gt;0,'Request Testing'!AB252&gt;0),"X","")</f>
        <v/>
      </c>
      <c r="AF252" s="75" t="str">
        <f>IF(ISNUMBER(SEARCH({"S"},C252)),"S",IF(ISNUMBER(SEARCH({"M"},C252)),"B",IF(ISNUMBER(SEARCH({"B"},C252)),"B",IF(ISNUMBER(SEARCH({"C"},C252)),"C",IF(ISNUMBER(SEARCH({"H"},C252)),"C",IF(ISNUMBER(SEARCH({"F"},C252)),"C",""))))))</f>
        <v/>
      </c>
      <c r="AG252" s="74" t="str">
        <f t="shared" si="60"/>
        <v/>
      </c>
      <c r="AH252" s="74" t="str">
        <f t="shared" si="61"/>
        <v/>
      </c>
      <c r="AI252" s="74" t="str">
        <f t="shared" si="62"/>
        <v/>
      </c>
      <c r="AJ252" s="4" t="str">
        <f t="shared" si="63"/>
        <v/>
      </c>
      <c r="AK252" s="76" t="str">
        <f>IF('Request Testing'!M252&lt;1,"",IF(AND(OR('Request Testing'!$E$1&gt;0),COUNTA('Request Testing'!M252)&gt;0),"CHR","GGP-LD"))</f>
        <v/>
      </c>
      <c r="AL252" s="4" t="str">
        <f t="shared" si="64"/>
        <v/>
      </c>
      <c r="AM252" s="52" t="str">
        <f t="shared" si="65"/>
        <v/>
      </c>
      <c r="AN252" s="4" t="str">
        <f t="shared" si="66"/>
        <v/>
      </c>
      <c r="AO252" s="4" t="str">
        <f t="shared" si="67"/>
        <v/>
      </c>
      <c r="AP252" s="74" t="str">
        <f t="shared" si="68"/>
        <v/>
      </c>
      <c r="AQ252" s="4" t="str">
        <f t="shared" si="69"/>
        <v/>
      </c>
      <c r="AR252" s="4" t="str">
        <f t="shared" si="79"/>
        <v/>
      </c>
      <c r="AS252" s="74" t="str">
        <f t="shared" si="70"/>
        <v/>
      </c>
      <c r="AT252" s="4" t="str">
        <f t="shared" si="71"/>
        <v/>
      </c>
      <c r="AU252" s="4" t="str">
        <f t="shared" si="72"/>
        <v/>
      </c>
      <c r="AV252" s="4" t="str">
        <f t="shared" si="73"/>
        <v/>
      </c>
      <c r="AW252" s="4" t="str">
        <f t="shared" si="74"/>
        <v/>
      </c>
      <c r="AX252" s="4" t="str">
        <f t="shared" si="75"/>
        <v/>
      </c>
      <c r="AY252" s="4" t="str">
        <f t="shared" si="76"/>
        <v/>
      </c>
      <c r="AZ252" s="4" t="str">
        <f t="shared" si="77"/>
        <v/>
      </c>
      <c r="BA252" s="77" t="str">
        <f>IF(AND(OR('Request Testing'!L252&gt;0,'Request Testing'!M252&gt;0),COUNTA('Request Testing'!V252:AB252)&gt;0),"Run Panel","")</f>
        <v/>
      </c>
      <c r="BC252" s="78" t="str">
        <f>IF(AG252="Blood Card",'Order Details'!$S$34,"")</f>
        <v/>
      </c>
      <c r="BD252" s="78" t="str">
        <f>IF(AH252="Hair Card",'Order Details'!$S$35,"")</f>
        <v/>
      </c>
      <c r="BF252" s="4" t="str">
        <f>IF(AJ252="GGP-HD",'Order Details'!$N$10,"")</f>
        <v/>
      </c>
      <c r="BG252" s="79" t="str">
        <f>IF(AK252="GGP-LD",'Order Details'!$N$15,IF(AK252="CHR",'Order Details'!$P$15,""))</f>
        <v/>
      </c>
      <c r="BH252" s="52" t="str">
        <f>IF(AL252="GGP-uLD",'Order Details'!$N$18,"")</f>
        <v/>
      </c>
      <c r="BI252" s="80" t="str">
        <f>IF(AM252="PV",'Order Details'!$N$24,"")</f>
        <v/>
      </c>
      <c r="BJ252" s="78" t="str">
        <f>IF(AN252="HPS",'Order Details'!$N$34,IF(AN252="HPS ADD ON",'Order Details'!$M$34,""))</f>
        <v/>
      </c>
      <c r="BK252" s="78" t="str">
        <f>IF(AO252="CC",'Order Details'!$N$33,IF(AO252="CC ADD ON",'Order Details'!$M$33,""))</f>
        <v/>
      </c>
      <c r="BL252" s="79" t="str">
        <f>IF(AP252="DL",'Order Details'!$N$35,"")</f>
        <v/>
      </c>
      <c r="BM252" s="79" t="str">
        <f>IF(AQ252="RC",'Order Details'!$N$36,"")</f>
        <v/>
      </c>
      <c r="BN252" s="79" t="str">
        <f>IF(AR252="OH",'Order Details'!$N$37,"")</f>
        <v/>
      </c>
      <c r="BO252" s="79" t="str">
        <f>IF(AS252="BVD",'Order Details'!$N$38,"")</f>
        <v/>
      </c>
      <c r="BP252" s="79" t="str">
        <f>IF(AT252="AM",'Order Details'!$N$40,"")</f>
        <v/>
      </c>
      <c r="BQ252" s="79" t="str">
        <f>IF(AU252="NH",'Order Details'!$N$41,"")</f>
        <v/>
      </c>
      <c r="BR252" s="79" t="str">
        <f>IF(AV252="CA",'Order Details'!$N$42,"")</f>
        <v/>
      </c>
      <c r="BS252" s="79" t="str">
        <f>IF(AW252="DD",'Order Details'!$N$43,"")</f>
        <v/>
      </c>
      <c r="BT252" s="79" t="str">
        <f>IF(AX252="TH",'Order Details'!$N$45,"")</f>
        <v/>
      </c>
      <c r="BU252" s="79" t="str">
        <f>IF(AY252="PHA",'Order Details'!$N$44,"")</f>
        <v/>
      </c>
      <c r="BV252" s="79" t="str">
        <f>IF(AZ252="OS",'Order Details'!$N$46,"")</f>
        <v/>
      </c>
      <c r="BW252" s="79" t="str">
        <f>IF(BA252="RUN PANEL",'Order Details'!$N$39,"")</f>
        <v/>
      </c>
      <c r="BX252" s="79" t="str">
        <f t="shared" si="78"/>
        <v/>
      </c>
    </row>
    <row r="253" spans="1:76" ht="15.75" customHeight="1">
      <c r="A253" s="22" t="str">
        <f>IF('Request Testing'!A253&gt;0,'Request Testing'!A253,"")</f>
        <v/>
      </c>
      <c r="B253" s="70" t="str">
        <f>IF('Request Testing'!B253="","",'Request Testing'!B253)</f>
        <v/>
      </c>
      <c r="C253" s="70" t="str">
        <f>IF('Request Testing'!C253="","",'Request Testing'!C253)</f>
        <v/>
      </c>
      <c r="D253" s="24" t="str">
        <f>IF('Request Testing'!D253="","",'Request Testing'!D253)</f>
        <v/>
      </c>
      <c r="E253" s="24" t="str">
        <f>IF('Request Testing'!E253="","",'Request Testing'!E253)</f>
        <v/>
      </c>
      <c r="F253" s="24" t="str">
        <f>IF('Request Testing'!F253="","",'Request Testing'!F253)</f>
        <v/>
      </c>
      <c r="G253" s="22" t="str">
        <f>IF('Request Testing'!G253="","",'Request Testing'!G253)</f>
        <v/>
      </c>
      <c r="H253" s="71" t="str">
        <f>IF('Request Testing'!H253="","",'Request Testing'!H253)</f>
        <v/>
      </c>
      <c r="I253" s="22" t="str">
        <f>IF('Request Testing'!I253="","",'Request Testing'!I253)</f>
        <v/>
      </c>
      <c r="J253" s="22" t="str">
        <f>IF('Request Testing'!J253="","",'Request Testing'!J253)</f>
        <v/>
      </c>
      <c r="K253" s="22" t="str">
        <f>IF('Request Testing'!K253="","",'Request Testing'!K253)</f>
        <v/>
      </c>
      <c r="L253" s="70" t="str">
        <f>IF('Request Testing'!L253="","",'Request Testing'!L253)</f>
        <v/>
      </c>
      <c r="M253" s="70" t="str">
        <f>IF('Request Testing'!M253="","",'Request Testing'!M253)</f>
        <v/>
      </c>
      <c r="N253" s="70" t="str">
        <f>IF('Request Testing'!N253="","",'Request Testing'!N253)</f>
        <v/>
      </c>
      <c r="O253" s="72" t="str">
        <f>IF('Request Testing'!O253&lt;1,"",IF(AND(OR('Request Testing'!L253&gt;0,'Request Testing'!M253&gt;0,'Request Testing'!N253&gt;0),COUNTA('Request Testing'!O253)&gt;0),"","PV"))</f>
        <v/>
      </c>
      <c r="P253" s="72" t="str">
        <f>IF('Request Testing'!P253&lt;1,"",IF(AND(OR('Request Testing'!L253&gt;0,'Request Testing'!M253&gt;0),COUNTA('Request Testing'!P253)&gt;0),"HPS ADD ON","HPS"))</f>
        <v/>
      </c>
      <c r="Q253" s="72" t="str">
        <f>IF('Request Testing'!Q253&lt;1,"",IF(AND(OR('Request Testing'!L253&gt;0,'Request Testing'!M253&gt;0),COUNTA('Request Testing'!Q253)&gt;0),"CC ADD ON","CC"))</f>
        <v/>
      </c>
      <c r="R253" s="72" t="str">
        <f>IF('Request Testing'!R253&lt;1,"",IF(AND(OR('Request Testing'!L253&gt;0,'Request Testing'!M253&gt;0),COUNTA('Request Testing'!R253)&gt;0),"RC ADD ON","RC"))</f>
        <v/>
      </c>
      <c r="S253" s="70" t="str">
        <f>IF('Request Testing'!S253&lt;1,"",IF(AND(OR('Request Testing'!L253&gt;0,'Request Testing'!M253&gt;0),COUNTA('Request Testing'!S253)&gt;0),"DL ADD ON","DL"))</f>
        <v/>
      </c>
      <c r="T253" s="70" t="str">
        <f>IF('Request Testing'!T253="","",'Request Testing'!T253)</f>
        <v/>
      </c>
      <c r="U253" s="70" t="str">
        <f>IF('Request Testing'!U253&lt;1,"",IF(AND(OR('Request Testing'!L253&gt;0,'Request Testing'!M253&gt;0),COUNTA('Request Testing'!U253)&gt;0),"OH ADD ON","OH"))</f>
        <v/>
      </c>
      <c r="V253" s="73" t="str">
        <f>IF('Request Testing'!V253&lt;1,"",IF(AND(OR('Request Testing'!L253&gt;0,'Request Testing'!M253&gt;0),COUNTA('Request Testing'!V253)&gt;0),"GCP","AM"))</f>
        <v/>
      </c>
      <c r="W253" s="73" t="str">
        <f>IF('Request Testing'!W253&lt;1,"",IF(AND(OR('Request Testing'!L253&gt;0,'Request Testing'!M253&gt;0),COUNTA('Request Testing'!W253)&gt;0),"GCP","NH"))</f>
        <v/>
      </c>
      <c r="X253" s="73" t="str">
        <f>IF('Request Testing'!X253&lt;1,"",IF(AND(OR('Request Testing'!L253&gt;0,'Request Testing'!M253&gt;0),COUNTA('Request Testing'!X253)&gt;0),"GCP","CA"))</f>
        <v/>
      </c>
      <c r="Y253" s="73" t="str">
        <f>IF('Request Testing'!Y253&lt;1,"",IF(AND(OR('Request Testing'!L253&gt;0,'Request Testing'!M253&gt;0),COUNTA('Request Testing'!Y253)&gt;0),"GCP","DD"))</f>
        <v/>
      </c>
      <c r="Z253" s="73" t="str">
        <f>IF('Request Testing'!Z253&lt;1,"",IF(AND(OR('Request Testing'!L253&gt;0,'Request Testing'!M253&gt;0),COUNTA('Request Testing'!Z253)&gt;0),"GCP","TH"))</f>
        <v/>
      </c>
      <c r="AA253" s="73" t="str">
        <f>IF('Request Testing'!AA253&lt;1,"",IF(AND(OR('Request Testing'!L253&gt;0,'Request Testing'!M253&gt;0),COUNTA('Request Testing'!AA253)&gt;0),"GCP","PHA"))</f>
        <v/>
      </c>
      <c r="AB253" s="73" t="str">
        <f>IF('Request Testing'!AB253&lt;1,"",IF(AND(OR('Request Testing'!L253&gt;0,'Request Testing'!M253&gt;0),COUNTA('Request Testing'!AB253)&gt;0),"GCP","OS"))</f>
        <v/>
      </c>
      <c r="AE253" s="74" t="str">
        <f>IF(OR('Request Testing'!L253&gt;0,'Request Testing'!M253&gt;0,'Request Testing'!N253&gt;0,'Request Testing'!O253&gt;0,'Request Testing'!P253&gt;0,'Request Testing'!Q253&gt;0,'Request Testing'!R253&gt;0,'Request Testing'!S253&gt;0,'Request Testing'!T253&gt;0,'Request Testing'!U253&gt;0,'Request Testing'!V253&gt;0,'Request Testing'!W253&gt;0,'Request Testing'!X253&gt;0,'Request Testing'!Y253&gt;0,'Request Testing'!Z253&gt;0,'Request Testing'!AA253&gt;0,'Request Testing'!AB253&gt;0),"X","")</f>
        <v/>
      </c>
      <c r="AF253" s="75" t="str">
        <f>IF(ISNUMBER(SEARCH({"S"},C253)),"S",IF(ISNUMBER(SEARCH({"M"},C253)),"B",IF(ISNUMBER(SEARCH({"B"},C253)),"B",IF(ISNUMBER(SEARCH({"C"},C253)),"C",IF(ISNUMBER(SEARCH({"H"},C253)),"C",IF(ISNUMBER(SEARCH({"F"},C253)),"C",""))))))</f>
        <v/>
      </c>
      <c r="AG253" s="74" t="str">
        <f t="shared" si="60"/>
        <v/>
      </c>
      <c r="AH253" s="74" t="str">
        <f t="shared" si="61"/>
        <v/>
      </c>
      <c r="AI253" s="74" t="str">
        <f t="shared" si="62"/>
        <v/>
      </c>
      <c r="AJ253" s="4" t="str">
        <f t="shared" si="63"/>
        <v/>
      </c>
      <c r="AK253" s="76" t="str">
        <f>IF('Request Testing'!M253&lt;1,"",IF(AND(OR('Request Testing'!$E$1&gt;0),COUNTA('Request Testing'!M253)&gt;0),"CHR","GGP-LD"))</f>
        <v/>
      </c>
      <c r="AL253" s="4" t="str">
        <f t="shared" si="64"/>
        <v/>
      </c>
      <c r="AM253" s="52" t="str">
        <f t="shared" si="65"/>
        <v/>
      </c>
      <c r="AN253" s="4" t="str">
        <f t="shared" si="66"/>
        <v/>
      </c>
      <c r="AO253" s="4" t="str">
        <f t="shared" si="67"/>
        <v/>
      </c>
      <c r="AP253" s="74" t="str">
        <f t="shared" si="68"/>
        <v/>
      </c>
      <c r="AQ253" s="4" t="str">
        <f t="shared" si="69"/>
        <v/>
      </c>
      <c r="AR253" s="4" t="str">
        <f t="shared" si="79"/>
        <v/>
      </c>
      <c r="AS253" s="74" t="str">
        <f t="shared" si="70"/>
        <v/>
      </c>
      <c r="AT253" s="4" t="str">
        <f t="shared" si="71"/>
        <v/>
      </c>
      <c r="AU253" s="4" t="str">
        <f t="shared" si="72"/>
        <v/>
      </c>
      <c r="AV253" s="4" t="str">
        <f t="shared" si="73"/>
        <v/>
      </c>
      <c r="AW253" s="4" t="str">
        <f t="shared" si="74"/>
        <v/>
      </c>
      <c r="AX253" s="4" t="str">
        <f t="shared" si="75"/>
        <v/>
      </c>
      <c r="AY253" s="4" t="str">
        <f t="shared" si="76"/>
        <v/>
      </c>
      <c r="AZ253" s="4" t="str">
        <f t="shared" si="77"/>
        <v/>
      </c>
      <c r="BA253" s="77" t="str">
        <f>IF(AND(OR('Request Testing'!L253&gt;0,'Request Testing'!M253&gt;0),COUNTA('Request Testing'!V253:AB253)&gt;0),"Run Panel","")</f>
        <v/>
      </c>
      <c r="BC253" s="78" t="str">
        <f>IF(AG253="Blood Card",'Order Details'!$S$34,"")</f>
        <v/>
      </c>
      <c r="BD253" s="78" t="str">
        <f>IF(AH253="Hair Card",'Order Details'!$S$35,"")</f>
        <v/>
      </c>
      <c r="BF253" s="4" t="str">
        <f>IF(AJ253="GGP-HD",'Order Details'!$N$10,"")</f>
        <v/>
      </c>
      <c r="BG253" s="79" t="str">
        <f>IF(AK253="GGP-LD",'Order Details'!$N$15,IF(AK253="CHR",'Order Details'!$P$15,""))</f>
        <v/>
      </c>
      <c r="BH253" s="52" t="str">
        <f>IF(AL253="GGP-uLD",'Order Details'!$N$18,"")</f>
        <v/>
      </c>
      <c r="BI253" s="80" t="str">
        <f>IF(AM253="PV",'Order Details'!$N$24,"")</f>
        <v/>
      </c>
      <c r="BJ253" s="78" t="str">
        <f>IF(AN253="HPS",'Order Details'!$N$34,IF(AN253="HPS ADD ON",'Order Details'!$M$34,""))</f>
        <v/>
      </c>
      <c r="BK253" s="78" t="str">
        <f>IF(AO253="CC",'Order Details'!$N$33,IF(AO253="CC ADD ON",'Order Details'!$M$33,""))</f>
        <v/>
      </c>
      <c r="BL253" s="79" t="str">
        <f>IF(AP253="DL",'Order Details'!$N$35,"")</f>
        <v/>
      </c>
      <c r="BM253" s="79" t="str">
        <f>IF(AQ253="RC",'Order Details'!$N$36,"")</f>
        <v/>
      </c>
      <c r="BN253" s="79" t="str">
        <f>IF(AR253="OH",'Order Details'!$N$37,"")</f>
        <v/>
      </c>
      <c r="BO253" s="79" t="str">
        <f>IF(AS253="BVD",'Order Details'!$N$38,"")</f>
        <v/>
      </c>
      <c r="BP253" s="79" t="str">
        <f>IF(AT253="AM",'Order Details'!$N$40,"")</f>
        <v/>
      </c>
      <c r="BQ253" s="79" t="str">
        <f>IF(AU253="NH",'Order Details'!$N$41,"")</f>
        <v/>
      </c>
      <c r="BR253" s="79" t="str">
        <f>IF(AV253="CA",'Order Details'!$N$42,"")</f>
        <v/>
      </c>
      <c r="BS253" s="79" t="str">
        <f>IF(AW253="DD",'Order Details'!$N$43,"")</f>
        <v/>
      </c>
      <c r="BT253" s="79" t="str">
        <f>IF(AX253="TH",'Order Details'!$N$45,"")</f>
        <v/>
      </c>
      <c r="BU253" s="79" t="str">
        <f>IF(AY253="PHA",'Order Details'!$N$44,"")</f>
        <v/>
      </c>
      <c r="BV253" s="79" t="str">
        <f>IF(AZ253="OS",'Order Details'!$N$46,"")</f>
        <v/>
      </c>
      <c r="BW253" s="79" t="str">
        <f>IF(BA253="RUN PANEL",'Order Details'!$N$39,"")</f>
        <v/>
      </c>
      <c r="BX253" s="79" t="str">
        <f t="shared" si="78"/>
        <v/>
      </c>
    </row>
    <row r="254" spans="1:76" ht="15.75" customHeight="1">
      <c r="A254" s="22" t="str">
        <f>IF('Request Testing'!A254&gt;0,'Request Testing'!A254,"")</f>
        <v/>
      </c>
      <c r="B254" s="70" t="str">
        <f>IF('Request Testing'!B254="","",'Request Testing'!B254)</f>
        <v/>
      </c>
      <c r="C254" s="70" t="str">
        <f>IF('Request Testing'!C254="","",'Request Testing'!C254)</f>
        <v/>
      </c>
      <c r="D254" s="24" t="str">
        <f>IF('Request Testing'!D254="","",'Request Testing'!D254)</f>
        <v/>
      </c>
      <c r="E254" s="24" t="str">
        <f>IF('Request Testing'!E254="","",'Request Testing'!E254)</f>
        <v/>
      </c>
      <c r="F254" s="24" t="str">
        <f>IF('Request Testing'!F254="","",'Request Testing'!F254)</f>
        <v/>
      </c>
      <c r="G254" s="22" t="str">
        <f>IF('Request Testing'!G254="","",'Request Testing'!G254)</f>
        <v/>
      </c>
      <c r="H254" s="71" t="str">
        <f>IF('Request Testing'!H254="","",'Request Testing'!H254)</f>
        <v/>
      </c>
      <c r="I254" s="22" t="str">
        <f>IF('Request Testing'!I254="","",'Request Testing'!I254)</f>
        <v/>
      </c>
      <c r="J254" s="22" t="str">
        <f>IF('Request Testing'!J254="","",'Request Testing'!J254)</f>
        <v/>
      </c>
      <c r="K254" s="22" t="str">
        <f>IF('Request Testing'!K254="","",'Request Testing'!K254)</f>
        <v/>
      </c>
      <c r="L254" s="70" t="str">
        <f>IF('Request Testing'!L254="","",'Request Testing'!L254)</f>
        <v/>
      </c>
      <c r="M254" s="70" t="str">
        <f>IF('Request Testing'!M254="","",'Request Testing'!M254)</f>
        <v/>
      </c>
      <c r="N254" s="70" t="str">
        <f>IF('Request Testing'!N254="","",'Request Testing'!N254)</f>
        <v/>
      </c>
      <c r="O254" s="72" t="str">
        <f>IF('Request Testing'!O254&lt;1,"",IF(AND(OR('Request Testing'!L254&gt;0,'Request Testing'!M254&gt;0,'Request Testing'!N254&gt;0),COUNTA('Request Testing'!O254)&gt;0),"","PV"))</f>
        <v/>
      </c>
      <c r="P254" s="72" t="str">
        <f>IF('Request Testing'!P254&lt;1,"",IF(AND(OR('Request Testing'!L254&gt;0,'Request Testing'!M254&gt;0),COUNTA('Request Testing'!P254)&gt;0),"HPS ADD ON","HPS"))</f>
        <v/>
      </c>
      <c r="Q254" s="72" t="str">
        <f>IF('Request Testing'!Q254&lt;1,"",IF(AND(OR('Request Testing'!L254&gt;0,'Request Testing'!M254&gt;0),COUNTA('Request Testing'!Q254)&gt;0),"CC ADD ON","CC"))</f>
        <v/>
      </c>
      <c r="R254" s="72" t="str">
        <f>IF('Request Testing'!R254&lt;1,"",IF(AND(OR('Request Testing'!L254&gt;0,'Request Testing'!M254&gt;0),COUNTA('Request Testing'!R254)&gt;0),"RC ADD ON","RC"))</f>
        <v/>
      </c>
      <c r="S254" s="70" t="str">
        <f>IF('Request Testing'!S254&lt;1,"",IF(AND(OR('Request Testing'!L254&gt;0,'Request Testing'!M254&gt;0),COUNTA('Request Testing'!S254)&gt;0),"DL ADD ON","DL"))</f>
        <v/>
      </c>
      <c r="T254" s="70" t="str">
        <f>IF('Request Testing'!T254="","",'Request Testing'!T254)</f>
        <v/>
      </c>
      <c r="U254" s="70" t="str">
        <f>IF('Request Testing'!U254&lt;1,"",IF(AND(OR('Request Testing'!L254&gt;0,'Request Testing'!M254&gt;0),COUNTA('Request Testing'!U254)&gt;0),"OH ADD ON","OH"))</f>
        <v/>
      </c>
      <c r="V254" s="73" t="str">
        <f>IF('Request Testing'!V254&lt;1,"",IF(AND(OR('Request Testing'!L254&gt;0,'Request Testing'!M254&gt;0),COUNTA('Request Testing'!V254)&gt;0),"GCP","AM"))</f>
        <v/>
      </c>
      <c r="W254" s="73" t="str">
        <f>IF('Request Testing'!W254&lt;1,"",IF(AND(OR('Request Testing'!L254&gt;0,'Request Testing'!M254&gt;0),COUNTA('Request Testing'!W254)&gt;0),"GCP","NH"))</f>
        <v/>
      </c>
      <c r="X254" s="73" t="str">
        <f>IF('Request Testing'!X254&lt;1,"",IF(AND(OR('Request Testing'!L254&gt;0,'Request Testing'!M254&gt;0),COUNTA('Request Testing'!X254)&gt;0),"GCP","CA"))</f>
        <v/>
      </c>
      <c r="Y254" s="73" t="str">
        <f>IF('Request Testing'!Y254&lt;1,"",IF(AND(OR('Request Testing'!L254&gt;0,'Request Testing'!M254&gt;0),COUNTA('Request Testing'!Y254)&gt;0),"GCP","DD"))</f>
        <v/>
      </c>
      <c r="Z254" s="73" t="str">
        <f>IF('Request Testing'!Z254&lt;1,"",IF(AND(OR('Request Testing'!L254&gt;0,'Request Testing'!M254&gt;0),COUNTA('Request Testing'!Z254)&gt;0),"GCP","TH"))</f>
        <v/>
      </c>
      <c r="AA254" s="73" t="str">
        <f>IF('Request Testing'!AA254&lt;1,"",IF(AND(OR('Request Testing'!L254&gt;0,'Request Testing'!M254&gt;0),COUNTA('Request Testing'!AA254)&gt;0),"GCP","PHA"))</f>
        <v/>
      </c>
      <c r="AB254" s="73" t="str">
        <f>IF('Request Testing'!AB254&lt;1,"",IF(AND(OR('Request Testing'!L254&gt;0,'Request Testing'!M254&gt;0),COUNTA('Request Testing'!AB254)&gt;0),"GCP","OS"))</f>
        <v/>
      </c>
      <c r="AE254" s="74" t="str">
        <f>IF(OR('Request Testing'!L254&gt;0,'Request Testing'!M254&gt;0,'Request Testing'!N254&gt;0,'Request Testing'!O254&gt;0,'Request Testing'!P254&gt;0,'Request Testing'!Q254&gt;0,'Request Testing'!R254&gt;0,'Request Testing'!S254&gt;0,'Request Testing'!T254&gt;0,'Request Testing'!U254&gt;0,'Request Testing'!V254&gt;0,'Request Testing'!W254&gt;0,'Request Testing'!X254&gt;0,'Request Testing'!Y254&gt;0,'Request Testing'!Z254&gt;0,'Request Testing'!AA254&gt;0,'Request Testing'!AB254&gt;0),"X","")</f>
        <v/>
      </c>
      <c r="AF254" s="75" t="str">
        <f>IF(ISNUMBER(SEARCH({"S"},C254)),"S",IF(ISNUMBER(SEARCH({"M"},C254)),"B",IF(ISNUMBER(SEARCH({"B"},C254)),"B",IF(ISNUMBER(SEARCH({"C"},C254)),"C",IF(ISNUMBER(SEARCH({"H"},C254)),"C",IF(ISNUMBER(SEARCH({"F"},C254)),"C",""))))))</f>
        <v/>
      </c>
      <c r="AG254" s="74" t="str">
        <f t="shared" si="60"/>
        <v/>
      </c>
      <c r="AH254" s="74" t="str">
        <f t="shared" si="61"/>
        <v/>
      </c>
      <c r="AI254" s="74" t="str">
        <f t="shared" si="62"/>
        <v/>
      </c>
      <c r="AJ254" s="4" t="str">
        <f t="shared" si="63"/>
        <v/>
      </c>
      <c r="AK254" s="76" t="str">
        <f>IF('Request Testing'!M254&lt;1,"",IF(AND(OR('Request Testing'!$E$1&gt;0),COUNTA('Request Testing'!M254)&gt;0),"CHR","GGP-LD"))</f>
        <v/>
      </c>
      <c r="AL254" s="4" t="str">
        <f t="shared" si="64"/>
        <v/>
      </c>
      <c r="AM254" s="52" t="str">
        <f t="shared" si="65"/>
        <v/>
      </c>
      <c r="AN254" s="4" t="str">
        <f t="shared" si="66"/>
        <v/>
      </c>
      <c r="AO254" s="4" t="str">
        <f t="shared" si="67"/>
        <v/>
      </c>
      <c r="AP254" s="74" t="str">
        <f t="shared" si="68"/>
        <v/>
      </c>
      <c r="AQ254" s="4" t="str">
        <f t="shared" si="69"/>
        <v/>
      </c>
      <c r="AR254" s="4" t="str">
        <f t="shared" si="79"/>
        <v/>
      </c>
      <c r="AS254" s="74" t="str">
        <f t="shared" si="70"/>
        <v/>
      </c>
      <c r="AT254" s="4" t="str">
        <f t="shared" si="71"/>
        <v/>
      </c>
      <c r="AU254" s="4" t="str">
        <f t="shared" si="72"/>
        <v/>
      </c>
      <c r="AV254" s="4" t="str">
        <f t="shared" si="73"/>
        <v/>
      </c>
      <c r="AW254" s="4" t="str">
        <f t="shared" si="74"/>
        <v/>
      </c>
      <c r="AX254" s="4" t="str">
        <f t="shared" si="75"/>
        <v/>
      </c>
      <c r="AY254" s="4" t="str">
        <f t="shared" si="76"/>
        <v/>
      </c>
      <c r="AZ254" s="4" t="str">
        <f t="shared" si="77"/>
        <v/>
      </c>
      <c r="BA254" s="77" t="str">
        <f>IF(AND(OR('Request Testing'!L254&gt;0,'Request Testing'!M254&gt;0),COUNTA('Request Testing'!V254:AB254)&gt;0),"Run Panel","")</f>
        <v/>
      </c>
      <c r="BC254" s="78" t="str">
        <f>IF(AG254="Blood Card",'Order Details'!$S$34,"")</f>
        <v/>
      </c>
      <c r="BD254" s="78" t="str">
        <f>IF(AH254="Hair Card",'Order Details'!$S$35,"")</f>
        <v/>
      </c>
      <c r="BF254" s="4" t="str">
        <f>IF(AJ254="GGP-HD",'Order Details'!$N$10,"")</f>
        <v/>
      </c>
      <c r="BG254" s="79" t="str">
        <f>IF(AK254="GGP-LD",'Order Details'!$N$15,IF(AK254="CHR",'Order Details'!$P$15,""))</f>
        <v/>
      </c>
      <c r="BH254" s="52" t="str">
        <f>IF(AL254="GGP-uLD",'Order Details'!$N$18,"")</f>
        <v/>
      </c>
      <c r="BI254" s="80" t="str">
        <f>IF(AM254="PV",'Order Details'!$N$24,"")</f>
        <v/>
      </c>
      <c r="BJ254" s="78" t="str">
        <f>IF(AN254="HPS",'Order Details'!$N$34,IF(AN254="HPS ADD ON",'Order Details'!$M$34,""))</f>
        <v/>
      </c>
      <c r="BK254" s="78" t="str">
        <f>IF(AO254="CC",'Order Details'!$N$33,IF(AO254="CC ADD ON",'Order Details'!$M$33,""))</f>
        <v/>
      </c>
      <c r="BL254" s="79" t="str">
        <f>IF(AP254="DL",'Order Details'!$N$35,"")</f>
        <v/>
      </c>
      <c r="BM254" s="79" t="str">
        <f>IF(AQ254="RC",'Order Details'!$N$36,"")</f>
        <v/>
      </c>
      <c r="BN254" s="79" t="str">
        <f>IF(AR254="OH",'Order Details'!$N$37,"")</f>
        <v/>
      </c>
      <c r="BO254" s="79" t="str">
        <f>IF(AS254="BVD",'Order Details'!$N$38,"")</f>
        <v/>
      </c>
      <c r="BP254" s="79" t="str">
        <f>IF(AT254="AM",'Order Details'!$N$40,"")</f>
        <v/>
      </c>
      <c r="BQ254" s="79" t="str">
        <f>IF(AU254="NH",'Order Details'!$N$41,"")</f>
        <v/>
      </c>
      <c r="BR254" s="79" t="str">
        <f>IF(AV254="CA",'Order Details'!$N$42,"")</f>
        <v/>
      </c>
      <c r="BS254" s="79" t="str">
        <f>IF(AW254="DD",'Order Details'!$N$43,"")</f>
        <v/>
      </c>
      <c r="BT254" s="79" t="str">
        <f>IF(AX254="TH",'Order Details'!$N$45,"")</f>
        <v/>
      </c>
      <c r="BU254" s="79" t="str">
        <f>IF(AY254="PHA",'Order Details'!$N$44,"")</f>
        <v/>
      </c>
      <c r="BV254" s="79" t="str">
        <f>IF(AZ254="OS",'Order Details'!$N$46,"")</f>
        <v/>
      </c>
      <c r="BW254" s="79" t="str">
        <f>IF(BA254="RUN PANEL",'Order Details'!$N$39,"")</f>
        <v/>
      </c>
      <c r="BX254" s="79" t="str">
        <f t="shared" si="78"/>
        <v/>
      </c>
    </row>
    <row r="255" spans="1:76" ht="15.75" customHeight="1">
      <c r="A255" s="22" t="str">
        <f>IF('Request Testing'!A255&gt;0,'Request Testing'!A255,"")</f>
        <v/>
      </c>
      <c r="B255" s="70" t="str">
        <f>IF('Request Testing'!B255="","",'Request Testing'!B255)</f>
        <v/>
      </c>
      <c r="C255" s="70" t="str">
        <f>IF('Request Testing'!C255="","",'Request Testing'!C255)</f>
        <v/>
      </c>
      <c r="D255" s="24" t="str">
        <f>IF('Request Testing'!D255="","",'Request Testing'!D255)</f>
        <v/>
      </c>
      <c r="E255" s="24" t="str">
        <f>IF('Request Testing'!E255="","",'Request Testing'!E255)</f>
        <v/>
      </c>
      <c r="F255" s="24" t="str">
        <f>IF('Request Testing'!F255="","",'Request Testing'!F255)</f>
        <v/>
      </c>
      <c r="G255" s="22" t="str">
        <f>IF('Request Testing'!G255="","",'Request Testing'!G255)</f>
        <v/>
      </c>
      <c r="H255" s="71" t="str">
        <f>IF('Request Testing'!H255="","",'Request Testing'!H255)</f>
        <v/>
      </c>
      <c r="I255" s="22" t="str">
        <f>IF('Request Testing'!I255="","",'Request Testing'!I255)</f>
        <v/>
      </c>
      <c r="J255" s="22" t="str">
        <f>IF('Request Testing'!J255="","",'Request Testing'!J255)</f>
        <v/>
      </c>
      <c r="K255" s="22" t="str">
        <f>IF('Request Testing'!K255="","",'Request Testing'!K255)</f>
        <v/>
      </c>
      <c r="L255" s="70" t="str">
        <f>IF('Request Testing'!L255="","",'Request Testing'!L255)</f>
        <v/>
      </c>
      <c r="M255" s="70" t="str">
        <f>IF('Request Testing'!M255="","",'Request Testing'!M255)</f>
        <v/>
      </c>
      <c r="N255" s="70" t="str">
        <f>IF('Request Testing'!N255="","",'Request Testing'!N255)</f>
        <v/>
      </c>
      <c r="O255" s="72" t="str">
        <f>IF('Request Testing'!O255&lt;1,"",IF(AND(OR('Request Testing'!L255&gt;0,'Request Testing'!M255&gt;0,'Request Testing'!N255&gt;0),COUNTA('Request Testing'!O255)&gt;0),"","PV"))</f>
        <v/>
      </c>
      <c r="P255" s="72" t="str">
        <f>IF('Request Testing'!P255&lt;1,"",IF(AND(OR('Request Testing'!L255&gt;0,'Request Testing'!M255&gt;0),COUNTA('Request Testing'!P255)&gt;0),"HPS ADD ON","HPS"))</f>
        <v/>
      </c>
      <c r="Q255" s="72" t="str">
        <f>IF('Request Testing'!Q255&lt;1,"",IF(AND(OR('Request Testing'!L255&gt;0,'Request Testing'!M255&gt;0),COUNTA('Request Testing'!Q255)&gt;0),"CC ADD ON","CC"))</f>
        <v/>
      </c>
      <c r="R255" s="72" t="str">
        <f>IF('Request Testing'!R255&lt;1,"",IF(AND(OR('Request Testing'!L255&gt;0,'Request Testing'!M255&gt;0),COUNTA('Request Testing'!R255)&gt;0),"RC ADD ON","RC"))</f>
        <v/>
      </c>
      <c r="S255" s="70" t="str">
        <f>IF('Request Testing'!S255&lt;1,"",IF(AND(OR('Request Testing'!L255&gt;0,'Request Testing'!M255&gt;0),COUNTA('Request Testing'!S255)&gt;0),"DL ADD ON","DL"))</f>
        <v/>
      </c>
      <c r="T255" s="70" t="str">
        <f>IF('Request Testing'!T255="","",'Request Testing'!T255)</f>
        <v/>
      </c>
      <c r="U255" s="70" t="str">
        <f>IF('Request Testing'!U255&lt;1,"",IF(AND(OR('Request Testing'!L255&gt;0,'Request Testing'!M255&gt;0),COUNTA('Request Testing'!U255)&gt;0),"OH ADD ON","OH"))</f>
        <v/>
      </c>
      <c r="V255" s="73" t="str">
        <f>IF('Request Testing'!V255&lt;1,"",IF(AND(OR('Request Testing'!L255&gt;0,'Request Testing'!M255&gt;0),COUNTA('Request Testing'!V255)&gt;0),"GCP","AM"))</f>
        <v/>
      </c>
      <c r="W255" s="73" t="str">
        <f>IF('Request Testing'!W255&lt;1,"",IF(AND(OR('Request Testing'!L255&gt;0,'Request Testing'!M255&gt;0),COUNTA('Request Testing'!W255)&gt;0),"GCP","NH"))</f>
        <v/>
      </c>
      <c r="X255" s="73" t="str">
        <f>IF('Request Testing'!X255&lt;1,"",IF(AND(OR('Request Testing'!L255&gt;0,'Request Testing'!M255&gt;0),COUNTA('Request Testing'!X255)&gt;0),"GCP","CA"))</f>
        <v/>
      </c>
      <c r="Y255" s="73" t="str">
        <f>IF('Request Testing'!Y255&lt;1,"",IF(AND(OR('Request Testing'!L255&gt;0,'Request Testing'!M255&gt;0),COUNTA('Request Testing'!Y255)&gt;0),"GCP","DD"))</f>
        <v/>
      </c>
      <c r="Z255" s="73" t="str">
        <f>IF('Request Testing'!Z255&lt;1,"",IF(AND(OR('Request Testing'!L255&gt;0,'Request Testing'!M255&gt;0),COUNTA('Request Testing'!Z255)&gt;0),"GCP","TH"))</f>
        <v/>
      </c>
      <c r="AA255" s="73" t="str">
        <f>IF('Request Testing'!AA255&lt;1,"",IF(AND(OR('Request Testing'!L255&gt;0,'Request Testing'!M255&gt;0),COUNTA('Request Testing'!AA255)&gt;0),"GCP","PHA"))</f>
        <v/>
      </c>
      <c r="AB255" s="73" t="str">
        <f>IF('Request Testing'!AB255&lt;1,"",IF(AND(OR('Request Testing'!L255&gt;0,'Request Testing'!M255&gt;0),COUNTA('Request Testing'!AB255)&gt;0),"GCP","OS"))</f>
        <v/>
      </c>
      <c r="AE255" s="74" t="str">
        <f>IF(OR('Request Testing'!L255&gt;0,'Request Testing'!M255&gt;0,'Request Testing'!N255&gt;0,'Request Testing'!O255&gt;0,'Request Testing'!P255&gt;0,'Request Testing'!Q255&gt;0,'Request Testing'!R255&gt;0,'Request Testing'!S255&gt;0,'Request Testing'!T255&gt;0,'Request Testing'!U255&gt;0,'Request Testing'!V255&gt;0,'Request Testing'!W255&gt;0,'Request Testing'!X255&gt;0,'Request Testing'!Y255&gt;0,'Request Testing'!Z255&gt;0,'Request Testing'!AA255&gt;0,'Request Testing'!AB255&gt;0),"X","")</f>
        <v/>
      </c>
      <c r="AF255" s="75" t="str">
        <f>IF(ISNUMBER(SEARCH({"S"},C255)),"S",IF(ISNUMBER(SEARCH({"M"},C255)),"B",IF(ISNUMBER(SEARCH({"B"},C255)),"B",IF(ISNUMBER(SEARCH({"C"},C255)),"C",IF(ISNUMBER(SEARCH({"H"},C255)),"C",IF(ISNUMBER(SEARCH({"F"},C255)),"C",""))))))</f>
        <v/>
      </c>
      <c r="AG255" s="74" t="str">
        <f t="shared" si="60"/>
        <v/>
      </c>
      <c r="AH255" s="74" t="str">
        <f t="shared" si="61"/>
        <v/>
      </c>
      <c r="AI255" s="74" t="str">
        <f t="shared" si="62"/>
        <v/>
      </c>
      <c r="AJ255" s="4" t="str">
        <f t="shared" si="63"/>
        <v/>
      </c>
      <c r="AK255" s="76" t="str">
        <f>IF('Request Testing'!M255&lt;1,"",IF(AND(OR('Request Testing'!$E$1&gt;0),COUNTA('Request Testing'!M255)&gt;0),"CHR","GGP-LD"))</f>
        <v/>
      </c>
      <c r="AL255" s="4" t="str">
        <f t="shared" si="64"/>
        <v/>
      </c>
      <c r="AM255" s="52" t="str">
        <f t="shared" si="65"/>
        <v/>
      </c>
      <c r="AN255" s="4" t="str">
        <f t="shared" si="66"/>
        <v/>
      </c>
      <c r="AO255" s="4" t="str">
        <f t="shared" si="67"/>
        <v/>
      </c>
      <c r="AP255" s="74" t="str">
        <f t="shared" si="68"/>
        <v/>
      </c>
      <c r="AQ255" s="4" t="str">
        <f t="shared" si="69"/>
        <v/>
      </c>
      <c r="AR255" s="4" t="str">
        <f t="shared" si="79"/>
        <v/>
      </c>
      <c r="AS255" s="74" t="str">
        <f t="shared" si="70"/>
        <v/>
      </c>
      <c r="AT255" s="4" t="str">
        <f t="shared" si="71"/>
        <v/>
      </c>
      <c r="AU255" s="4" t="str">
        <f t="shared" si="72"/>
        <v/>
      </c>
      <c r="AV255" s="4" t="str">
        <f t="shared" si="73"/>
        <v/>
      </c>
      <c r="AW255" s="4" t="str">
        <f t="shared" si="74"/>
        <v/>
      </c>
      <c r="AX255" s="4" t="str">
        <f t="shared" si="75"/>
        <v/>
      </c>
      <c r="AY255" s="4" t="str">
        <f t="shared" si="76"/>
        <v/>
      </c>
      <c r="AZ255" s="4" t="str">
        <f t="shared" si="77"/>
        <v/>
      </c>
      <c r="BA255" s="77" t="str">
        <f>IF(AND(OR('Request Testing'!L255&gt;0,'Request Testing'!M255&gt;0),COUNTA('Request Testing'!V255:AB255)&gt;0),"Run Panel","")</f>
        <v/>
      </c>
      <c r="BC255" s="78" t="str">
        <f>IF(AG255="Blood Card",'Order Details'!$S$34,"")</f>
        <v/>
      </c>
      <c r="BD255" s="78" t="str">
        <f>IF(AH255="Hair Card",'Order Details'!$S$35,"")</f>
        <v/>
      </c>
      <c r="BF255" s="4" t="str">
        <f>IF(AJ255="GGP-HD",'Order Details'!$N$10,"")</f>
        <v/>
      </c>
      <c r="BG255" s="79" t="str">
        <f>IF(AK255="GGP-LD",'Order Details'!$N$15,IF(AK255="CHR",'Order Details'!$P$15,""))</f>
        <v/>
      </c>
      <c r="BH255" s="52" t="str">
        <f>IF(AL255="GGP-uLD",'Order Details'!$N$18,"")</f>
        <v/>
      </c>
      <c r="BI255" s="80" t="str">
        <f>IF(AM255="PV",'Order Details'!$N$24,"")</f>
        <v/>
      </c>
      <c r="BJ255" s="78" t="str">
        <f>IF(AN255="HPS",'Order Details'!$N$34,IF(AN255="HPS ADD ON",'Order Details'!$M$34,""))</f>
        <v/>
      </c>
      <c r="BK255" s="78" t="str">
        <f>IF(AO255="CC",'Order Details'!$N$33,IF(AO255="CC ADD ON",'Order Details'!$M$33,""))</f>
        <v/>
      </c>
      <c r="BL255" s="79" t="str">
        <f>IF(AP255="DL",'Order Details'!$N$35,"")</f>
        <v/>
      </c>
      <c r="BM255" s="79" t="str">
        <f>IF(AQ255="RC",'Order Details'!$N$36,"")</f>
        <v/>
      </c>
      <c r="BN255" s="79" t="str">
        <f>IF(AR255="OH",'Order Details'!$N$37,"")</f>
        <v/>
      </c>
      <c r="BO255" s="79" t="str">
        <f>IF(AS255="BVD",'Order Details'!$N$38,"")</f>
        <v/>
      </c>
      <c r="BP255" s="79" t="str">
        <f>IF(AT255="AM",'Order Details'!$N$40,"")</f>
        <v/>
      </c>
      <c r="BQ255" s="79" t="str">
        <f>IF(AU255="NH",'Order Details'!$N$41,"")</f>
        <v/>
      </c>
      <c r="BR255" s="79" t="str">
        <f>IF(AV255="CA",'Order Details'!$N$42,"")</f>
        <v/>
      </c>
      <c r="BS255" s="79" t="str">
        <f>IF(AW255="DD",'Order Details'!$N$43,"")</f>
        <v/>
      </c>
      <c r="BT255" s="79" t="str">
        <f>IF(AX255="TH",'Order Details'!$N$45,"")</f>
        <v/>
      </c>
      <c r="BU255" s="79" t="str">
        <f>IF(AY255="PHA",'Order Details'!$N$44,"")</f>
        <v/>
      </c>
      <c r="BV255" s="79" t="str">
        <f>IF(AZ255="OS",'Order Details'!$N$46,"")</f>
        <v/>
      </c>
      <c r="BW255" s="79" t="str">
        <f>IF(BA255="RUN PANEL",'Order Details'!$N$39,"")</f>
        <v/>
      </c>
      <c r="BX255" s="79" t="str">
        <f t="shared" si="78"/>
        <v/>
      </c>
    </row>
    <row r="256" spans="1:76" ht="15.75" customHeight="1">
      <c r="A256" s="22" t="str">
        <f>IF('Request Testing'!A256&gt;0,'Request Testing'!A256,"")</f>
        <v/>
      </c>
      <c r="B256" s="70" t="str">
        <f>IF('Request Testing'!B256="","",'Request Testing'!B256)</f>
        <v/>
      </c>
      <c r="C256" s="70" t="str">
        <f>IF('Request Testing'!C256="","",'Request Testing'!C256)</f>
        <v/>
      </c>
      <c r="D256" s="24" t="str">
        <f>IF('Request Testing'!D256="","",'Request Testing'!D256)</f>
        <v/>
      </c>
      <c r="E256" s="24" t="str">
        <f>IF('Request Testing'!E256="","",'Request Testing'!E256)</f>
        <v/>
      </c>
      <c r="F256" s="24" t="str">
        <f>IF('Request Testing'!F256="","",'Request Testing'!F256)</f>
        <v/>
      </c>
      <c r="G256" s="22" t="str">
        <f>IF('Request Testing'!G256="","",'Request Testing'!G256)</f>
        <v/>
      </c>
      <c r="H256" s="71" t="str">
        <f>IF('Request Testing'!H256="","",'Request Testing'!H256)</f>
        <v/>
      </c>
      <c r="I256" s="22" t="str">
        <f>IF('Request Testing'!I256="","",'Request Testing'!I256)</f>
        <v/>
      </c>
      <c r="J256" s="22" t="str">
        <f>IF('Request Testing'!J256="","",'Request Testing'!J256)</f>
        <v/>
      </c>
      <c r="K256" s="22" t="str">
        <f>IF('Request Testing'!K256="","",'Request Testing'!K256)</f>
        <v/>
      </c>
      <c r="L256" s="70" t="str">
        <f>IF('Request Testing'!L256="","",'Request Testing'!L256)</f>
        <v/>
      </c>
      <c r="M256" s="70" t="str">
        <f>IF('Request Testing'!M256="","",'Request Testing'!M256)</f>
        <v/>
      </c>
      <c r="N256" s="70" t="str">
        <f>IF('Request Testing'!N256="","",'Request Testing'!N256)</f>
        <v/>
      </c>
      <c r="O256" s="72" t="str">
        <f>IF('Request Testing'!O256&lt;1,"",IF(AND(OR('Request Testing'!L256&gt;0,'Request Testing'!M256&gt;0,'Request Testing'!N256&gt;0),COUNTA('Request Testing'!O256)&gt;0),"","PV"))</f>
        <v/>
      </c>
      <c r="P256" s="72" t="str">
        <f>IF('Request Testing'!P256&lt;1,"",IF(AND(OR('Request Testing'!L256&gt;0,'Request Testing'!M256&gt;0),COUNTA('Request Testing'!P256)&gt;0),"HPS ADD ON","HPS"))</f>
        <v/>
      </c>
      <c r="Q256" s="72" t="str">
        <f>IF('Request Testing'!Q256&lt;1,"",IF(AND(OR('Request Testing'!L256&gt;0,'Request Testing'!M256&gt;0),COUNTA('Request Testing'!Q256)&gt;0),"CC ADD ON","CC"))</f>
        <v/>
      </c>
      <c r="R256" s="72" t="str">
        <f>IF('Request Testing'!R256&lt;1,"",IF(AND(OR('Request Testing'!L256&gt;0,'Request Testing'!M256&gt;0),COUNTA('Request Testing'!R256)&gt;0),"RC ADD ON","RC"))</f>
        <v/>
      </c>
      <c r="S256" s="70" t="str">
        <f>IF('Request Testing'!S256&lt;1,"",IF(AND(OR('Request Testing'!L256&gt;0,'Request Testing'!M256&gt;0),COUNTA('Request Testing'!S256)&gt;0),"DL ADD ON","DL"))</f>
        <v/>
      </c>
      <c r="T256" s="70" t="str">
        <f>IF('Request Testing'!T256="","",'Request Testing'!T256)</f>
        <v/>
      </c>
      <c r="U256" s="70" t="str">
        <f>IF('Request Testing'!U256&lt;1,"",IF(AND(OR('Request Testing'!L256&gt;0,'Request Testing'!M256&gt;0),COUNTA('Request Testing'!U256)&gt;0),"OH ADD ON","OH"))</f>
        <v/>
      </c>
      <c r="V256" s="73" t="str">
        <f>IF('Request Testing'!V256&lt;1,"",IF(AND(OR('Request Testing'!L256&gt;0,'Request Testing'!M256&gt;0),COUNTA('Request Testing'!V256)&gt;0),"GCP","AM"))</f>
        <v/>
      </c>
      <c r="W256" s="73" t="str">
        <f>IF('Request Testing'!W256&lt;1,"",IF(AND(OR('Request Testing'!L256&gt;0,'Request Testing'!M256&gt;0),COUNTA('Request Testing'!W256)&gt;0),"GCP","NH"))</f>
        <v/>
      </c>
      <c r="X256" s="73" t="str">
        <f>IF('Request Testing'!X256&lt;1,"",IF(AND(OR('Request Testing'!L256&gt;0,'Request Testing'!M256&gt;0),COUNTA('Request Testing'!X256)&gt;0),"GCP","CA"))</f>
        <v/>
      </c>
      <c r="Y256" s="73" t="str">
        <f>IF('Request Testing'!Y256&lt;1,"",IF(AND(OR('Request Testing'!L256&gt;0,'Request Testing'!M256&gt;0),COUNTA('Request Testing'!Y256)&gt;0),"GCP","DD"))</f>
        <v/>
      </c>
      <c r="Z256" s="73" t="str">
        <f>IF('Request Testing'!Z256&lt;1,"",IF(AND(OR('Request Testing'!L256&gt;0,'Request Testing'!M256&gt;0),COUNTA('Request Testing'!Z256)&gt;0),"GCP","TH"))</f>
        <v/>
      </c>
      <c r="AA256" s="73" t="str">
        <f>IF('Request Testing'!AA256&lt;1,"",IF(AND(OR('Request Testing'!L256&gt;0,'Request Testing'!M256&gt;0),COUNTA('Request Testing'!AA256)&gt;0),"GCP","PHA"))</f>
        <v/>
      </c>
      <c r="AB256" s="73" t="str">
        <f>IF('Request Testing'!AB256&lt;1,"",IF(AND(OR('Request Testing'!L256&gt;0,'Request Testing'!M256&gt;0),COUNTA('Request Testing'!AB256)&gt;0),"GCP","OS"))</f>
        <v/>
      </c>
      <c r="AE256" s="74" t="str">
        <f>IF(OR('Request Testing'!L256&gt;0,'Request Testing'!M256&gt;0,'Request Testing'!N256&gt;0,'Request Testing'!O256&gt;0,'Request Testing'!P256&gt;0,'Request Testing'!Q256&gt;0,'Request Testing'!R256&gt;0,'Request Testing'!S256&gt;0,'Request Testing'!T256&gt;0,'Request Testing'!U256&gt;0,'Request Testing'!V256&gt;0,'Request Testing'!W256&gt;0,'Request Testing'!X256&gt;0,'Request Testing'!Y256&gt;0,'Request Testing'!Z256&gt;0,'Request Testing'!AA256&gt;0,'Request Testing'!AB256&gt;0),"X","")</f>
        <v/>
      </c>
      <c r="AF256" s="75" t="str">
        <f>IF(ISNUMBER(SEARCH({"S"},C256)),"S",IF(ISNUMBER(SEARCH({"M"},C256)),"B",IF(ISNUMBER(SEARCH({"B"},C256)),"B",IF(ISNUMBER(SEARCH({"C"},C256)),"C",IF(ISNUMBER(SEARCH({"H"},C256)),"C",IF(ISNUMBER(SEARCH({"F"},C256)),"C",""))))))</f>
        <v/>
      </c>
      <c r="AG256" s="74" t="str">
        <f t="shared" si="60"/>
        <v/>
      </c>
      <c r="AH256" s="74" t="str">
        <f t="shared" si="61"/>
        <v/>
      </c>
      <c r="AI256" s="74" t="str">
        <f t="shared" si="62"/>
        <v/>
      </c>
      <c r="AJ256" s="4" t="str">
        <f t="shared" si="63"/>
        <v/>
      </c>
      <c r="AK256" s="76" t="str">
        <f>IF('Request Testing'!M256&lt;1,"",IF(AND(OR('Request Testing'!$E$1&gt;0),COUNTA('Request Testing'!M256)&gt;0),"CHR","GGP-LD"))</f>
        <v/>
      </c>
      <c r="AL256" s="4" t="str">
        <f t="shared" si="64"/>
        <v/>
      </c>
      <c r="AM256" s="52" t="str">
        <f t="shared" si="65"/>
        <v/>
      </c>
      <c r="AN256" s="4" t="str">
        <f t="shared" si="66"/>
        <v/>
      </c>
      <c r="AO256" s="4" t="str">
        <f t="shared" si="67"/>
        <v/>
      </c>
      <c r="AP256" s="74" t="str">
        <f t="shared" si="68"/>
        <v/>
      </c>
      <c r="AQ256" s="4" t="str">
        <f t="shared" si="69"/>
        <v/>
      </c>
      <c r="AR256" s="4" t="str">
        <f t="shared" si="79"/>
        <v/>
      </c>
      <c r="AS256" s="74" t="str">
        <f t="shared" si="70"/>
        <v/>
      </c>
      <c r="AT256" s="4" t="str">
        <f t="shared" si="71"/>
        <v/>
      </c>
      <c r="AU256" s="4" t="str">
        <f t="shared" si="72"/>
        <v/>
      </c>
      <c r="AV256" s="4" t="str">
        <f t="shared" si="73"/>
        <v/>
      </c>
      <c r="AW256" s="4" t="str">
        <f t="shared" si="74"/>
        <v/>
      </c>
      <c r="AX256" s="4" t="str">
        <f t="shared" si="75"/>
        <v/>
      </c>
      <c r="AY256" s="4" t="str">
        <f t="shared" si="76"/>
        <v/>
      </c>
      <c r="AZ256" s="4" t="str">
        <f t="shared" si="77"/>
        <v/>
      </c>
      <c r="BA256" s="77" t="str">
        <f>IF(AND(OR('Request Testing'!L256&gt;0,'Request Testing'!M256&gt;0),COUNTA('Request Testing'!V256:AB256)&gt;0),"Run Panel","")</f>
        <v/>
      </c>
      <c r="BC256" s="78" t="str">
        <f>IF(AG256="Blood Card",'Order Details'!$S$34,"")</f>
        <v/>
      </c>
      <c r="BD256" s="78" t="str">
        <f>IF(AH256="Hair Card",'Order Details'!$S$35,"")</f>
        <v/>
      </c>
      <c r="BF256" s="4" t="str">
        <f>IF(AJ256="GGP-HD",'Order Details'!$N$10,"")</f>
        <v/>
      </c>
      <c r="BG256" s="79" t="str">
        <f>IF(AK256="GGP-LD",'Order Details'!$N$15,IF(AK256="CHR",'Order Details'!$P$15,""))</f>
        <v/>
      </c>
      <c r="BH256" s="52" t="str">
        <f>IF(AL256="GGP-uLD",'Order Details'!$N$18,"")</f>
        <v/>
      </c>
      <c r="BI256" s="80" t="str">
        <f>IF(AM256="PV",'Order Details'!$N$24,"")</f>
        <v/>
      </c>
      <c r="BJ256" s="78" t="str">
        <f>IF(AN256="HPS",'Order Details'!$N$34,IF(AN256="HPS ADD ON",'Order Details'!$M$34,""))</f>
        <v/>
      </c>
      <c r="BK256" s="78" t="str">
        <f>IF(AO256="CC",'Order Details'!$N$33,IF(AO256="CC ADD ON",'Order Details'!$M$33,""))</f>
        <v/>
      </c>
      <c r="BL256" s="79" t="str">
        <f>IF(AP256="DL",'Order Details'!$N$35,"")</f>
        <v/>
      </c>
      <c r="BM256" s="79" t="str">
        <f>IF(AQ256="RC",'Order Details'!$N$36,"")</f>
        <v/>
      </c>
      <c r="BN256" s="79" t="str">
        <f>IF(AR256="OH",'Order Details'!$N$37,"")</f>
        <v/>
      </c>
      <c r="BO256" s="79" t="str">
        <f>IF(AS256="BVD",'Order Details'!$N$38,"")</f>
        <v/>
      </c>
      <c r="BP256" s="79" t="str">
        <f>IF(AT256="AM",'Order Details'!$N$40,"")</f>
        <v/>
      </c>
      <c r="BQ256" s="79" t="str">
        <f>IF(AU256="NH",'Order Details'!$N$41,"")</f>
        <v/>
      </c>
      <c r="BR256" s="79" t="str">
        <f>IF(AV256="CA",'Order Details'!$N$42,"")</f>
        <v/>
      </c>
      <c r="BS256" s="79" t="str">
        <f>IF(AW256="DD",'Order Details'!$N$43,"")</f>
        <v/>
      </c>
      <c r="BT256" s="79" t="str">
        <f>IF(AX256="TH",'Order Details'!$N$45,"")</f>
        <v/>
      </c>
      <c r="BU256" s="79" t="str">
        <f>IF(AY256="PHA",'Order Details'!$N$44,"")</f>
        <v/>
      </c>
      <c r="BV256" s="79" t="str">
        <f>IF(AZ256="OS",'Order Details'!$N$46,"")</f>
        <v/>
      </c>
      <c r="BW256" s="79" t="str">
        <f>IF(BA256="RUN PANEL",'Order Details'!$N$39,"")</f>
        <v/>
      </c>
      <c r="BX256" s="79" t="str">
        <f t="shared" si="78"/>
        <v/>
      </c>
    </row>
    <row r="257" spans="1:76" ht="15.75" customHeight="1">
      <c r="A257" s="22" t="str">
        <f>IF('Request Testing'!A257&gt;0,'Request Testing'!A257,"")</f>
        <v/>
      </c>
      <c r="B257" s="70" t="str">
        <f>IF('Request Testing'!B257="","",'Request Testing'!B257)</f>
        <v/>
      </c>
      <c r="C257" s="70" t="str">
        <f>IF('Request Testing'!C257="","",'Request Testing'!C257)</f>
        <v/>
      </c>
      <c r="D257" s="24" t="str">
        <f>IF('Request Testing'!D257="","",'Request Testing'!D257)</f>
        <v/>
      </c>
      <c r="E257" s="24" t="str">
        <f>IF('Request Testing'!E257="","",'Request Testing'!E257)</f>
        <v/>
      </c>
      <c r="F257" s="24" t="str">
        <f>IF('Request Testing'!F257="","",'Request Testing'!F257)</f>
        <v/>
      </c>
      <c r="G257" s="22" t="str">
        <f>IF('Request Testing'!G257="","",'Request Testing'!G257)</f>
        <v/>
      </c>
      <c r="H257" s="71" t="str">
        <f>IF('Request Testing'!H257="","",'Request Testing'!H257)</f>
        <v/>
      </c>
      <c r="I257" s="22" t="str">
        <f>IF('Request Testing'!I257="","",'Request Testing'!I257)</f>
        <v/>
      </c>
      <c r="J257" s="22" t="str">
        <f>IF('Request Testing'!J257="","",'Request Testing'!J257)</f>
        <v/>
      </c>
      <c r="K257" s="22" t="str">
        <f>IF('Request Testing'!K257="","",'Request Testing'!K257)</f>
        <v/>
      </c>
      <c r="L257" s="70" t="str">
        <f>IF('Request Testing'!L257="","",'Request Testing'!L257)</f>
        <v/>
      </c>
      <c r="M257" s="70" t="str">
        <f>IF('Request Testing'!M257="","",'Request Testing'!M257)</f>
        <v/>
      </c>
      <c r="N257" s="70" t="str">
        <f>IF('Request Testing'!N257="","",'Request Testing'!N257)</f>
        <v/>
      </c>
      <c r="O257" s="72" t="str">
        <f>IF('Request Testing'!O257&lt;1,"",IF(AND(OR('Request Testing'!L257&gt;0,'Request Testing'!M257&gt;0,'Request Testing'!N257&gt;0),COUNTA('Request Testing'!O257)&gt;0),"","PV"))</f>
        <v/>
      </c>
      <c r="P257" s="72" t="str">
        <f>IF('Request Testing'!P257&lt;1,"",IF(AND(OR('Request Testing'!L257&gt;0,'Request Testing'!M257&gt;0),COUNTA('Request Testing'!P257)&gt;0),"HPS ADD ON","HPS"))</f>
        <v/>
      </c>
      <c r="Q257" s="72" t="str">
        <f>IF('Request Testing'!Q257&lt;1,"",IF(AND(OR('Request Testing'!L257&gt;0,'Request Testing'!M257&gt;0),COUNTA('Request Testing'!Q257)&gt;0),"CC ADD ON","CC"))</f>
        <v/>
      </c>
      <c r="R257" s="72" t="str">
        <f>IF('Request Testing'!R257&lt;1,"",IF(AND(OR('Request Testing'!L257&gt;0,'Request Testing'!M257&gt;0),COUNTA('Request Testing'!R257)&gt;0),"RC ADD ON","RC"))</f>
        <v/>
      </c>
      <c r="S257" s="70" t="str">
        <f>IF('Request Testing'!S257&lt;1,"",IF(AND(OR('Request Testing'!L257&gt;0,'Request Testing'!M257&gt;0),COUNTA('Request Testing'!S257)&gt;0),"DL ADD ON","DL"))</f>
        <v/>
      </c>
      <c r="T257" s="70" t="str">
        <f>IF('Request Testing'!T257="","",'Request Testing'!T257)</f>
        <v/>
      </c>
      <c r="U257" s="70" t="str">
        <f>IF('Request Testing'!U257&lt;1,"",IF(AND(OR('Request Testing'!L257&gt;0,'Request Testing'!M257&gt;0),COUNTA('Request Testing'!U257)&gt;0),"OH ADD ON","OH"))</f>
        <v/>
      </c>
      <c r="V257" s="73" t="str">
        <f>IF('Request Testing'!V257&lt;1,"",IF(AND(OR('Request Testing'!L257&gt;0,'Request Testing'!M257&gt;0),COUNTA('Request Testing'!V257)&gt;0),"GCP","AM"))</f>
        <v/>
      </c>
      <c r="W257" s="73" t="str">
        <f>IF('Request Testing'!W257&lt;1,"",IF(AND(OR('Request Testing'!L257&gt;0,'Request Testing'!M257&gt;0),COUNTA('Request Testing'!W257)&gt;0),"GCP","NH"))</f>
        <v/>
      </c>
      <c r="X257" s="73" t="str">
        <f>IF('Request Testing'!X257&lt;1,"",IF(AND(OR('Request Testing'!L257&gt;0,'Request Testing'!M257&gt;0),COUNTA('Request Testing'!X257)&gt;0),"GCP","CA"))</f>
        <v/>
      </c>
      <c r="Y257" s="73" t="str">
        <f>IF('Request Testing'!Y257&lt;1,"",IF(AND(OR('Request Testing'!L257&gt;0,'Request Testing'!M257&gt;0),COUNTA('Request Testing'!Y257)&gt;0),"GCP","DD"))</f>
        <v/>
      </c>
      <c r="Z257" s="73" t="str">
        <f>IF('Request Testing'!Z257&lt;1,"",IF(AND(OR('Request Testing'!L257&gt;0,'Request Testing'!M257&gt;0),COUNTA('Request Testing'!Z257)&gt;0),"GCP","TH"))</f>
        <v/>
      </c>
      <c r="AA257" s="73" t="str">
        <f>IF('Request Testing'!AA257&lt;1,"",IF(AND(OR('Request Testing'!L257&gt;0,'Request Testing'!M257&gt;0),COUNTA('Request Testing'!AA257)&gt;0),"GCP","PHA"))</f>
        <v/>
      </c>
      <c r="AB257" s="73" t="str">
        <f>IF('Request Testing'!AB257&lt;1,"",IF(AND(OR('Request Testing'!L257&gt;0,'Request Testing'!M257&gt;0),COUNTA('Request Testing'!AB257)&gt;0),"GCP","OS"))</f>
        <v/>
      </c>
      <c r="AE257" s="74" t="str">
        <f>IF(OR('Request Testing'!L257&gt;0,'Request Testing'!M257&gt;0,'Request Testing'!N257&gt;0,'Request Testing'!O257&gt;0,'Request Testing'!P257&gt;0,'Request Testing'!Q257&gt;0,'Request Testing'!R257&gt;0,'Request Testing'!S257&gt;0,'Request Testing'!T257&gt;0,'Request Testing'!U257&gt;0,'Request Testing'!V257&gt;0,'Request Testing'!W257&gt;0,'Request Testing'!X257&gt;0,'Request Testing'!Y257&gt;0,'Request Testing'!Z257&gt;0,'Request Testing'!AA257&gt;0,'Request Testing'!AB257&gt;0),"X","")</f>
        <v/>
      </c>
      <c r="AF257" s="75" t="str">
        <f>IF(ISNUMBER(SEARCH({"S"},C257)),"S",IF(ISNUMBER(SEARCH({"M"},C257)),"B",IF(ISNUMBER(SEARCH({"B"},C257)),"B",IF(ISNUMBER(SEARCH({"C"},C257)),"C",IF(ISNUMBER(SEARCH({"H"},C257)),"C",IF(ISNUMBER(SEARCH({"F"},C257)),"C",""))))))</f>
        <v/>
      </c>
      <c r="AG257" s="74" t="str">
        <f t="shared" si="60"/>
        <v/>
      </c>
      <c r="AH257" s="74" t="str">
        <f t="shared" si="61"/>
        <v/>
      </c>
      <c r="AI257" s="74" t="str">
        <f t="shared" si="62"/>
        <v/>
      </c>
      <c r="AJ257" s="4" t="str">
        <f t="shared" si="63"/>
        <v/>
      </c>
      <c r="AK257" s="76" t="str">
        <f>IF('Request Testing'!M257&lt;1,"",IF(AND(OR('Request Testing'!$E$1&gt;0),COUNTA('Request Testing'!M257)&gt;0),"CHR","GGP-LD"))</f>
        <v/>
      </c>
      <c r="AL257" s="4" t="str">
        <f t="shared" si="64"/>
        <v/>
      </c>
      <c r="AM257" s="52" t="str">
        <f t="shared" si="65"/>
        <v/>
      </c>
      <c r="AN257" s="4" t="str">
        <f t="shared" si="66"/>
        <v/>
      </c>
      <c r="AO257" s="4" t="str">
        <f t="shared" si="67"/>
        <v/>
      </c>
      <c r="AP257" s="74" t="str">
        <f t="shared" si="68"/>
        <v/>
      </c>
      <c r="AQ257" s="4" t="str">
        <f t="shared" si="69"/>
        <v/>
      </c>
      <c r="AR257" s="4" t="str">
        <f t="shared" si="79"/>
        <v/>
      </c>
      <c r="AS257" s="74" t="str">
        <f t="shared" si="70"/>
        <v/>
      </c>
      <c r="AT257" s="4" t="str">
        <f t="shared" si="71"/>
        <v/>
      </c>
      <c r="AU257" s="4" t="str">
        <f t="shared" si="72"/>
        <v/>
      </c>
      <c r="AV257" s="4" t="str">
        <f t="shared" si="73"/>
        <v/>
      </c>
      <c r="AW257" s="4" t="str">
        <f t="shared" si="74"/>
        <v/>
      </c>
      <c r="AX257" s="4" t="str">
        <f t="shared" si="75"/>
        <v/>
      </c>
      <c r="AY257" s="4" t="str">
        <f t="shared" si="76"/>
        <v/>
      </c>
      <c r="AZ257" s="4" t="str">
        <f t="shared" si="77"/>
        <v/>
      </c>
      <c r="BA257" s="77" t="str">
        <f>IF(AND(OR('Request Testing'!L257&gt;0,'Request Testing'!M257&gt;0),COUNTA('Request Testing'!V257:AB257)&gt;0),"Run Panel","")</f>
        <v/>
      </c>
      <c r="BC257" s="78" t="str">
        <f>IF(AG257="Blood Card",'Order Details'!$S$34,"")</f>
        <v/>
      </c>
      <c r="BD257" s="78" t="str">
        <f>IF(AH257="Hair Card",'Order Details'!$S$35,"")</f>
        <v/>
      </c>
      <c r="BF257" s="4" t="str">
        <f>IF(AJ257="GGP-HD",'Order Details'!$N$10,"")</f>
        <v/>
      </c>
      <c r="BG257" s="79" t="str">
        <f>IF(AK257="GGP-LD",'Order Details'!$N$15,IF(AK257="CHR",'Order Details'!$P$15,""))</f>
        <v/>
      </c>
      <c r="BH257" s="52" t="str">
        <f>IF(AL257="GGP-uLD",'Order Details'!$N$18,"")</f>
        <v/>
      </c>
      <c r="BI257" s="80" t="str">
        <f>IF(AM257="PV",'Order Details'!$N$24,"")</f>
        <v/>
      </c>
      <c r="BJ257" s="78" t="str">
        <f>IF(AN257="HPS",'Order Details'!$N$34,IF(AN257="HPS ADD ON",'Order Details'!$M$34,""))</f>
        <v/>
      </c>
      <c r="BK257" s="78" t="str">
        <f>IF(AO257="CC",'Order Details'!$N$33,IF(AO257="CC ADD ON",'Order Details'!$M$33,""))</f>
        <v/>
      </c>
      <c r="BL257" s="79" t="str">
        <f>IF(AP257="DL",'Order Details'!$N$35,"")</f>
        <v/>
      </c>
      <c r="BM257" s="79" t="str">
        <f>IF(AQ257="RC",'Order Details'!$N$36,"")</f>
        <v/>
      </c>
      <c r="BN257" s="79" t="str">
        <f>IF(AR257="OH",'Order Details'!$N$37,"")</f>
        <v/>
      </c>
      <c r="BO257" s="79" t="str">
        <f>IF(AS257="BVD",'Order Details'!$N$38,"")</f>
        <v/>
      </c>
      <c r="BP257" s="79" t="str">
        <f>IF(AT257="AM",'Order Details'!$N$40,"")</f>
        <v/>
      </c>
      <c r="BQ257" s="79" t="str">
        <f>IF(AU257="NH",'Order Details'!$N$41,"")</f>
        <v/>
      </c>
      <c r="BR257" s="79" t="str">
        <f>IF(AV257="CA",'Order Details'!$N$42,"")</f>
        <v/>
      </c>
      <c r="BS257" s="79" t="str">
        <f>IF(AW257="DD",'Order Details'!$N$43,"")</f>
        <v/>
      </c>
      <c r="BT257" s="79" t="str">
        <f>IF(AX257="TH",'Order Details'!$N$45,"")</f>
        <v/>
      </c>
      <c r="BU257" s="79" t="str">
        <f>IF(AY257="PHA",'Order Details'!$N$44,"")</f>
        <v/>
      </c>
      <c r="BV257" s="79" t="str">
        <f>IF(AZ257="OS",'Order Details'!$N$46,"")</f>
        <v/>
      </c>
      <c r="BW257" s="79" t="str">
        <f>IF(BA257="RUN PANEL",'Order Details'!$N$39,"")</f>
        <v/>
      </c>
      <c r="BX257" s="79" t="str">
        <f t="shared" si="78"/>
        <v/>
      </c>
    </row>
    <row r="258" spans="1:76" ht="15.75" customHeight="1">
      <c r="A258" s="22" t="str">
        <f>IF('Request Testing'!A258&gt;0,'Request Testing'!A258,"")</f>
        <v/>
      </c>
      <c r="B258" s="70" t="str">
        <f>IF('Request Testing'!B258="","",'Request Testing'!B258)</f>
        <v/>
      </c>
      <c r="C258" s="70" t="str">
        <f>IF('Request Testing'!C258="","",'Request Testing'!C258)</f>
        <v/>
      </c>
      <c r="D258" s="24" t="str">
        <f>IF('Request Testing'!D258="","",'Request Testing'!D258)</f>
        <v/>
      </c>
      <c r="E258" s="24" t="str">
        <f>IF('Request Testing'!E258="","",'Request Testing'!E258)</f>
        <v/>
      </c>
      <c r="F258" s="24" t="str">
        <f>IF('Request Testing'!F258="","",'Request Testing'!F258)</f>
        <v/>
      </c>
      <c r="G258" s="22" t="str">
        <f>IF('Request Testing'!G258="","",'Request Testing'!G258)</f>
        <v/>
      </c>
      <c r="H258" s="71" t="str">
        <f>IF('Request Testing'!H258="","",'Request Testing'!H258)</f>
        <v/>
      </c>
      <c r="I258" s="22" t="str">
        <f>IF('Request Testing'!I258="","",'Request Testing'!I258)</f>
        <v/>
      </c>
      <c r="J258" s="22" t="str">
        <f>IF('Request Testing'!J258="","",'Request Testing'!J258)</f>
        <v/>
      </c>
      <c r="K258" s="22" t="str">
        <f>IF('Request Testing'!K258="","",'Request Testing'!K258)</f>
        <v/>
      </c>
      <c r="L258" s="70" t="str">
        <f>IF('Request Testing'!L258="","",'Request Testing'!L258)</f>
        <v/>
      </c>
      <c r="M258" s="70" t="str">
        <f>IF('Request Testing'!M258="","",'Request Testing'!M258)</f>
        <v/>
      </c>
      <c r="N258" s="70" t="str">
        <f>IF('Request Testing'!N258="","",'Request Testing'!N258)</f>
        <v/>
      </c>
      <c r="O258" s="72" t="str">
        <f>IF('Request Testing'!O258&lt;1,"",IF(AND(OR('Request Testing'!L258&gt;0,'Request Testing'!M258&gt;0,'Request Testing'!N258&gt;0),COUNTA('Request Testing'!O258)&gt;0),"","PV"))</f>
        <v/>
      </c>
      <c r="P258" s="72" t="str">
        <f>IF('Request Testing'!P258&lt;1,"",IF(AND(OR('Request Testing'!L258&gt;0,'Request Testing'!M258&gt;0),COUNTA('Request Testing'!P258)&gt;0),"HPS ADD ON","HPS"))</f>
        <v/>
      </c>
      <c r="Q258" s="72" t="str">
        <f>IF('Request Testing'!Q258&lt;1,"",IF(AND(OR('Request Testing'!L258&gt;0,'Request Testing'!M258&gt;0),COUNTA('Request Testing'!Q258)&gt;0),"CC ADD ON","CC"))</f>
        <v/>
      </c>
      <c r="R258" s="72" t="str">
        <f>IF('Request Testing'!R258&lt;1,"",IF(AND(OR('Request Testing'!L258&gt;0,'Request Testing'!M258&gt;0),COUNTA('Request Testing'!R258)&gt;0),"RC ADD ON","RC"))</f>
        <v/>
      </c>
      <c r="S258" s="70" t="str">
        <f>IF('Request Testing'!S258&lt;1,"",IF(AND(OR('Request Testing'!L258&gt;0,'Request Testing'!M258&gt;0),COUNTA('Request Testing'!S258)&gt;0),"DL ADD ON","DL"))</f>
        <v/>
      </c>
      <c r="T258" s="70" t="str">
        <f>IF('Request Testing'!T258="","",'Request Testing'!T258)</f>
        <v/>
      </c>
      <c r="U258" s="70" t="str">
        <f>IF('Request Testing'!U258&lt;1,"",IF(AND(OR('Request Testing'!L258&gt;0,'Request Testing'!M258&gt;0),COUNTA('Request Testing'!U258)&gt;0),"OH ADD ON","OH"))</f>
        <v/>
      </c>
      <c r="V258" s="73" t="str">
        <f>IF('Request Testing'!V258&lt;1,"",IF(AND(OR('Request Testing'!L258&gt;0,'Request Testing'!M258&gt;0),COUNTA('Request Testing'!V258)&gt;0),"GCP","AM"))</f>
        <v/>
      </c>
      <c r="W258" s="73" t="str">
        <f>IF('Request Testing'!W258&lt;1,"",IF(AND(OR('Request Testing'!L258&gt;0,'Request Testing'!M258&gt;0),COUNTA('Request Testing'!W258)&gt;0),"GCP","NH"))</f>
        <v/>
      </c>
      <c r="X258" s="73" t="str">
        <f>IF('Request Testing'!X258&lt;1,"",IF(AND(OR('Request Testing'!L258&gt;0,'Request Testing'!M258&gt;0),COUNTA('Request Testing'!X258)&gt;0),"GCP","CA"))</f>
        <v/>
      </c>
      <c r="Y258" s="73" t="str">
        <f>IF('Request Testing'!Y258&lt;1,"",IF(AND(OR('Request Testing'!L258&gt;0,'Request Testing'!M258&gt;0),COUNTA('Request Testing'!Y258)&gt;0),"GCP","DD"))</f>
        <v/>
      </c>
      <c r="Z258" s="73" t="str">
        <f>IF('Request Testing'!Z258&lt;1,"",IF(AND(OR('Request Testing'!L258&gt;0,'Request Testing'!M258&gt;0),COUNTA('Request Testing'!Z258)&gt;0),"GCP","TH"))</f>
        <v/>
      </c>
      <c r="AA258" s="73" t="str">
        <f>IF('Request Testing'!AA258&lt;1,"",IF(AND(OR('Request Testing'!L258&gt;0,'Request Testing'!M258&gt;0),COUNTA('Request Testing'!AA258)&gt;0),"GCP","PHA"))</f>
        <v/>
      </c>
      <c r="AB258" s="73" t="str">
        <f>IF('Request Testing'!AB258&lt;1,"",IF(AND(OR('Request Testing'!L258&gt;0,'Request Testing'!M258&gt;0),COUNTA('Request Testing'!AB258)&gt;0),"GCP","OS"))</f>
        <v/>
      </c>
      <c r="AE258" s="74" t="str">
        <f>IF(OR('Request Testing'!L258&gt;0,'Request Testing'!M258&gt;0,'Request Testing'!N258&gt;0,'Request Testing'!O258&gt;0,'Request Testing'!P258&gt;0,'Request Testing'!Q258&gt;0,'Request Testing'!R258&gt;0,'Request Testing'!S258&gt;0,'Request Testing'!T258&gt;0,'Request Testing'!U258&gt;0,'Request Testing'!V258&gt;0,'Request Testing'!W258&gt;0,'Request Testing'!X258&gt;0,'Request Testing'!Y258&gt;0,'Request Testing'!Z258&gt;0,'Request Testing'!AA258&gt;0,'Request Testing'!AB258&gt;0),"X","")</f>
        <v/>
      </c>
      <c r="AF258" s="75" t="str">
        <f>IF(ISNUMBER(SEARCH({"S"},C258)),"S",IF(ISNUMBER(SEARCH({"M"},C258)),"B",IF(ISNUMBER(SEARCH({"B"},C258)),"B",IF(ISNUMBER(SEARCH({"C"},C258)),"C",IF(ISNUMBER(SEARCH({"H"},C258)),"C",IF(ISNUMBER(SEARCH({"F"},C258)),"C",""))))))</f>
        <v/>
      </c>
      <c r="AG258" s="74" t="str">
        <f t="shared" si="60"/>
        <v/>
      </c>
      <c r="AH258" s="74" t="str">
        <f t="shared" si="61"/>
        <v/>
      </c>
      <c r="AI258" s="74" t="str">
        <f t="shared" si="62"/>
        <v/>
      </c>
      <c r="AJ258" s="4" t="str">
        <f t="shared" si="63"/>
        <v/>
      </c>
      <c r="AK258" s="76" t="str">
        <f>IF('Request Testing'!M258&lt;1,"",IF(AND(OR('Request Testing'!$E$1&gt;0),COUNTA('Request Testing'!M258)&gt;0),"CHR","GGP-LD"))</f>
        <v/>
      </c>
      <c r="AL258" s="4" t="str">
        <f t="shared" si="64"/>
        <v/>
      </c>
      <c r="AM258" s="52" t="str">
        <f t="shared" si="65"/>
        <v/>
      </c>
      <c r="AN258" s="4" t="str">
        <f t="shared" si="66"/>
        <v/>
      </c>
      <c r="AO258" s="4" t="str">
        <f t="shared" si="67"/>
        <v/>
      </c>
      <c r="AP258" s="74" t="str">
        <f t="shared" si="68"/>
        <v/>
      </c>
      <c r="AQ258" s="4" t="str">
        <f t="shared" si="69"/>
        <v/>
      </c>
      <c r="AR258" s="4" t="str">
        <f t="shared" si="79"/>
        <v/>
      </c>
      <c r="AS258" s="74" t="str">
        <f t="shared" si="70"/>
        <v/>
      </c>
      <c r="AT258" s="4" t="str">
        <f t="shared" si="71"/>
        <v/>
      </c>
      <c r="AU258" s="4" t="str">
        <f t="shared" si="72"/>
        <v/>
      </c>
      <c r="AV258" s="4" t="str">
        <f t="shared" si="73"/>
        <v/>
      </c>
      <c r="AW258" s="4" t="str">
        <f t="shared" si="74"/>
        <v/>
      </c>
      <c r="AX258" s="4" t="str">
        <f t="shared" si="75"/>
        <v/>
      </c>
      <c r="AY258" s="4" t="str">
        <f t="shared" si="76"/>
        <v/>
      </c>
      <c r="AZ258" s="4" t="str">
        <f t="shared" si="77"/>
        <v/>
      </c>
      <c r="BA258" s="77" t="str">
        <f>IF(AND(OR('Request Testing'!L258&gt;0,'Request Testing'!M258&gt;0),COUNTA('Request Testing'!V258:AB258)&gt;0),"Run Panel","")</f>
        <v/>
      </c>
      <c r="BC258" s="78" t="str">
        <f>IF(AG258="Blood Card",'Order Details'!$S$34,"")</f>
        <v/>
      </c>
      <c r="BD258" s="78" t="str">
        <f>IF(AH258="Hair Card",'Order Details'!$S$35,"")</f>
        <v/>
      </c>
      <c r="BF258" s="4" t="str">
        <f>IF(AJ258="GGP-HD",'Order Details'!$N$10,"")</f>
        <v/>
      </c>
      <c r="BG258" s="79" t="str">
        <f>IF(AK258="GGP-LD",'Order Details'!$N$15,IF(AK258="CHR",'Order Details'!$P$15,""))</f>
        <v/>
      </c>
      <c r="BH258" s="52" t="str">
        <f>IF(AL258="GGP-uLD",'Order Details'!$N$18,"")</f>
        <v/>
      </c>
      <c r="BI258" s="80" t="str">
        <f>IF(AM258="PV",'Order Details'!$N$24,"")</f>
        <v/>
      </c>
      <c r="BJ258" s="78" t="str">
        <f>IF(AN258="HPS",'Order Details'!$N$34,IF(AN258="HPS ADD ON",'Order Details'!$M$34,""))</f>
        <v/>
      </c>
      <c r="BK258" s="78" t="str">
        <f>IF(AO258="CC",'Order Details'!$N$33,IF(AO258="CC ADD ON",'Order Details'!$M$33,""))</f>
        <v/>
      </c>
      <c r="BL258" s="79" t="str">
        <f>IF(AP258="DL",'Order Details'!$N$35,"")</f>
        <v/>
      </c>
      <c r="BM258" s="79" t="str">
        <f>IF(AQ258="RC",'Order Details'!$N$36,"")</f>
        <v/>
      </c>
      <c r="BN258" s="79" t="str">
        <f>IF(AR258="OH",'Order Details'!$N$37,"")</f>
        <v/>
      </c>
      <c r="BO258" s="79" t="str">
        <f>IF(AS258="BVD",'Order Details'!$N$38,"")</f>
        <v/>
      </c>
      <c r="BP258" s="79" t="str">
        <f>IF(AT258="AM",'Order Details'!$N$40,"")</f>
        <v/>
      </c>
      <c r="BQ258" s="79" t="str">
        <f>IF(AU258="NH",'Order Details'!$N$41,"")</f>
        <v/>
      </c>
      <c r="BR258" s="79" t="str">
        <f>IF(AV258="CA",'Order Details'!$N$42,"")</f>
        <v/>
      </c>
      <c r="BS258" s="79" t="str">
        <f>IF(AW258="DD",'Order Details'!$N$43,"")</f>
        <v/>
      </c>
      <c r="BT258" s="79" t="str">
        <f>IF(AX258="TH",'Order Details'!$N$45,"")</f>
        <v/>
      </c>
      <c r="BU258" s="79" t="str">
        <f>IF(AY258="PHA",'Order Details'!$N$44,"")</f>
        <v/>
      </c>
      <c r="BV258" s="79" t="str">
        <f>IF(AZ258="OS",'Order Details'!$N$46,"")</f>
        <v/>
      </c>
      <c r="BW258" s="79" t="str">
        <f>IF(BA258="RUN PANEL",'Order Details'!$N$39,"")</f>
        <v/>
      </c>
      <c r="BX258" s="79" t="str">
        <f t="shared" si="78"/>
        <v/>
      </c>
    </row>
    <row r="259" spans="1:76" ht="15.75" customHeight="1">
      <c r="A259" s="22" t="str">
        <f>IF('Request Testing'!A259&gt;0,'Request Testing'!A259,"")</f>
        <v/>
      </c>
      <c r="B259" s="70" t="str">
        <f>IF('Request Testing'!B259="","",'Request Testing'!B259)</f>
        <v/>
      </c>
      <c r="C259" s="70" t="str">
        <f>IF('Request Testing'!C259="","",'Request Testing'!C259)</f>
        <v/>
      </c>
      <c r="D259" s="24" t="str">
        <f>IF('Request Testing'!D259="","",'Request Testing'!D259)</f>
        <v/>
      </c>
      <c r="E259" s="24" t="str">
        <f>IF('Request Testing'!E259="","",'Request Testing'!E259)</f>
        <v/>
      </c>
      <c r="F259" s="24" t="str">
        <f>IF('Request Testing'!F259="","",'Request Testing'!F259)</f>
        <v/>
      </c>
      <c r="G259" s="22" t="str">
        <f>IF('Request Testing'!G259="","",'Request Testing'!G259)</f>
        <v/>
      </c>
      <c r="H259" s="71" t="str">
        <f>IF('Request Testing'!H259="","",'Request Testing'!H259)</f>
        <v/>
      </c>
      <c r="I259" s="22" t="str">
        <f>IF('Request Testing'!I259="","",'Request Testing'!I259)</f>
        <v/>
      </c>
      <c r="J259" s="22" t="str">
        <f>IF('Request Testing'!J259="","",'Request Testing'!J259)</f>
        <v/>
      </c>
      <c r="K259" s="22" t="str">
        <f>IF('Request Testing'!K259="","",'Request Testing'!K259)</f>
        <v/>
      </c>
      <c r="L259" s="70" t="str">
        <f>IF('Request Testing'!L259="","",'Request Testing'!L259)</f>
        <v/>
      </c>
      <c r="M259" s="70" t="str">
        <f>IF('Request Testing'!M259="","",'Request Testing'!M259)</f>
        <v/>
      </c>
      <c r="N259" s="70" t="str">
        <f>IF('Request Testing'!N259="","",'Request Testing'!N259)</f>
        <v/>
      </c>
      <c r="O259" s="72" t="str">
        <f>IF('Request Testing'!O259&lt;1,"",IF(AND(OR('Request Testing'!L259&gt;0,'Request Testing'!M259&gt;0,'Request Testing'!N259&gt;0),COUNTA('Request Testing'!O259)&gt;0),"","PV"))</f>
        <v/>
      </c>
      <c r="P259" s="72" t="str">
        <f>IF('Request Testing'!P259&lt;1,"",IF(AND(OR('Request Testing'!L259&gt;0,'Request Testing'!M259&gt;0),COUNTA('Request Testing'!P259)&gt;0),"HPS ADD ON","HPS"))</f>
        <v/>
      </c>
      <c r="Q259" s="72" t="str">
        <f>IF('Request Testing'!Q259&lt;1,"",IF(AND(OR('Request Testing'!L259&gt;0,'Request Testing'!M259&gt;0),COUNTA('Request Testing'!Q259)&gt;0),"CC ADD ON","CC"))</f>
        <v/>
      </c>
      <c r="R259" s="72" t="str">
        <f>IF('Request Testing'!R259&lt;1,"",IF(AND(OR('Request Testing'!L259&gt;0,'Request Testing'!M259&gt;0),COUNTA('Request Testing'!R259)&gt;0),"RC ADD ON","RC"))</f>
        <v/>
      </c>
      <c r="S259" s="70" t="str">
        <f>IF('Request Testing'!S259&lt;1,"",IF(AND(OR('Request Testing'!L259&gt;0,'Request Testing'!M259&gt;0),COUNTA('Request Testing'!S259)&gt;0),"DL ADD ON","DL"))</f>
        <v/>
      </c>
      <c r="T259" s="70" t="str">
        <f>IF('Request Testing'!T259="","",'Request Testing'!T259)</f>
        <v/>
      </c>
      <c r="U259" s="70" t="str">
        <f>IF('Request Testing'!U259&lt;1,"",IF(AND(OR('Request Testing'!L259&gt;0,'Request Testing'!M259&gt;0),COUNTA('Request Testing'!U259)&gt;0),"OH ADD ON","OH"))</f>
        <v/>
      </c>
      <c r="V259" s="73" t="str">
        <f>IF('Request Testing'!V259&lt;1,"",IF(AND(OR('Request Testing'!L259&gt;0,'Request Testing'!M259&gt;0),COUNTA('Request Testing'!V259)&gt;0),"GCP","AM"))</f>
        <v/>
      </c>
      <c r="W259" s="73" t="str">
        <f>IF('Request Testing'!W259&lt;1,"",IF(AND(OR('Request Testing'!L259&gt;0,'Request Testing'!M259&gt;0),COUNTA('Request Testing'!W259)&gt;0),"GCP","NH"))</f>
        <v/>
      </c>
      <c r="X259" s="73" t="str">
        <f>IF('Request Testing'!X259&lt;1,"",IF(AND(OR('Request Testing'!L259&gt;0,'Request Testing'!M259&gt;0),COUNTA('Request Testing'!X259)&gt;0),"GCP","CA"))</f>
        <v/>
      </c>
      <c r="Y259" s="73" t="str">
        <f>IF('Request Testing'!Y259&lt;1,"",IF(AND(OR('Request Testing'!L259&gt;0,'Request Testing'!M259&gt;0),COUNTA('Request Testing'!Y259)&gt;0),"GCP","DD"))</f>
        <v/>
      </c>
      <c r="Z259" s="73" t="str">
        <f>IF('Request Testing'!Z259&lt;1,"",IF(AND(OR('Request Testing'!L259&gt;0,'Request Testing'!M259&gt;0),COUNTA('Request Testing'!Z259)&gt;0),"GCP","TH"))</f>
        <v/>
      </c>
      <c r="AA259" s="73" t="str">
        <f>IF('Request Testing'!AA259&lt;1,"",IF(AND(OR('Request Testing'!L259&gt;0,'Request Testing'!M259&gt;0),COUNTA('Request Testing'!AA259)&gt;0),"GCP","PHA"))</f>
        <v/>
      </c>
      <c r="AB259" s="73" t="str">
        <f>IF('Request Testing'!AB259&lt;1,"",IF(AND(OR('Request Testing'!L259&gt;0,'Request Testing'!M259&gt;0),COUNTA('Request Testing'!AB259)&gt;0),"GCP","OS"))</f>
        <v/>
      </c>
      <c r="AE259" s="74" t="str">
        <f>IF(OR('Request Testing'!L259&gt;0,'Request Testing'!M259&gt;0,'Request Testing'!N259&gt;0,'Request Testing'!O259&gt;0,'Request Testing'!P259&gt;0,'Request Testing'!Q259&gt;0,'Request Testing'!R259&gt;0,'Request Testing'!S259&gt;0,'Request Testing'!T259&gt;0,'Request Testing'!U259&gt;0,'Request Testing'!V259&gt;0,'Request Testing'!W259&gt;0,'Request Testing'!X259&gt;0,'Request Testing'!Y259&gt;0,'Request Testing'!Z259&gt;0,'Request Testing'!AA259&gt;0,'Request Testing'!AB259&gt;0),"X","")</f>
        <v/>
      </c>
      <c r="AF259" s="75" t="str">
        <f>IF(ISNUMBER(SEARCH({"S"},C259)),"S",IF(ISNUMBER(SEARCH({"M"},C259)),"B",IF(ISNUMBER(SEARCH({"B"},C259)),"B",IF(ISNUMBER(SEARCH({"C"},C259)),"C",IF(ISNUMBER(SEARCH({"H"},C259)),"C",IF(ISNUMBER(SEARCH({"F"},C259)),"C",""))))))</f>
        <v/>
      </c>
      <c r="AG259" s="74" t="str">
        <f t="shared" si="60"/>
        <v/>
      </c>
      <c r="AH259" s="74" t="str">
        <f t="shared" si="61"/>
        <v/>
      </c>
      <c r="AI259" s="74" t="str">
        <f t="shared" si="62"/>
        <v/>
      </c>
      <c r="AJ259" s="4" t="str">
        <f t="shared" si="63"/>
        <v/>
      </c>
      <c r="AK259" s="76" t="str">
        <f>IF('Request Testing'!M259&lt;1,"",IF(AND(OR('Request Testing'!$E$1&gt;0),COUNTA('Request Testing'!M259)&gt;0),"CHR","GGP-LD"))</f>
        <v/>
      </c>
      <c r="AL259" s="4" t="str">
        <f t="shared" si="64"/>
        <v/>
      </c>
      <c r="AM259" s="52" t="str">
        <f t="shared" si="65"/>
        <v/>
      </c>
      <c r="AN259" s="4" t="str">
        <f t="shared" si="66"/>
        <v/>
      </c>
      <c r="AO259" s="4" t="str">
        <f t="shared" si="67"/>
        <v/>
      </c>
      <c r="AP259" s="74" t="str">
        <f t="shared" si="68"/>
        <v/>
      </c>
      <c r="AQ259" s="4" t="str">
        <f t="shared" si="69"/>
        <v/>
      </c>
      <c r="AR259" s="4" t="str">
        <f t="shared" si="79"/>
        <v/>
      </c>
      <c r="AS259" s="74" t="str">
        <f t="shared" si="70"/>
        <v/>
      </c>
      <c r="AT259" s="4" t="str">
        <f t="shared" si="71"/>
        <v/>
      </c>
      <c r="AU259" s="4" t="str">
        <f t="shared" si="72"/>
        <v/>
      </c>
      <c r="AV259" s="4" t="str">
        <f t="shared" si="73"/>
        <v/>
      </c>
      <c r="AW259" s="4" t="str">
        <f t="shared" si="74"/>
        <v/>
      </c>
      <c r="AX259" s="4" t="str">
        <f t="shared" si="75"/>
        <v/>
      </c>
      <c r="AY259" s="4" t="str">
        <f t="shared" si="76"/>
        <v/>
      </c>
      <c r="AZ259" s="4" t="str">
        <f t="shared" si="77"/>
        <v/>
      </c>
      <c r="BA259" s="77" t="str">
        <f>IF(AND(OR('Request Testing'!L259&gt;0,'Request Testing'!M259&gt;0),COUNTA('Request Testing'!V259:AB259)&gt;0),"Run Panel","")</f>
        <v/>
      </c>
      <c r="BC259" s="78" t="str">
        <f>IF(AG259="Blood Card",'Order Details'!$S$34,"")</f>
        <v/>
      </c>
      <c r="BD259" s="78" t="str">
        <f>IF(AH259="Hair Card",'Order Details'!$S$35,"")</f>
        <v/>
      </c>
      <c r="BF259" s="4" t="str">
        <f>IF(AJ259="GGP-HD",'Order Details'!$N$10,"")</f>
        <v/>
      </c>
      <c r="BG259" s="79" t="str">
        <f>IF(AK259="GGP-LD",'Order Details'!$N$15,IF(AK259="CHR",'Order Details'!$P$15,""))</f>
        <v/>
      </c>
      <c r="BH259" s="52" t="str">
        <f>IF(AL259="GGP-uLD",'Order Details'!$N$18,"")</f>
        <v/>
      </c>
      <c r="BI259" s="80" t="str">
        <f>IF(AM259="PV",'Order Details'!$N$24,"")</f>
        <v/>
      </c>
      <c r="BJ259" s="78" t="str">
        <f>IF(AN259="HPS",'Order Details'!$N$34,IF(AN259="HPS ADD ON",'Order Details'!$M$34,""))</f>
        <v/>
      </c>
      <c r="BK259" s="78" t="str">
        <f>IF(AO259="CC",'Order Details'!$N$33,IF(AO259="CC ADD ON",'Order Details'!$M$33,""))</f>
        <v/>
      </c>
      <c r="BL259" s="79" t="str">
        <f>IF(AP259="DL",'Order Details'!$N$35,"")</f>
        <v/>
      </c>
      <c r="BM259" s="79" t="str">
        <f>IF(AQ259="RC",'Order Details'!$N$36,"")</f>
        <v/>
      </c>
      <c r="BN259" s="79" t="str">
        <f>IF(AR259="OH",'Order Details'!$N$37,"")</f>
        <v/>
      </c>
      <c r="BO259" s="79" t="str">
        <f>IF(AS259="BVD",'Order Details'!$N$38,"")</f>
        <v/>
      </c>
      <c r="BP259" s="79" t="str">
        <f>IF(AT259="AM",'Order Details'!$N$40,"")</f>
        <v/>
      </c>
      <c r="BQ259" s="79" t="str">
        <f>IF(AU259="NH",'Order Details'!$N$41,"")</f>
        <v/>
      </c>
      <c r="BR259" s="79" t="str">
        <f>IF(AV259="CA",'Order Details'!$N$42,"")</f>
        <v/>
      </c>
      <c r="BS259" s="79" t="str">
        <f>IF(AW259="DD",'Order Details'!$N$43,"")</f>
        <v/>
      </c>
      <c r="BT259" s="79" t="str">
        <f>IF(AX259="TH",'Order Details'!$N$45,"")</f>
        <v/>
      </c>
      <c r="BU259" s="79" t="str">
        <f>IF(AY259="PHA",'Order Details'!$N$44,"")</f>
        <v/>
      </c>
      <c r="BV259" s="79" t="str">
        <f>IF(AZ259="OS",'Order Details'!$N$46,"")</f>
        <v/>
      </c>
      <c r="BW259" s="79" t="str">
        <f>IF(BA259="RUN PANEL",'Order Details'!$N$39,"")</f>
        <v/>
      </c>
      <c r="BX259" s="79" t="str">
        <f t="shared" si="78"/>
        <v/>
      </c>
    </row>
    <row r="260" spans="1:76" ht="15.75" customHeight="1">
      <c r="A260" s="22" t="str">
        <f>IF('Request Testing'!A260&gt;0,'Request Testing'!A260,"")</f>
        <v/>
      </c>
      <c r="B260" s="70" t="str">
        <f>IF('Request Testing'!B260="","",'Request Testing'!B260)</f>
        <v/>
      </c>
      <c r="C260" s="70" t="str">
        <f>IF('Request Testing'!C260="","",'Request Testing'!C260)</f>
        <v/>
      </c>
      <c r="D260" s="24" t="str">
        <f>IF('Request Testing'!D260="","",'Request Testing'!D260)</f>
        <v/>
      </c>
      <c r="E260" s="24" t="str">
        <f>IF('Request Testing'!E260="","",'Request Testing'!E260)</f>
        <v/>
      </c>
      <c r="F260" s="24" t="str">
        <f>IF('Request Testing'!F260="","",'Request Testing'!F260)</f>
        <v/>
      </c>
      <c r="G260" s="22" t="str">
        <f>IF('Request Testing'!G260="","",'Request Testing'!G260)</f>
        <v/>
      </c>
      <c r="H260" s="71" t="str">
        <f>IF('Request Testing'!H260="","",'Request Testing'!H260)</f>
        <v/>
      </c>
      <c r="I260" s="22" t="str">
        <f>IF('Request Testing'!I260="","",'Request Testing'!I260)</f>
        <v/>
      </c>
      <c r="J260" s="22" t="str">
        <f>IF('Request Testing'!J260="","",'Request Testing'!J260)</f>
        <v/>
      </c>
      <c r="K260" s="22" t="str">
        <f>IF('Request Testing'!K260="","",'Request Testing'!K260)</f>
        <v/>
      </c>
      <c r="L260" s="70" t="str">
        <f>IF('Request Testing'!L260="","",'Request Testing'!L260)</f>
        <v/>
      </c>
      <c r="M260" s="70" t="str">
        <f>IF('Request Testing'!M260="","",'Request Testing'!M260)</f>
        <v/>
      </c>
      <c r="N260" s="70" t="str">
        <f>IF('Request Testing'!N260="","",'Request Testing'!N260)</f>
        <v/>
      </c>
      <c r="O260" s="72" t="str">
        <f>IF('Request Testing'!O260&lt;1,"",IF(AND(OR('Request Testing'!L260&gt;0,'Request Testing'!M260&gt;0,'Request Testing'!N260&gt;0),COUNTA('Request Testing'!O260)&gt;0),"","PV"))</f>
        <v/>
      </c>
      <c r="P260" s="72" t="str">
        <f>IF('Request Testing'!P260&lt;1,"",IF(AND(OR('Request Testing'!L260&gt;0,'Request Testing'!M260&gt;0),COUNTA('Request Testing'!P260)&gt;0),"HPS ADD ON","HPS"))</f>
        <v/>
      </c>
      <c r="Q260" s="72" t="str">
        <f>IF('Request Testing'!Q260&lt;1,"",IF(AND(OR('Request Testing'!L260&gt;0,'Request Testing'!M260&gt;0),COUNTA('Request Testing'!Q260)&gt;0),"CC ADD ON","CC"))</f>
        <v/>
      </c>
      <c r="R260" s="72" t="str">
        <f>IF('Request Testing'!R260&lt;1,"",IF(AND(OR('Request Testing'!L260&gt;0,'Request Testing'!M260&gt;0),COUNTA('Request Testing'!R260)&gt;0),"RC ADD ON","RC"))</f>
        <v/>
      </c>
      <c r="S260" s="70" t="str">
        <f>IF('Request Testing'!S260&lt;1,"",IF(AND(OR('Request Testing'!L260&gt;0,'Request Testing'!M260&gt;0),COUNTA('Request Testing'!S260)&gt;0),"DL ADD ON","DL"))</f>
        <v/>
      </c>
      <c r="T260" s="70" t="str">
        <f>IF('Request Testing'!T260="","",'Request Testing'!T260)</f>
        <v/>
      </c>
      <c r="U260" s="70" t="str">
        <f>IF('Request Testing'!U260&lt;1,"",IF(AND(OR('Request Testing'!L260&gt;0,'Request Testing'!M260&gt;0),COUNTA('Request Testing'!U260)&gt;0),"OH ADD ON","OH"))</f>
        <v/>
      </c>
      <c r="V260" s="73" t="str">
        <f>IF('Request Testing'!V260&lt;1,"",IF(AND(OR('Request Testing'!L260&gt;0,'Request Testing'!M260&gt;0),COUNTA('Request Testing'!V260)&gt;0),"GCP","AM"))</f>
        <v/>
      </c>
      <c r="W260" s="73" t="str">
        <f>IF('Request Testing'!W260&lt;1,"",IF(AND(OR('Request Testing'!L260&gt;0,'Request Testing'!M260&gt;0),COUNTA('Request Testing'!W260)&gt;0),"GCP","NH"))</f>
        <v/>
      </c>
      <c r="X260" s="73" t="str">
        <f>IF('Request Testing'!X260&lt;1,"",IF(AND(OR('Request Testing'!L260&gt;0,'Request Testing'!M260&gt;0),COUNTA('Request Testing'!X260)&gt;0),"GCP","CA"))</f>
        <v/>
      </c>
      <c r="Y260" s="73" t="str">
        <f>IF('Request Testing'!Y260&lt;1,"",IF(AND(OR('Request Testing'!L260&gt;0,'Request Testing'!M260&gt;0),COUNTA('Request Testing'!Y260)&gt;0),"GCP","DD"))</f>
        <v/>
      </c>
      <c r="Z260" s="73" t="str">
        <f>IF('Request Testing'!Z260&lt;1,"",IF(AND(OR('Request Testing'!L260&gt;0,'Request Testing'!M260&gt;0),COUNTA('Request Testing'!Z260)&gt;0),"GCP","TH"))</f>
        <v/>
      </c>
      <c r="AA260" s="73" t="str">
        <f>IF('Request Testing'!AA260&lt;1,"",IF(AND(OR('Request Testing'!L260&gt;0,'Request Testing'!M260&gt;0),COUNTA('Request Testing'!AA260)&gt;0),"GCP","PHA"))</f>
        <v/>
      </c>
      <c r="AB260" s="73" t="str">
        <f>IF('Request Testing'!AB260&lt;1,"",IF(AND(OR('Request Testing'!L260&gt;0,'Request Testing'!M260&gt;0),COUNTA('Request Testing'!AB260)&gt;0),"GCP","OS"))</f>
        <v/>
      </c>
      <c r="AE260" s="74" t="str">
        <f>IF(OR('Request Testing'!L260&gt;0,'Request Testing'!M260&gt;0,'Request Testing'!N260&gt;0,'Request Testing'!O260&gt;0,'Request Testing'!P260&gt;0,'Request Testing'!Q260&gt;0,'Request Testing'!R260&gt;0,'Request Testing'!S260&gt;0,'Request Testing'!T260&gt;0,'Request Testing'!U260&gt;0,'Request Testing'!V260&gt;0,'Request Testing'!W260&gt;0,'Request Testing'!X260&gt;0,'Request Testing'!Y260&gt;0,'Request Testing'!Z260&gt;0,'Request Testing'!AA260&gt;0,'Request Testing'!AB260&gt;0),"X","")</f>
        <v/>
      </c>
      <c r="AF260" s="75" t="str">
        <f>IF(ISNUMBER(SEARCH({"S"},C260)),"S",IF(ISNUMBER(SEARCH({"M"},C260)),"B",IF(ISNUMBER(SEARCH({"B"},C260)),"B",IF(ISNUMBER(SEARCH({"C"},C260)),"C",IF(ISNUMBER(SEARCH({"H"},C260)),"C",IF(ISNUMBER(SEARCH({"F"},C260)),"C",""))))))</f>
        <v/>
      </c>
      <c r="AG260" s="74" t="str">
        <f t="shared" si="60"/>
        <v/>
      </c>
      <c r="AH260" s="74" t="str">
        <f t="shared" si="61"/>
        <v/>
      </c>
      <c r="AI260" s="74" t="str">
        <f t="shared" si="62"/>
        <v/>
      </c>
      <c r="AJ260" s="4" t="str">
        <f t="shared" si="63"/>
        <v/>
      </c>
      <c r="AK260" s="76" t="str">
        <f>IF('Request Testing'!M260&lt;1,"",IF(AND(OR('Request Testing'!$E$1&gt;0),COUNTA('Request Testing'!M260)&gt;0),"CHR","GGP-LD"))</f>
        <v/>
      </c>
      <c r="AL260" s="4" t="str">
        <f t="shared" si="64"/>
        <v/>
      </c>
      <c r="AM260" s="52" t="str">
        <f t="shared" si="65"/>
        <v/>
      </c>
      <c r="AN260" s="4" t="str">
        <f t="shared" si="66"/>
        <v/>
      </c>
      <c r="AO260" s="4" t="str">
        <f t="shared" si="67"/>
        <v/>
      </c>
      <c r="AP260" s="74" t="str">
        <f t="shared" si="68"/>
        <v/>
      </c>
      <c r="AQ260" s="4" t="str">
        <f t="shared" si="69"/>
        <v/>
      </c>
      <c r="AR260" s="4" t="str">
        <f t="shared" si="79"/>
        <v/>
      </c>
      <c r="AS260" s="74" t="str">
        <f t="shared" si="70"/>
        <v/>
      </c>
      <c r="AT260" s="4" t="str">
        <f t="shared" si="71"/>
        <v/>
      </c>
      <c r="AU260" s="4" t="str">
        <f t="shared" si="72"/>
        <v/>
      </c>
      <c r="AV260" s="4" t="str">
        <f t="shared" si="73"/>
        <v/>
      </c>
      <c r="AW260" s="4" t="str">
        <f t="shared" si="74"/>
        <v/>
      </c>
      <c r="AX260" s="4" t="str">
        <f t="shared" si="75"/>
        <v/>
      </c>
      <c r="AY260" s="4" t="str">
        <f t="shared" si="76"/>
        <v/>
      </c>
      <c r="AZ260" s="4" t="str">
        <f t="shared" si="77"/>
        <v/>
      </c>
      <c r="BA260" s="77" t="str">
        <f>IF(AND(OR('Request Testing'!L260&gt;0,'Request Testing'!M260&gt;0),COUNTA('Request Testing'!V260:AB260)&gt;0),"Run Panel","")</f>
        <v/>
      </c>
      <c r="BC260" s="78" t="str">
        <f>IF(AG260="Blood Card",'Order Details'!$S$34,"")</f>
        <v/>
      </c>
      <c r="BD260" s="78" t="str">
        <f>IF(AH260="Hair Card",'Order Details'!$S$35,"")</f>
        <v/>
      </c>
      <c r="BF260" s="4" t="str">
        <f>IF(AJ260="GGP-HD",'Order Details'!$N$10,"")</f>
        <v/>
      </c>
      <c r="BG260" s="79" t="str">
        <f>IF(AK260="GGP-LD",'Order Details'!$N$15,IF(AK260="CHR",'Order Details'!$P$15,""))</f>
        <v/>
      </c>
      <c r="BH260" s="52" t="str">
        <f>IF(AL260="GGP-uLD",'Order Details'!$N$18,"")</f>
        <v/>
      </c>
      <c r="BI260" s="80" t="str">
        <f>IF(AM260="PV",'Order Details'!$N$24,"")</f>
        <v/>
      </c>
      <c r="BJ260" s="78" t="str">
        <f>IF(AN260="HPS",'Order Details'!$N$34,IF(AN260="HPS ADD ON",'Order Details'!$M$34,""))</f>
        <v/>
      </c>
      <c r="BK260" s="78" t="str">
        <f>IF(AO260="CC",'Order Details'!$N$33,IF(AO260="CC ADD ON",'Order Details'!$M$33,""))</f>
        <v/>
      </c>
      <c r="BL260" s="79" t="str">
        <f>IF(AP260="DL",'Order Details'!$N$35,"")</f>
        <v/>
      </c>
      <c r="BM260" s="79" t="str">
        <f>IF(AQ260="RC",'Order Details'!$N$36,"")</f>
        <v/>
      </c>
      <c r="BN260" s="79" t="str">
        <f>IF(AR260="OH",'Order Details'!$N$37,"")</f>
        <v/>
      </c>
      <c r="BO260" s="79" t="str">
        <f>IF(AS260="BVD",'Order Details'!$N$38,"")</f>
        <v/>
      </c>
      <c r="BP260" s="79" t="str">
        <f>IF(AT260="AM",'Order Details'!$N$40,"")</f>
        <v/>
      </c>
      <c r="BQ260" s="79" t="str">
        <f>IF(AU260="NH",'Order Details'!$N$41,"")</f>
        <v/>
      </c>
      <c r="BR260" s="79" t="str">
        <f>IF(AV260="CA",'Order Details'!$N$42,"")</f>
        <v/>
      </c>
      <c r="BS260" s="79" t="str">
        <f>IF(AW260="DD",'Order Details'!$N$43,"")</f>
        <v/>
      </c>
      <c r="BT260" s="79" t="str">
        <f>IF(AX260="TH",'Order Details'!$N$45,"")</f>
        <v/>
      </c>
      <c r="BU260" s="79" t="str">
        <f>IF(AY260="PHA",'Order Details'!$N$44,"")</f>
        <v/>
      </c>
      <c r="BV260" s="79" t="str">
        <f>IF(AZ260="OS",'Order Details'!$N$46,"")</f>
        <v/>
      </c>
      <c r="BW260" s="79" t="str">
        <f>IF(BA260="RUN PANEL",'Order Details'!$N$39,"")</f>
        <v/>
      </c>
      <c r="BX260" s="79" t="str">
        <f t="shared" si="78"/>
        <v/>
      </c>
    </row>
    <row r="261" spans="1:76" ht="15.75" customHeight="1">
      <c r="A261" s="22" t="str">
        <f>IF('Request Testing'!A261&gt;0,'Request Testing'!A261,"")</f>
        <v/>
      </c>
      <c r="B261" s="70" t="str">
        <f>IF('Request Testing'!B261="","",'Request Testing'!B261)</f>
        <v/>
      </c>
      <c r="C261" s="70" t="str">
        <f>IF('Request Testing'!C261="","",'Request Testing'!C261)</f>
        <v/>
      </c>
      <c r="D261" s="24" t="str">
        <f>IF('Request Testing'!D261="","",'Request Testing'!D261)</f>
        <v/>
      </c>
      <c r="E261" s="24" t="str">
        <f>IF('Request Testing'!E261="","",'Request Testing'!E261)</f>
        <v/>
      </c>
      <c r="F261" s="24" t="str">
        <f>IF('Request Testing'!F261="","",'Request Testing'!F261)</f>
        <v/>
      </c>
      <c r="G261" s="22" t="str">
        <f>IF('Request Testing'!G261="","",'Request Testing'!G261)</f>
        <v/>
      </c>
      <c r="H261" s="71" t="str">
        <f>IF('Request Testing'!H261="","",'Request Testing'!H261)</f>
        <v/>
      </c>
      <c r="I261" s="22" t="str">
        <f>IF('Request Testing'!I261="","",'Request Testing'!I261)</f>
        <v/>
      </c>
      <c r="J261" s="22" t="str">
        <f>IF('Request Testing'!J261="","",'Request Testing'!J261)</f>
        <v/>
      </c>
      <c r="K261" s="22" t="str">
        <f>IF('Request Testing'!K261="","",'Request Testing'!K261)</f>
        <v/>
      </c>
      <c r="L261" s="70" t="str">
        <f>IF('Request Testing'!L261="","",'Request Testing'!L261)</f>
        <v/>
      </c>
      <c r="M261" s="70" t="str">
        <f>IF('Request Testing'!M261="","",'Request Testing'!M261)</f>
        <v/>
      </c>
      <c r="N261" s="70" t="str">
        <f>IF('Request Testing'!N261="","",'Request Testing'!N261)</f>
        <v/>
      </c>
      <c r="O261" s="72" t="str">
        <f>IF('Request Testing'!O261&lt;1,"",IF(AND(OR('Request Testing'!L261&gt;0,'Request Testing'!M261&gt;0,'Request Testing'!N261&gt;0),COUNTA('Request Testing'!O261)&gt;0),"","PV"))</f>
        <v/>
      </c>
      <c r="P261" s="72" t="str">
        <f>IF('Request Testing'!P261&lt;1,"",IF(AND(OR('Request Testing'!L261&gt;0,'Request Testing'!M261&gt;0),COUNTA('Request Testing'!P261)&gt;0),"HPS ADD ON","HPS"))</f>
        <v/>
      </c>
      <c r="Q261" s="72" t="str">
        <f>IF('Request Testing'!Q261&lt;1,"",IF(AND(OR('Request Testing'!L261&gt;0,'Request Testing'!M261&gt;0),COUNTA('Request Testing'!Q261)&gt;0),"CC ADD ON","CC"))</f>
        <v/>
      </c>
      <c r="R261" s="72" t="str">
        <f>IF('Request Testing'!R261&lt;1,"",IF(AND(OR('Request Testing'!L261&gt;0,'Request Testing'!M261&gt;0),COUNTA('Request Testing'!R261)&gt;0),"RC ADD ON","RC"))</f>
        <v/>
      </c>
      <c r="S261" s="70" t="str">
        <f>IF('Request Testing'!S261&lt;1,"",IF(AND(OR('Request Testing'!L261&gt;0,'Request Testing'!M261&gt;0),COUNTA('Request Testing'!S261)&gt;0),"DL ADD ON","DL"))</f>
        <v/>
      </c>
      <c r="T261" s="70" t="str">
        <f>IF('Request Testing'!T261="","",'Request Testing'!T261)</f>
        <v/>
      </c>
      <c r="U261" s="70" t="str">
        <f>IF('Request Testing'!U261&lt;1,"",IF(AND(OR('Request Testing'!L261&gt;0,'Request Testing'!M261&gt;0),COUNTA('Request Testing'!U261)&gt;0),"OH ADD ON","OH"))</f>
        <v/>
      </c>
      <c r="V261" s="73" t="str">
        <f>IF('Request Testing'!V261&lt;1,"",IF(AND(OR('Request Testing'!L261&gt;0,'Request Testing'!M261&gt;0),COUNTA('Request Testing'!V261)&gt;0),"GCP","AM"))</f>
        <v/>
      </c>
      <c r="W261" s="73" t="str">
        <f>IF('Request Testing'!W261&lt;1,"",IF(AND(OR('Request Testing'!L261&gt;0,'Request Testing'!M261&gt;0),COUNTA('Request Testing'!W261)&gt;0),"GCP","NH"))</f>
        <v/>
      </c>
      <c r="X261" s="73" t="str">
        <f>IF('Request Testing'!X261&lt;1,"",IF(AND(OR('Request Testing'!L261&gt;0,'Request Testing'!M261&gt;0),COUNTA('Request Testing'!X261)&gt;0),"GCP","CA"))</f>
        <v/>
      </c>
      <c r="Y261" s="73" t="str">
        <f>IF('Request Testing'!Y261&lt;1,"",IF(AND(OR('Request Testing'!L261&gt;0,'Request Testing'!M261&gt;0),COUNTA('Request Testing'!Y261)&gt;0),"GCP","DD"))</f>
        <v/>
      </c>
      <c r="Z261" s="73" t="str">
        <f>IF('Request Testing'!Z261&lt;1,"",IF(AND(OR('Request Testing'!L261&gt;0,'Request Testing'!M261&gt;0),COUNTA('Request Testing'!Z261)&gt;0),"GCP","TH"))</f>
        <v/>
      </c>
      <c r="AA261" s="73" t="str">
        <f>IF('Request Testing'!AA261&lt;1,"",IF(AND(OR('Request Testing'!L261&gt;0,'Request Testing'!M261&gt;0),COUNTA('Request Testing'!AA261)&gt;0),"GCP","PHA"))</f>
        <v/>
      </c>
      <c r="AB261" s="73" t="str">
        <f>IF('Request Testing'!AB261&lt;1,"",IF(AND(OR('Request Testing'!L261&gt;0,'Request Testing'!M261&gt;0),COUNTA('Request Testing'!AB261)&gt;0),"GCP","OS"))</f>
        <v/>
      </c>
      <c r="AE261" s="74" t="str">
        <f>IF(OR('Request Testing'!L261&gt;0,'Request Testing'!M261&gt;0,'Request Testing'!N261&gt;0,'Request Testing'!O261&gt;0,'Request Testing'!P261&gt;0,'Request Testing'!Q261&gt;0,'Request Testing'!R261&gt;0,'Request Testing'!S261&gt;0,'Request Testing'!T261&gt;0,'Request Testing'!U261&gt;0,'Request Testing'!V261&gt;0,'Request Testing'!W261&gt;0,'Request Testing'!X261&gt;0,'Request Testing'!Y261&gt;0,'Request Testing'!Z261&gt;0,'Request Testing'!AA261&gt;0,'Request Testing'!AB261&gt;0),"X","")</f>
        <v/>
      </c>
      <c r="AF261" s="75" t="str">
        <f>IF(ISNUMBER(SEARCH({"S"},C261)),"S",IF(ISNUMBER(SEARCH({"M"},C261)),"B",IF(ISNUMBER(SEARCH({"B"},C261)),"B",IF(ISNUMBER(SEARCH({"C"},C261)),"C",IF(ISNUMBER(SEARCH({"H"},C261)),"C",IF(ISNUMBER(SEARCH({"F"},C261)),"C",""))))))</f>
        <v/>
      </c>
      <c r="AG261" s="74" t="str">
        <f t="shared" si="60"/>
        <v/>
      </c>
      <c r="AH261" s="74" t="str">
        <f t="shared" si="61"/>
        <v/>
      </c>
      <c r="AI261" s="74" t="str">
        <f t="shared" si="62"/>
        <v/>
      </c>
      <c r="AJ261" s="4" t="str">
        <f t="shared" si="63"/>
        <v/>
      </c>
      <c r="AK261" s="76" t="str">
        <f>IF('Request Testing'!M261&lt;1,"",IF(AND(OR('Request Testing'!$E$1&gt;0),COUNTA('Request Testing'!M261)&gt;0),"CHR","GGP-LD"))</f>
        <v/>
      </c>
      <c r="AL261" s="4" t="str">
        <f t="shared" si="64"/>
        <v/>
      </c>
      <c r="AM261" s="52" t="str">
        <f t="shared" si="65"/>
        <v/>
      </c>
      <c r="AN261" s="4" t="str">
        <f t="shared" si="66"/>
        <v/>
      </c>
      <c r="AO261" s="4" t="str">
        <f t="shared" si="67"/>
        <v/>
      </c>
      <c r="AP261" s="74" t="str">
        <f t="shared" si="68"/>
        <v/>
      </c>
      <c r="AQ261" s="4" t="str">
        <f t="shared" si="69"/>
        <v/>
      </c>
      <c r="AR261" s="4" t="str">
        <f t="shared" si="79"/>
        <v/>
      </c>
      <c r="AS261" s="74" t="str">
        <f t="shared" si="70"/>
        <v/>
      </c>
      <c r="AT261" s="4" t="str">
        <f t="shared" si="71"/>
        <v/>
      </c>
      <c r="AU261" s="4" t="str">
        <f t="shared" si="72"/>
        <v/>
      </c>
      <c r="AV261" s="4" t="str">
        <f t="shared" si="73"/>
        <v/>
      </c>
      <c r="AW261" s="4" t="str">
        <f t="shared" si="74"/>
        <v/>
      </c>
      <c r="AX261" s="4" t="str">
        <f t="shared" si="75"/>
        <v/>
      </c>
      <c r="AY261" s="4" t="str">
        <f t="shared" si="76"/>
        <v/>
      </c>
      <c r="AZ261" s="4" t="str">
        <f t="shared" si="77"/>
        <v/>
      </c>
      <c r="BA261" s="77" t="str">
        <f>IF(AND(OR('Request Testing'!L261&gt;0,'Request Testing'!M261&gt;0),COUNTA('Request Testing'!V261:AB261)&gt;0),"Run Panel","")</f>
        <v/>
      </c>
      <c r="BC261" s="78" t="str">
        <f>IF(AG261="Blood Card",'Order Details'!$S$34,"")</f>
        <v/>
      </c>
      <c r="BD261" s="78" t="str">
        <f>IF(AH261="Hair Card",'Order Details'!$S$35,"")</f>
        <v/>
      </c>
      <c r="BF261" s="4" t="str">
        <f>IF(AJ261="GGP-HD",'Order Details'!$N$10,"")</f>
        <v/>
      </c>
      <c r="BG261" s="79" t="str">
        <f>IF(AK261="GGP-LD",'Order Details'!$N$15,IF(AK261="CHR",'Order Details'!$P$15,""))</f>
        <v/>
      </c>
      <c r="BH261" s="52" t="str">
        <f>IF(AL261="GGP-uLD",'Order Details'!$N$18,"")</f>
        <v/>
      </c>
      <c r="BI261" s="80" t="str">
        <f>IF(AM261="PV",'Order Details'!$N$24,"")</f>
        <v/>
      </c>
      <c r="BJ261" s="78" t="str">
        <f>IF(AN261="HPS",'Order Details'!$N$34,IF(AN261="HPS ADD ON",'Order Details'!$M$34,""))</f>
        <v/>
      </c>
      <c r="BK261" s="78" t="str">
        <f>IF(AO261="CC",'Order Details'!$N$33,IF(AO261="CC ADD ON",'Order Details'!$M$33,""))</f>
        <v/>
      </c>
      <c r="BL261" s="79" t="str">
        <f>IF(AP261="DL",'Order Details'!$N$35,"")</f>
        <v/>
      </c>
      <c r="BM261" s="79" t="str">
        <f>IF(AQ261="RC",'Order Details'!$N$36,"")</f>
        <v/>
      </c>
      <c r="BN261" s="79" t="str">
        <f>IF(AR261="OH",'Order Details'!$N$37,"")</f>
        <v/>
      </c>
      <c r="BO261" s="79" t="str">
        <f>IF(AS261="BVD",'Order Details'!$N$38,"")</f>
        <v/>
      </c>
      <c r="BP261" s="79" t="str">
        <f>IF(AT261="AM",'Order Details'!$N$40,"")</f>
        <v/>
      </c>
      <c r="BQ261" s="79" t="str">
        <f>IF(AU261="NH",'Order Details'!$N$41,"")</f>
        <v/>
      </c>
      <c r="BR261" s="79" t="str">
        <f>IF(AV261="CA",'Order Details'!$N$42,"")</f>
        <v/>
      </c>
      <c r="BS261" s="79" t="str">
        <f>IF(AW261="DD",'Order Details'!$N$43,"")</f>
        <v/>
      </c>
      <c r="BT261" s="79" t="str">
        <f>IF(AX261="TH",'Order Details'!$N$45,"")</f>
        <v/>
      </c>
      <c r="BU261" s="79" t="str">
        <f>IF(AY261="PHA",'Order Details'!$N$44,"")</f>
        <v/>
      </c>
      <c r="BV261" s="79" t="str">
        <f>IF(AZ261="OS",'Order Details'!$N$46,"")</f>
        <v/>
      </c>
      <c r="BW261" s="79" t="str">
        <f>IF(BA261="RUN PANEL",'Order Details'!$N$39,"")</f>
        <v/>
      </c>
      <c r="BX261" s="79" t="str">
        <f t="shared" si="78"/>
        <v/>
      </c>
    </row>
    <row r="262" spans="1:76" ht="15.75" customHeight="1">
      <c r="A262" s="22" t="str">
        <f>IF('Request Testing'!A262&gt;0,'Request Testing'!A262,"")</f>
        <v/>
      </c>
      <c r="B262" s="70" t="str">
        <f>IF('Request Testing'!B262="","",'Request Testing'!B262)</f>
        <v/>
      </c>
      <c r="C262" s="70" t="str">
        <f>IF('Request Testing'!C262="","",'Request Testing'!C262)</f>
        <v/>
      </c>
      <c r="D262" s="24" t="str">
        <f>IF('Request Testing'!D262="","",'Request Testing'!D262)</f>
        <v/>
      </c>
      <c r="E262" s="24" t="str">
        <f>IF('Request Testing'!E262="","",'Request Testing'!E262)</f>
        <v/>
      </c>
      <c r="F262" s="24" t="str">
        <f>IF('Request Testing'!F262="","",'Request Testing'!F262)</f>
        <v/>
      </c>
      <c r="G262" s="22" t="str">
        <f>IF('Request Testing'!G262="","",'Request Testing'!G262)</f>
        <v/>
      </c>
      <c r="H262" s="71" t="str">
        <f>IF('Request Testing'!H262="","",'Request Testing'!H262)</f>
        <v/>
      </c>
      <c r="I262" s="22" t="str">
        <f>IF('Request Testing'!I262="","",'Request Testing'!I262)</f>
        <v/>
      </c>
      <c r="J262" s="22" t="str">
        <f>IF('Request Testing'!J262="","",'Request Testing'!J262)</f>
        <v/>
      </c>
      <c r="K262" s="22" t="str">
        <f>IF('Request Testing'!K262="","",'Request Testing'!K262)</f>
        <v/>
      </c>
      <c r="L262" s="70" t="str">
        <f>IF('Request Testing'!L262="","",'Request Testing'!L262)</f>
        <v/>
      </c>
      <c r="M262" s="70" t="str">
        <f>IF('Request Testing'!M262="","",'Request Testing'!M262)</f>
        <v/>
      </c>
      <c r="N262" s="70" t="str">
        <f>IF('Request Testing'!N262="","",'Request Testing'!N262)</f>
        <v/>
      </c>
      <c r="O262" s="72" t="str">
        <f>IF('Request Testing'!O262&lt;1,"",IF(AND(OR('Request Testing'!L262&gt;0,'Request Testing'!M262&gt;0,'Request Testing'!N262&gt;0),COUNTA('Request Testing'!O262)&gt;0),"","PV"))</f>
        <v/>
      </c>
      <c r="P262" s="72" t="str">
        <f>IF('Request Testing'!P262&lt;1,"",IF(AND(OR('Request Testing'!L262&gt;0,'Request Testing'!M262&gt;0),COUNTA('Request Testing'!P262)&gt;0),"HPS ADD ON","HPS"))</f>
        <v/>
      </c>
      <c r="Q262" s="72" t="str">
        <f>IF('Request Testing'!Q262&lt;1,"",IF(AND(OR('Request Testing'!L262&gt;0,'Request Testing'!M262&gt;0),COUNTA('Request Testing'!Q262)&gt;0),"CC ADD ON","CC"))</f>
        <v/>
      </c>
      <c r="R262" s="72" t="str">
        <f>IF('Request Testing'!R262&lt;1,"",IF(AND(OR('Request Testing'!L262&gt;0,'Request Testing'!M262&gt;0),COUNTA('Request Testing'!R262)&gt;0),"RC ADD ON","RC"))</f>
        <v/>
      </c>
      <c r="S262" s="70" t="str">
        <f>IF('Request Testing'!S262&lt;1,"",IF(AND(OR('Request Testing'!L262&gt;0,'Request Testing'!M262&gt;0),COUNTA('Request Testing'!S262)&gt;0),"DL ADD ON","DL"))</f>
        <v/>
      </c>
      <c r="T262" s="70" t="str">
        <f>IF('Request Testing'!T262="","",'Request Testing'!T262)</f>
        <v/>
      </c>
      <c r="U262" s="70" t="str">
        <f>IF('Request Testing'!U262&lt;1,"",IF(AND(OR('Request Testing'!L262&gt;0,'Request Testing'!M262&gt;0),COUNTA('Request Testing'!U262)&gt;0),"OH ADD ON","OH"))</f>
        <v/>
      </c>
      <c r="V262" s="73" t="str">
        <f>IF('Request Testing'!V262&lt;1,"",IF(AND(OR('Request Testing'!L262&gt;0,'Request Testing'!M262&gt;0),COUNTA('Request Testing'!V262)&gt;0),"GCP","AM"))</f>
        <v/>
      </c>
      <c r="W262" s="73" t="str">
        <f>IF('Request Testing'!W262&lt;1,"",IF(AND(OR('Request Testing'!L262&gt;0,'Request Testing'!M262&gt;0),COUNTA('Request Testing'!W262)&gt;0),"GCP","NH"))</f>
        <v/>
      </c>
      <c r="X262" s="73" t="str">
        <f>IF('Request Testing'!X262&lt;1,"",IF(AND(OR('Request Testing'!L262&gt;0,'Request Testing'!M262&gt;0),COUNTA('Request Testing'!X262)&gt;0),"GCP","CA"))</f>
        <v/>
      </c>
      <c r="Y262" s="73" t="str">
        <f>IF('Request Testing'!Y262&lt;1,"",IF(AND(OR('Request Testing'!L262&gt;0,'Request Testing'!M262&gt;0),COUNTA('Request Testing'!Y262)&gt;0),"GCP","DD"))</f>
        <v/>
      </c>
      <c r="Z262" s="73" t="str">
        <f>IF('Request Testing'!Z262&lt;1,"",IF(AND(OR('Request Testing'!L262&gt;0,'Request Testing'!M262&gt;0),COUNTA('Request Testing'!Z262)&gt;0),"GCP","TH"))</f>
        <v/>
      </c>
      <c r="AA262" s="73" t="str">
        <f>IF('Request Testing'!AA262&lt;1,"",IF(AND(OR('Request Testing'!L262&gt;0,'Request Testing'!M262&gt;0),COUNTA('Request Testing'!AA262)&gt;0),"GCP","PHA"))</f>
        <v/>
      </c>
      <c r="AB262" s="73" t="str">
        <f>IF('Request Testing'!AB262&lt;1,"",IF(AND(OR('Request Testing'!L262&gt;0,'Request Testing'!M262&gt;0),COUNTA('Request Testing'!AB262)&gt;0),"GCP","OS"))</f>
        <v/>
      </c>
      <c r="AE262" s="74" t="str">
        <f>IF(OR('Request Testing'!L262&gt;0,'Request Testing'!M262&gt;0,'Request Testing'!N262&gt;0,'Request Testing'!O262&gt;0,'Request Testing'!P262&gt;0,'Request Testing'!Q262&gt;0,'Request Testing'!R262&gt;0,'Request Testing'!S262&gt;0,'Request Testing'!T262&gt;0,'Request Testing'!U262&gt;0,'Request Testing'!V262&gt;0,'Request Testing'!W262&gt;0,'Request Testing'!X262&gt;0,'Request Testing'!Y262&gt;0,'Request Testing'!Z262&gt;0,'Request Testing'!AA262&gt;0,'Request Testing'!AB262&gt;0),"X","")</f>
        <v/>
      </c>
      <c r="AF262" s="75" t="str">
        <f>IF(ISNUMBER(SEARCH({"S"},C262)),"S",IF(ISNUMBER(SEARCH({"M"},C262)),"B",IF(ISNUMBER(SEARCH({"B"},C262)),"B",IF(ISNUMBER(SEARCH({"C"},C262)),"C",IF(ISNUMBER(SEARCH({"H"},C262)),"C",IF(ISNUMBER(SEARCH({"F"},C262)),"C",""))))))</f>
        <v/>
      </c>
      <c r="AG262" s="74" t="str">
        <f t="shared" si="60"/>
        <v/>
      </c>
      <c r="AH262" s="74" t="str">
        <f t="shared" si="61"/>
        <v/>
      </c>
      <c r="AI262" s="74" t="str">
        <f t="shared" si="62"/>
        <v/>
      </c>
      <c r="AJ262" s="4" t="str">
        <f t="shared" si="63"/>
        <v/>
      </c>
      <c r="AK262" s="76" t="str">
        <f>IF('Request Testing'!M262&lt;1,"",IF(AND(OR('Request Testing'!$E$1&gt;0),COUNTA('Request Testing'!M262)&gt;0),"CHR","GGP-LD"))</f>
        <v/>
      </c>
      <c r="AL262" s="4" t="str">
        <f t="shared" si="64"/>
        <v/>
      </c>
      <c r="AM262" s="52" t="str">
        <f t="shared" si="65"/>
        <v/>
      </c>
      <c r="AN262" s="4" t="str">
        <f t="shared" si="66"/>
        <v/>
      </c>
      <c r="AO262" s="4" t="str">
        <f t="shared" si="67"/>
        <v/>
      </c>
      <c r="AP262" s="74" t="str">
        <f t="shared" si="68"/>
        <v/>
      </c>
      <c r="AQ262" s="4" t="str">
        <f t="shared" si="69"/>
        <v/>
      </c>
      <c r="AR262" s="4" t="str">
        <f t="shared" si="79"/>
        <v/>
      </c>
      <c r="AS262" s="74" t="str">
        <f t="shared" si="70"/>
        <v/>
      </c>
      <c r="AT262" s="4" t="str">
        <f t="shared" si="71"/>
        <v/>
      </c>
      <c r="AU262" s="4" t="str">
        <f t="shared" si="72"/>
        <v/>
      </c>
      <c r="AV262" s="4" t="str">
        <f t="shared" si="73"/>
        <v/>
      </c>
      <c r="AW262" s="4" t="str">
        <f t="shared" si="74"/>
        <v/>
      </c>
      <c r="AX262" s="4" t="str">
        <f t="shared" si="75"/>
        <v/>
      </c>
      <c r="AY262" s="4" t="str">
        <f t="shared" si="76"/>
        <v/>
      </c>
      <c r="AZ262" s="4" t="str">
        <f t="shared" si="77"/>
        <v/>
      </c>
      <c r="BA262" s="77" t="str">
        <f>IF(AND(OR('Request Testing'!L262&gt;0,'Request Testing'!M262&gt;0),COUNTA('Request Testing'!V262:AB262)&gt;0),"Run Panel","")</f>
        <v/>
      </c>
      <c r="BC262" s="78" t="str">
        <f>IF(AG262="Blood Card",'Order Details'!$S$34,"")</f>
        <v/>
      </c>
      <c r="BD262" s="78" t="str">
        <f>IF(AH262="Hair Card",'Order Details'!$S$35,"")</f>
        <v/>
      </c>
      <c r="BF262" s="4" t="str">
        <f>IF(AJ262="GGP-HD",'Order Details'!$N$10,"")</f>
        <v/>
      </c>
      <c r="BG262" s="79" t="str">
        <f>IF(AK262="GGP-LD",'Order Details'!$N$15,IF(AK262="CHR",'Order Details'!$P$15,""))</f>
        <v/>
      </c>
      <c r="BH262" s="52" t="str">
        <f>IF(AL262="GGP-uLD",'Order Details'!$N$18,"")</f>
        <v/>
      </c>
      <c r="BI262" s="80" t="str">
        <f>IF(AM262="PV",'Order Details'!$N$24,"")</f>
        <v/>
      </c>
      <c r="BJ262" s="78" t="str">
        <f>IF(AN262="HPS",'Order Details'!$N$34,IF(AN262="HPS ADD ON",'Order Details'!$M$34,""))</f>
        <v/>
      </c>
      <c r="BK262" s="78" t="str">
        <f>IF(AO262="CC",'Order Details'!$N$33,IF(AO262="CC ADD ON",'Order Details'!$M$33,""))</f>
        <v/>
      </c>
      <c r="BL262" s="79" t="str">
        <f>IF(AP262="DL",'Order Details'!$N$35,"")</f>
        <v/>
      </c>
      <c r="BM262" s="79" t="str">
        <f>IF(AQ262="RC",'Order Details'!$N$36,"")</f>
        <v/>
      </c>
      <c r="BN262" s="79" t="str">
        <f>IF(AR262="OH",'Order Details'!$N$37,"")</f>
        <v/>
      </c>
      <c r="BO262" s="79" t="str">
        <f>IF(AS262="BVD",'Order Details'!$N$38,"")</f>
        <v/>
      </c>
      <c r="BP262" s="79" t="str">
        <f>IF(AT262="AM",'Order Details'!$N$40,"")</f>
        <v/>
      </c>
      <c r="BQ262" s="79" t="str">
        <f>IF(AU262="NH",'Order Details'!$N$41,"")</f>
        <v/>
      </c>
      <c r="BR262" s="79" t="str">
        <f>IF(AV262="CA",'Order Details'!$N$42,"")</f>
        <v/>
      </c>
      <c r="BS262" s="79" t="str">
        <f>IF(AW262="DD",'Order Details'!$N$43,"")</f>
        <v/>
      </c>
      <c r="BT262" s="79" t="str">
        <f>IF(AX262="TH",'Order Details'!$N$45,"")</f>
        <v/>
      </c>
      <c r="BU262" s="79" t="str">
        <f>IF(AY262="PHA",'Order Details'!$N$44,"")</f>
        <v/>
      </c>
      <c r="BV262" s="79" t="str">
        <f>IF(AZ262="OS",'Order Details'!$N$46,"")</f>
        <v/>
      </c>
      <c r="BW262" s="79" t="str">
        <f>IF(BA262="RUN PANEL",'Order Details'!$N$39,"")</f>
        <v/>
      </c>
      <c r="BX262" s="79" t="str">
        <f t="shared" si="78"/>
        <v/>
      </c>
    </row>
    <row r="263" spans="1:76" ht="15.75" customHeight="1">
      <c r="A263" s="22" t="str">
        <f>IF('Request Testing'!A263&gt;0,'Request Testing'!A263,"")</f>
        <v/>
      </c>
      <c r="B263" s="70" t="str">
        <f>IF('Request Testing'!B263="","",'Request Testing'!B263)</f>
        <v/>
      </c>
      <c r="C263" s="70" t="str">
        <f>IF('Request Testing'!C263="","",'Request Testing'!C263)</f>
        <v/>
      </c>
      <c r="D263" s="24" t="str">
        <f>IF('Request Testing'!D263="","",'Request Testing'!D263)</f>
        <v/>
      </c>
      <c r="E263" s="24" t="str">
        <f>IF('Request Testing'!E263="","",'Request Testing'!E263)</f>
        <v/>
      </c>
      <c r="F263" s="24" t="str">
        <f>IF('Request Testing'!F263="","",'Request Testing'!F263)</f>
        <v/>
      </c>
      <c r="G263" s="22" t="str">
        <f>IF('Request Testing'!G263="","",'Request Testing'!G263)</f>
        <v/>
      </c>
      <c r="H263" s="71" t="str">
        <f>IF('Request Testing'!H263="","",'Request Testing'!H263)</f>
        <v/>
      </c>
      <c r="I263" s="22" t="str">
        <f>IF('Request Testing'!I263="","",'Request Testing'!I263)</f>
        <v/>
      </c>
      <c r="J263" s="22" t="str">
        <f>IF('Request Testing'!J263="","",'Request Testing'!J263)</f>
        <v/>
      </c>
      <c r="K263" s="22" t="str">
        <f>IF('Request Testing'!K263="","",'Request Testing'!K263)</f>
        <v/>
      </c>
      <c r="L263" s="70" t="str">
        <f>IF('Request Testing'!L263="","",'Request Testing'!L263)</f>
        <v/>
      </c>
      <c r="M263" s="70" t="str">
        <f>IF('Request Testing'!M263="","",'Request Testing'!M263)</f>
        <v/>
      </c>
      <c r="N263" s="70" t="str">
        <f>IF('Request Testing'!N263="","",'Request Testing'!N263)</f>
        <v/>
      </c>
      <c r="O263" s="72" t="str">
        <f>IF('Request Testing'!O263&lt;1,"",IF(AND(OR('Request Testing'!L263&gt;0,'Request Testing'!M263&gt;0,'Request Testing'!N263&gt;0),COUNTA('Request Testing'!O263)&gt;0),"","PV"))</f>
        <v/>
      </c>
      <c r="P263" s="72" t="str">
        <f>IF('Request Testing'!P263&lt;1,"",IF(AND(OR('Request Testing'!L263&gt;0,'Request Testing'!M263&gt;0),COUNTA('Request Testing'!P263)&gt;0),"HPS ADD ON","HPS"))</f>
        <v/>
      </c>
      <c r="Q263" s="72" t="str">
        <f>IF('Request Testing'!Q263&lt;1,"",IF(AND(OR('Request Testing'!L263&gt;0,'Request Testing'!M263&gt;0),COUNTA('Request Testing'!Q263)&gt;0),"CC ADD ON","CC"))</f>
        <v/>
      </c>
      <c r="R263" s="72" t="str">
        <f>IF('Request Testing'!R263&lt;1,"",IF(AND(OR('Request Testing'!L263&gt;0,'Request Testing'!M263&gt;0),COUNTA('Request Testing'!R263)&gt;0),"RC ADD ON","RC"))</f>
        <v/>
      </c>
      <c r="S263" s="70" t="str">
        <f>IF('Request Testing'!S263&lt;1,"",IF(AND(OR('Request Testing'!L263&gt;0,'Request Testing'!M263&gt;0),COUNTA('Request Testing'!S263)&gt;0),"DL ADD ON","DL"))</f>
        <v/>
      </c>
      <c r="T263" s="70" t="str">
        <f>IF('Request Testing'!T263="","",'Request Testing'!T263)</f>
        <v/>
      </c>
      <c r="U263" s="70" t="str">
        <f>IF('Request Testing'!U263&lt;1,"",IF(AND(OR('Request Testing'!L263&gt;0,'Request Testing'!M263&gt;0),COUNTA('Request Testing'!U263)&gt;0),"OH ADD ON","OH"))</f>
        <v/>
      </c>
      <c r="V263" s="73" t="str">
        <f>IF('Request Testing'!V263&lt;1,"",IF(AND(OR('Request Testing'!L263&gt;0,'Request Testing'!M263&gt;0),COUNTA('Request Testing'!V263)&gt;0),"GCP","AM"))</f>
        <v/>
      </c>
      <c r="W263" s="73" t="str">
        <f>IF('Request Testing'!W263&lt;1,"",IF(AND(OR('Request Testing'!L263&gt;0,'Request Testing'!M263&gt;0),COUNTA('Request Testing'!W263)&gt;0),"GCP","NH"))</f>
        <v/>
      </c>
      <c r="X263" s="73" t="str">
        <f>IF('Request Testing'!X263&lt;1,"",IF(AND(OR('Request Testing'!L263&gt;0,'Request Testing'!M263&gt;0),COUNTA('Request Testing'!X263)&gt;0),"GCP","CA"))</f>
        <v/>
      </c>
      <c r="Y263" s="73" t="str">
        <f>IF('Request Testing'!Y263&lt;1,"",IF(AND(OR('Request Testing'!L263&gt;0,'Request Testing'!M263&gt;0),COUNTA('Request Testing'!Y263)&gt;0),"GCP","DD"))</f>
        <v/>
      </c>
      <c r="Z263" s="73" t="str">
        <f>IF('Request Testing'!Z263&lt;1,"",IF(AND(OR('Request Testing'!L263&gt;0,'Request Testing'!M263&gt;0),COUNTA('Request Testing'!Z263)&gt;0),"GCP","TH"))</f>
        <v/>
      </c>
      <c r="AA263" s="73" t="str">
        <f>IF('Request Testing'!AA263&lt;1,"",IF(AND(OR('Request Testing'!L263&gt;0,'Request Testing'!M263&gt;0),COUNTA('Request Testing'!AA263)&gt;0),"GCP","PHA"))</f>
        <v/>
      </c>
      <c r="AB263" s="73" t="str">
        <f>IF('Request Testing'!AB263&lt;1,"",IF(AND(OR('Request Testing'!L263&gt;0,'Request Testing'!M263&gt;0),COUNTA('Request Testing'!AB263)&gt;0),"GCP","OS"))</f>
        <v/>
      </c>
      <c r="AE263" s="74" t="str">
        <f>IF(OR('Request Testing'!L263&gt;0,'Request Testing'!M263&gt;0,'Request Testing'!N263&gt;0,'Request Testing'!O263&gt;0,'Request Testing'!P263&gt;0,'Request Testing'!Q263&gt;0,'Request Testing'!R263&gt;0,'Request Testing'!S263&gt;0,'Request Testing'!T263&gt;0,'Request Testing'!U263&gt;0,'Request Testing'!V263&gt;0,'Request Testing'!W263&gt;0,'Request Testing'!X263&gt;0,'Request Testing'!Y263&gt;0,'Request Testing'!Z263&gt;0,'Request Testing'!AA263&gt;0,'Request Testing'!AB263&gt;0),"X","")</f>
        <v/>
      </c>
      <c r="AF263" s="75" t="str">
        <f>IF(ISNUMBER(SEARCH({"S"},C263)),"S",IF(ISNUMBER(SEARCH({"M"},C263)),"B",IF(ISNUMBER(SEARCH({"B"},C263)),"B",IF(ISNUMBER(SEARCH({"C"},C263)),"C",IF(ISNUMBER(SEARCH({"H"},C263)),"C",IF(ISNUMBER(SEARCH({"F"},C263)),"C",""))))))</f>
        <v/>
      </c>
      <c r="AG263" s="74" t="str">
        <f t="shared" si="60"/>
        <v/>
      </c>
      <c r="AH263" s="74" t="str">
        <f t="shared" si="61"/>
        <v/>
      </c>
      <c r="AI263" s="74" t="str">
        <f t="shared" si="62"/>
        <v/>
      </c>
      <c r="AJ263" s="4" t="str">
        <f t="shared" si="63"/>
        <v/>
      </c>
      <c r="AK263" s="76" t="str">
        <f>IF('Request Testing'!M263&lt;1,"",IF(AND(OR('Request Testing'!$E$1&gt;0),COUNTA('Request Testing'!M263)&gt;0),"CHR","GGP-LD"))</f>
        <v/>
      </c>
      <c r="AL263" s="4" t="str">
        <f t="shared" si="64"/>
        <v/>
      </c>
      <c r="AM263" s="52" t="str">
        <f t="shared" si="65"/>
        <v/>
      </c>
      <c r="AN263" s="4" t="str">
        <f t="shared" si="66"/>
        <v/>
      </c>
      <c r="AO263" s="4" t="str">
        <f t="shared" si="67"/>
        <v/>
      </c>
      <c r="AP263" s="74" t="str">
        <f t="shared" si="68"/>
        <v/>
      </c>
      <c r="AQ263" s="4" t="str">
        <f t="shared" si="69"/>
        <v/>
      </c>
      <c r="AR263" s="4" t="str">
        <f t="shared" si="79"/>
        <v/>
      </c>
      <c r="AS263" s="74" t="str">
        <f t="shared" si="70"/>
        <v/>
      </c>
      <c r="AT263" s="4" t="str">
        <f t="shared" si="71"/>
        <v/>
      </c>
      <c r="AU263" s="4" t="str">
        <f t="shared" si="72"/>
        <v/>
      </c>
      <c r="AV263" s="4" t="str">
        <f t="shared" si="73"/>
        <v/>
      </c>
      <c r="AW263" s="4" t="str">
        <f t="shared" si="74"/>
        <v/>
      </c>
      <c r="AX263" s="4" t="str">
        <f t="shared" si="75"/>
        <v/>
      </c>
      <c r="AY263" s="4" t="str">
        <f t="shared" si="76"/>
        <v/>
      </c>
      <c r="AZ263" s="4" t="str">
        <f t="shared" si="77"/>
        <v/>
      </c>
      <c r="BA263" s="77" t="str">
        <f>IF(AND(OR('Request Testing'!L263&gt;0,'Request Testing'!M263&gt;0),COUNTA('Request Testing'!V263:AB263)&gt;0),"Run Panel","")</f>
        <v/>
      </c>
      <c r="BC263" s="78" t="str">
        <f>IF(AG263="Blood Card",'Order Details'!$S$34,"")</f>
        <v/>
      </c>
      <c r="BD263" s="78" t="str">
        <f>IF(AH263="Hair Card",'Order Details'!$S$35,"")</f>
        <v/>
      </c>
      <c r="BF263" s="4" t="str">
        <f>IF(AJ263="GGP-HD",'Order Details'!$N$10,"")</f>
        <v/>
      </c>
      <c r="BG263" s="79" t="str">
        <f>IF(AK263="GGP-LD",'Order Details'!$N$15,IF(AK263="CHR",'Order Details'!$P$15,""))</f>
        <v/>
      </c>
      <c r="BH263" s="52" t="str">
        <f>IF(AL263="GGP-uLD",'Order Details'!$N$18,"")</f>
        <v/>
      </c>
      <c r="BI263" s="80" t="str">
        <f>IF(AM263="PV",'Order Details'!$N$24,"")</f>
        <v/>
      </c>
      <c r="BJ263" s="78" t="str">
        <f>IF(AN263="HPS",'Order Details'!$N$34,IF(AN263="HPS ADD ON",'Order Details'!$M$34,""))</f>
        <v/>
      </c>
      <c r="BK263" s="78" t="str">
        <f>IF(AO263="CC",'Order Details'!$N$33,IF(AO263="CC ADD ON",'Order Details'!$M$33,""))</f>
        <v/>
      </c>
      <c r="BL263" s="79" t="str">
        <f>IF(AP263="DL",'Order Details'!$N$35,"")</f>
        <v/>
      </c>
      <c r="BM263" s="79" t="str">
        <f>IF(AQ263="RC",'Order Details'!$N$36,"")</f>
        <v/>
      </c>
      <c r="BN263" s="79" t="str">
        <f>IF(AR263="OH",'Order Details'!$N$37,"")</f>
        <v/>
      </c>
      <c r="BO263" s="79" t="str">
        <f>IF(AS263="BVD",'Order Details'!$N$38,"")</f>
        <v/>
      </c>
      <c r="BP263" s="79" t="str">
        <f>IF(AT263="AM",'Order Details'!$N$40,"")</f>
        <v/>
      </c>
      <c r="BQ263" s="79" t="str">
        <f>IF(AU263="NH",'Order Details'!$N$41,"")</f>
        <v/>
      </c>
      <c r="BR263" s="79" t="str">
        <f>IF(AV263="CA",'Order Details'!$N$42,"")</f>
        <v/>
      </c>
      <c r="BS263" s="79" t="str">
        <f>IF(AW263="DD",'Order Details'!$N$43,"")</f>
        <v/>
      </c>
      <c r="BT263" s="79" t="str">
        <f>IF(AX263="TH",'Order Details'!$N$45,"")</f>
        <v/>
      </c>
      <c r="BU263" s="79" t="str">
        <f>IF(AY263="PHA",'Order Details'!$N$44,"")</f>
        <v/>
      </c>
      <c r="BV263" s="79" t="str">
        <f>IF(AZ263="OS",'Order Details'!$N$46,"")</f>
        <v/>
      </c>
      <c r="BW263" s="79" t="str">
        <f>IF(BA263="RUN PANEL",'Order Details'!$N$39,"")</f>
        <v/>
      </c>
      <c r="BX263" s="79" t="str">
        <f t="shared" si="78"/>
        <v/>
      </c>
    </row>
    <row r="264" spans="1:76" ht="15.75" customHeight="1">
      <c r="A264" s="22" t="str">
        <f>IF('Request Testing'!A264&gt;0,'Request Testing'!A264,"")</f>
        <v/>
      </c>
      <c r="B264" s="70" t="str">
        <f>IF('Request Testing'!B264="","",'Request Testing'!B264)</f>
        <v/>
      </c>
      <c r="C264" s="70" t="str">
        <f>IF('Request Testing'!C264="","",'Request Testing'!C264)</f>
        <v/>
      </c>
      <c r="D264" s="24" t="str">
        <f>IF('Request Testing'!D264="","",'Request Testing'!D264)</f>
        <v/>
      </c>
      <c r="E264" s="24" t="str">
        <f>IF('Request Testing'!E264="","",'Request Testing'!E264)</f>
        <v/>
      </c>
      <c r="F264" s="24" t="str">
        <f>IF('Request Testing'!F264="","",'Request Testing'!F264)</f>
        <v/>
      </c>
      <c r="G264" s="22" t="str">
        <f>IF('Request Testing'!G264="","",'Request Testing'!G264)</f>
        <v/>
      </c>
      <c r="H264" s="71" t="str">
        <f>IF('Request Testing'!H264="","",'Request Testing'!H264)</f>
        <v/>
      </c>
      <c r="I264" s="22" t="str">
        <f>IF('Request Testing'!I264="","",'Request Testing'!I264)</f>
        <v/>
      </c>
      <c r="J264" s="22" t="str">
        <f>IF('Request Testing'!J264="","",'Request Testing'!J264)</f>
        <v/>
      </c>
      <c r="K264" s="22" t="str">
        <f>IF('Request Testing'!K264="","",'Request Testing'!K264)</f>
        <v/>
      </c>
      <c r="L264" s="70" t="str">
        <f>IF('Request Testing'!L264="","",'Request Testing'!L264)</f>
        <v/>
      </c>
      <c r="M264" s="70" t="str">
        <f>IF('Request Testing'!M264="","",'Request Testing'!M264)</f>
        <v/>
      </c>
      <c r="N264" s="70" t="str">
        <f>IF('Request Testing'!N264="","",'Request Testing'!N264)</f>
        <v/>
      </c>
      <c r="O264" s="72" t="str">
        <f>IF('Request Testing'!O264&lt;1,"",IF(AND(OR('Request Testing'!L264&gt;0,'Request Testing'!M264&gt;0,'Request Testing'!N264&gt;0),COUNTA('Request Testing'!O264)&gt;0),"","PV"))</f>
        <v/>
      </c>
      <c r="P264" s="72" t="str">
        <f>IF('Request Testing'!P264&lt;1,"",IF(AND(OR('Request Testing'!L264&gt;0,'Request Testing'!M264&gt;0),COUNTA('Request Testing'!P264)&gt;0),"HPS ADD ON","HPS"))</f>
        <v/>
      </c>
      <c r="Q264" s="72" t="str">
        <f>IF('Request Testing'!Q264&lt;1,"",IF(AND(OR('Request Testing'!L264&gt;0,'Request Testing'!M264&gt;0),COUNTA('Request Testing'!Q264)&gt;0),"CC ADD ON","CC"))</f>
        <v/>
      </c>
      <c r="R264" s="72" t="str">
        <f>IF('Request Testing'!R264&lt;1,"",IF(AND(OR('Request Testing'!L264&gt;0,'Request Testing'!M264&gt;0),COUNTA('Request Testing'!R264)&gt;0),"RC ADD ON","RC"))</f>
        <v/>
      </c>
      <c r="S264" s="70" t="str">
        <f>IF('Request Testing'!S264&lt;1,"",IF(AND(OR('Request Testing'!L264&gt;0,'Request Testing'!M264&gt;0),COUNTA('Request Testing'!S264)&gt;0),"DL ADD ON","DL"))</f>
        <v/>
      </c>
      <c r="T264" s="70" t="str">
        <f>IF('Request Testing'!T264="","",'Request Testing'!T264)</f>
        <v/>
      </c>
      <c r="U264" s="70" t="str">
        <f>IF('Request Testing'!U264&lt;1,"",IF(AND(OR('Request Testing'!L264&gt;0,'Request Testing'!M264&gt;0),COUNTA('Request Testing'!U264)&gt;0),"OH ADD ON","OH"))</f>
        <v/>
      </c>
      <c r="V264" s="73" t="str">
        <f>IF('Request Testing'!V264&lt;1,"",IF(AND(OR('Request Testing'!L264&gt;0,'Request Testing'!M264&gt;0),COUNTA('Request Testing'!V264)&gt;0),"GCP","AM"))</f>
        <v/>
      </c>
      <c r="W264" s="73" t="str">
        <f>IF('Request Testing'!W264&lt;1,"",IF(AND(OR('Request Testing'!L264&gt;0,'Request Testing'!M264&gt;0),COUNTA('Request Testing'!W264)&gt;0),"GCP","NH"))</f>
        <v/>
      </c>
      <c r="X264" s="73" t="str">
        <f>IF('Request Testing'!X264&lt;1,"",IF(AND(OR('Request Testing'!L264&gt;0,'Request Testing'!M264&gt;0),COUNTA('Request Testing'!X264)&gt;0),"GCP","CA"))</f>
        <v/>
      </c>
      <c r="Y264" s="73" t="str">
        <f>IF('Request Testing'!Y264&lt;1,"",IF(AND(OR('Request Testing'!L264&gt;0,'Request Testing'!M264&gt;0),COUNTA('Request Testing'!Y264)&gt;0),"GCP","DD"))</f>
        <v/>
      </c>
      <c r="Z264" s="73" t="str">
        <f>IF('Request Testing'!Z264&lt;1,"",IF(AND(OR('Request Testing'!L264&gt;0,'Request Testing'!M264&gt;0),COUNTA('Request Testing'!Z264)&gt;0),"GCP","TH"))</f>
        <v/>
      </c>
      <c r="AA264" s="73" t="str">
        <f>IF('Request Testing'!AA264&lt;1,"",IF(AND(OR('Request Testing'!L264&gt;0,'Request Testing'!M264&gt;0),COUNTA('Request Testing'!AA264)&gt;0),"GCP","PHA"))</f>
        <v/>
      </c>
      <c r="AB264" s="73" t="str">
        <f>IF('Request Testing'!AB264&lt;1,"",IF(AND(OR('Request Testing'!L264&gt;0,'Request Testing'!M264&gt;0),COUNTA('Request Testing'!AB264)&gt;0),"GCP","OS"))</f>
        <v/>
      </c>
      <c r="AE264" s="74" t="str">
        <f>IF(OR('Request Testing'!L264&gt;0,'Request Testing'!M264&gt;0,'Request Testing'!N264&gt;0,'Request Testing'!O264&gt;0,'Request Testing'!P264&gt;0,'Request Testing'!Q264&gt;0,'Request Testing'!R264&gt;0,'Request Testing'!S264&gt;0,'Request Testing'!T264&gt;0,'Request Testing'!U264&gt;0,'Request Testing'!V264&gt;0,'Request Testing'!W264&gt;0,'Request Testing'!X264&gt;0,'Request Testing'!Y264&gt;0,'Request Testing'!Z264&gt;0,'Request Testing'!AA264&gt;0,'Request Testing'!AB264&gt;0),"X","")</f>
        <v/>
      </c>
      <c r="AF264" s="75" t="str">
        <f>IF(ISNUMBER(SEARCH({"S"},C264)),"S",IF(ISNUMBER(SEARCH({"M"},C264)),"B",IF(ISNUMBER(SEARCH({"B"},C264)),"B",IF(ISNUMBER(SEARCH({"C"},C264)),"C",IF(ISNUMBER(SEARCH({"H"},C264)),"C",IF(ISNUMBER(SEARCH({"F"},C264)),"C",""))))))</f>
        <v/>
      </c>
      <c r="AG264" s="74" t="str">
        <f t="shared" si="60"/>
        <v/>
      </c>
      <c r="AH264" s="74" t="str">
        <f t="shared" si="61"/>
        <v/>
      </c>
      <c r="AI264" s="74" t="str">
        <f t="shared" si="62"/>
        <v/>
      </c>
      <c r="AJ264" s="4" t="str">
        <f t="shared" si="63"/>
        <v/>
      </c>
      <c r="AK264" s="76" t="str">
        <f>IF('Request Testing'!M264&lt;1,"",IF(AND(OR('Request Testing'!$E$1&gt;0),COUNTA('Request Testing'!M264)&gt;0),"CHR","GGP-LD"))</f>
        <v/>
      </c>
      <c r="AL264" s="4" t="str">
        <f t="shared" si="64"/>
        <v/>
      </c>
      <c r="AM264" s="52" t="str">
        <f t="shared" si="65"/>
        <v/>
      </c>
      <c r="AN264" s="4" t="str">
        <f t="shared" si="66"/>
        <v/>
      </c>
      <c r="AO264" s="4" t="str">
        <f t="shared" si="67"/>
        <v/>
      </c>
      <c r="AP264" s="74" t="str">
        <f t="shared" si="68"/>
        <v/>
      </c>
      <c r="AQ264" s="4" t="str">
        <f t="shared" si="69"/>
        <v/>
      </c>
      <c r="AR264" s="4" t="str">
        <f t="shared" si="79"/>
        <v/>
      </c>
      <c r="AS264" s="74" t="str">
        <f t="shared" si="70"/>
        <v/>
      </c>
      <c r="AT264" s="4" t="str">
        <f t="shared" si="71"/>
        <v/>
      </c>
      <c r="AU264" s="4" t="str">
        <f t="shared" si="72"/>
        <v/>
      </c>
      <c r="AV264" s="4" t="str">
        <f t="shared" si="73"/>
        <v/>
      </c>
      <c r="AW264" s="4" t="str">
        <f t="shared" si="74"/>
        <v/>
      </c>
      <c r="AX264" s="4" t="str">
        <f t="shared" si="75"/>
        <v/>
      </c>
      <c r="AY264" s="4" t="str">
        <f t="shared" si="76"/>
        <v/>
      </c>
      <c r="AZ264" s="4" t="str">
        <f t="shared" si="77"/>
        <v/>
      </c>
      <c r="BA264" s="77" t="str">
        <f>IF(AND(OR('Request Testing'!L264&gt;0,'Request Testing'!M264&gt;0),COUNTA('Request Testing'!V264:AB264)&gt;0),"Run Panel","")</f>
        <v/>
      </c>
      <c r="BC264" s="78" t="str">
        <f>IF(AG264="Blood Card",'Order Details'!$S$34,"")</f>
        <v/>
      </c>
      <c r="BD264" s="78" t="str">
        <f>IF(AH264="Hair Card",'Order Details'!$S$35,"")</f>
        <v/>
      </c>
      <c r="BF264" s="4" t="str">
        <f>IF(AJ264="GGP-HD",'Order Details'!$N$10,"")</f>
        <v/>
      </c>
      <c r="BG264" s="79" t="str">
        <f>IF(AK264="GGP-LD",'Order Details'!$N$15,IF(AK264="CHR",'Order Details'!$P$15,""))</f>
        <v/>
      </c>
      <c r="BH264" s="52" t="str">
        <f>IF(AL264="GGP-uLD",'Order Details'!$N$18,"")</f>
        <v/>
      </c>
      <c r="BI264" s="80" t="str">
        <f>IF(AM264="PV",'Order Details'!$N$24,"")</f>
        <v/>
      </c>
      <c r="BJ264" s="78" t="str">
        <f>IF(AN264="HPS",'Order Details'!$N$34,IF(AN264="HPS ADD ON",'Order Details'!$M$34,""))</f>
        <v/>
      </c>
      <c r="BK264" s="78" t="str">
        <f>IF(AO264="CC",'Order Details'!$N$33,IF(AO264="CC ADD ON",'Order Details'!$M$33,""))</f>
        <v/>
      </c>
      <c r="BL264" s="79" t="str">
        <f>IF(AP264="DL",'Order Details'!$N$35,"")</f>
        <v/>
      </c>
      <c r="BM264" s="79" t="str">
        <f>IF(AQ264="RC",'Order Details'!$N$36,"")</f>
        <v/>
      </c>
      <c r="BN264" s="79" t="str">
        <f>IF(AR264="OH",'Order Details'!$N$37,"")</f>
        <v/>
      </c>
      <c r="BO264" s="79" t="str">
        <f>IF(AS264="BVD",'Order Details'!$N$38,"")</f>
        <v/>
      </c>
      <c r="BP264" s="79" t="str">
        <f>IF(AT264="AM",'Order Details'!$N$40,"")</f>
        <v/>
      </c>
      <c r="BQ264" s="79" t="str">
        <f>IF(AU264="NH",'Order Details'!$N$41,"")</f>
        <v/>
      </c>
      <c r="BR264" s="79" t="str">
        <f>IF(AV264="CA",'Order Details'!$N$42,"")</f>
        <v/>
      </c>
      <c r="BS264" s="79" t="str">
        <f>IF(AW264="DD",'Order Details'!$N$43,"")</f>
        <v/>
      </c>
      <c r="BT264" s="79" t="str">
        <f>IF(AX264="TH",'Order Details'!$N$45,"")</f>
        <v/>
      </c>
      <c r="BU264" s="79" t="str">
        <f>IF(AY264="PHA",'Order Details'!$N$44,"")</f>
        <v/>
      </c>
      <c r="BV264" s="79" t="str">
        <f>IF(AZ264="OS",'Order Details'!$N$46,"")</f>
        <v/>
      </c>
      <c r="BW264" s="79" t="str">
        <f>IF(BA264="RUN PANEL",'Order Details'!$N$39,"")</f>
        <v/>
      </c>
      <c r="BX264" s="79" t="str">
        <f t="shared" si="78"/>
        <v/>
      </c>
    </row>
    <row r="265" spans="1:76" ht="15.75" customHeight="1">
      <c r="A265" s="22" t="str">
        <f>IF('Request Testing'!A265&gt;0,'Request Testing'!A265,"")</f>
        <v/>
      </c>
      <c r="B265" s="70" t="str">
        <f>IF('Request Testing'!B265="","",'Request Testing'!B265)</f>
        <v/>
      </c>
      <c r="C265" s="70" t="str">
        <f>IF('Request Testing'!C265="","",'Request Testing'!C265)</f>
        <v/>
      </c>
      <c r="D265" s="24" t="str">
        <f>IF('Request Testing'!D265="","",'Request Testing'!D265)</f>
        <v/>
      </c>
      <c r="E265" s="24" t="str">
        <f>IF('Request Testing'!E265="","",'Request Testing'!E265)</f>
        <v/>
      </c>
      <c r="F265" s="24" t="str">
        <f>IF('Request Testing'!F265="","",'Request Testing'!F265)</f>
        <v/>
      </c>
      <c r="G265" s="22" t="str">
        <f>IF('Request Testing'!G265="","",'Request Testing'!G265)</f>
        <v/>
      </c>
      <c r="H265" s="71" t="str">
        <f>IF('Request Testing'!H265="","",'Request Testing'!H265)</f>
        <v/>
      </c>
      <c r="I265" s="22" t="str">
        <f>IF('Request Testing'!I265="","",'Request Testing'!I265)</f>
        <v/>
      </c>
      <c r="J265" s="22" t="str">
        <f>IF('Request Testing'!J265="","",'Request Testing'!J265)</f>
        <v/>
      </c>
      <c r="K265" s="22" t="str">
        <f>IF('Request Testing'!K265="","",'Request Testing'!K265)</f>
        <v/>
      </c>
      <c r="L265" s="70" t="str">
        <f>IF('Request Testing'!L265="","",'Request Testing'!L265)</f>
        <v/>
      </c>
      <c r="M265" s="70" t="str">
        <f>IF('Request Testing'!M265="","",'Request Testing'!M265)</f>
        <v/>
      </c>
      <c r="N265" s="70" t="str">
        <f>IF('Request Testing'!N265="","",'Request Testing'!N265)</f>
        <v/>
      </c>
      <c r="O265" s="72" t="str">
        <f>IF('Request Testing'!O265&lt;1,"",IF(AND(OR('Request Testing'!L265&gt;0,'Request Testing'!M265&gt;0,'Request Testing'!N265&gt;0),COUNTA('Request Testing'!O265)&gt;0),"","PV"))</f>
        <v/>
      </c>
      <c r="P265" s="72" t="str">
        <f>IF('Request Testing'!P265&lt;1,"",IF(AND(OR('Request Testing'!L265&gt;0,'Request Testing'!M265&gt;0),COUNTA('Request Testing'!P265)&gt;0),"HPS ADD ON","HPS"))</f>
        <v/>
      </c>
      <c r="Q265" s="72" t="str">
        <f>IF('Request Testing'!Q265&lt;1,"",IF(AND(OR('Request Testing'!L265&gt;0,'Request Testing'!M265&gt;0),COUNTA('Request Testing'!Q265)&gt;0),"CC ADD ON","CC"))</f>
        <v/>
      </c>
      <c r="R265" s="72" t="str">
        <f>IF('Request Testing'!R265&lt;1,"",IF(AND(OR('Request Testing'!L265&gt;0,'Request Testing'!M265&gt;0),COUNTA('Request Testing'!R265)&gt;0),"RC ADD ON","RC"))</f>
        <v/>
      </c>
      <c r="S265" s="70" t="str">
        <f>IF('Request Testing'!S265&lt;1,"",IF(AND(OR('Request Testing'!L265&gt;0,'Request Testing'!M265&gt;0),COUNTA('Request Testing'!S265)&gt;0),"DL ADD ON","DL"))</f>
        <v/>
      </c>
      <c r="T265" s="70" t="str">
        <f>IF('Request Testing'!T265="","",'Request Testing'!T265)</f>
        <v/>
      </c>
      <c r="U265" s="70" t="str">
        <f>IF('Request Testing'!U265&lt;1,"",IF(AND(OR('Request Testing'!L265&gt;0,'Request Testing'!M265&gt;0),COUNTA('Request Testing'!U265)&gt;0),"OH ADD ON","OH"))</f>
        <v/>
      </c>
      <c r="V265" s="73" t="str">
        <f>IF('Request Testing'!V265&lt;1,"",IF(AND(OR('Request Testing'!L265&gt;0,'Request Testing'!M265&gt;0),COUNTA('Request Testing'!V265)&gt;0),"GCP","AM"))</f>
        <v/>
      </c>
      <c r="W265" s="73" t="str">
        <f>IF('Request Testing'!W265&lt;1,"",IF(AND(OR('Request Testing'!L265&gt;0,'Request Testing'!M265&gt;0),COUNTA('Request Testing'!W265)&gt;0),"GCP","NH"))</f>
        <v/>
      </c>
      <c r="X265" s="73" t="str">
        <f>IF('Request Testing'!X265&lt;1,"",IF(AND(OR('Request Testing'!L265&gt;0,'Request Testing'!M265&gt;0),COUNTA('Request Testing'!X265)&gt;0),"GCP","CA"))</f>
        <v/>
      </c>
      <c r="Y265" s="73" t="str">
        <f>IF('Request Testing'!Y265&lt;1,"",IF(AND(OR('Request Testing'!L265&gt;0,'Request Testing'!M265&gt;0),COUNTA('Request Testing'!Y265)&gt;0),"GCP","DD"))</f>
        <v/>
      </c>
      <c r="Z265" s="73" t="str">
        <f>IF('Request Testing'!Z265&lt;1,"",IF(AND(OR('Request Testing'!L265&gt;0,'Request Testing'!M265&gt;0),COUNTA('Request Testing'!Z265)&gt;0),"GCP","TH"))</f>
        <v/>
      </c>
      <c r="AA265" s="73" t="str">
        <f>IF('Request Testing'!AA265&lt;1,"",IF(AND(OR('Request Testing'!L265&gt;0,'Request Testing'!M265&gt;0),COUNTA('Request Testing'!AA265)&gt;0),"GCP","PHA"))</f>
        <v/>
      </c>
      <c r="AB265" s="73" t="str">
        <f>IF('Request Testing'!AB265&lt;1,"",IF(AND(OR('Request Testing'!L265&gt;0,'Request Testing'!M265&gt;0),COUNTA('Request Testing'!AB265)&gt;0),"GCP","OS"))</f>
        <v/>
      </c>
      <c r="AE265" s="74" t="str">
        <f>IF(OR('Request Testing'!L265&gt;0,'Request Testing'!M265&gt;0,'Request Testing'!N265&gt;0,'Request Testing'!O265&gt;0,'Request Testing'!P265&gt;0,'Request Testing'!Q265&gt;0,'Request Testing'!R265&gt;0,'Request Testing'!S265&gt;0,'Request Testing'!T265&gt;0,'Request Testing'!U265&gt;0,'Request Testing'!V265&gt;0,'Request Testing'!W265&gt;0,'Request Testing'!X265&gt;0,'Request Testing'!Y265&gt;0,'Request Testing'!Z265&gt;0,'Request Testing'!AA265&gt;0,'Request Testing'!AB265&gt;0),"X","")</f>
        <v/>
      </c>
      <c r="AF265" s="75" t="str">
        <f>IF(ISNUMBER(SEARCH({"S"},C265)),"S",IF(ISNUMBER(SEARCH({"M"},C265)),"B",IF(ISNUMBER(SEARCH({"B"},C265)),"B",IF(ISNUMBER(SEARCH({"C"},C265)),"C",IF(ISNUMBER(SEARCH({"H"},C265)),"C",IF(ISNUMBER(SEARCH({"F"},C265)),"C",""))))))</f>
        <v/>
      </c>
      <c r="AG265" s="74" t="str">
        <f t="shared" si="60"/>
        <v/>
      </c>
      <c r="AH265" s="74" t="str">
        <f t="shared" si="61"/>
        <v/>
      </c>
      <c r="AI265" s="74" t="str">
        <f t="shared" si="62"/>
        <v/>
      </c>
      <c r="AJ265" s="4" t="str">
        <f t="shared" si="63"/>
        <v/>
      </c>
      <c r="AK265" s="76" t="str">
        <f>IF('Request Testing'!M265&lt;1,"",IF(AND(OR('Request Testing'!$E$1&gt;0),COUNTA('Request Testing'!M265)&gt;0),"CHR","GGP-LD"))</f>
        <v/>
      </c>
      <c r="AL265" s="4" t="str">
        <f t="shared" si="64"/>
        <v/>
      </c>
      <c r="AM265" s="52" t="str">
        <f t="shared" si="65"/>
        <v/>
      </c>
      <c r="AN265" s="4" t="str">
        <f t="shared" si="66"/>
        <v/>
      </c>
      <c r="AO265" s="4" t="str">
        <f t="shared" si="67"/>
        <v/>
      </c>
      <c r="AP265" s="74" t="str">
        <f t="shared" si="68"/>
        <v/>
      </c>
      <c r="AQ265" s="4" t="str">
        <f t="shared" si="69"/>
        <v/>
      </c>
      <c r="AR265" s="4" t="str">
        <f t="shared" si="79"/>
        <v/>
      </c>
      <c r="AS265" s="74" t="str">
        <f t="shared" si="70"/>
        <v/>
      </c>
      <c r="AT265" s="4" t="str">
        <f t="shared" si="71"/>
        <v/>
      </c>
      <c r="AU265" s="4" t="str">
        <f t="shared" si="72"/>
        <v/>
      </c>
      <c r="AV265" s="4" t="str">
        <f t="shared" si="73"/>
        <v/>
      </c>
      <c r="AW265" s="4" t="str">
        <f t="shared" si="74"/>
        <v/>
      </c>
      <c r="AX265" s="4" t="str">
        <f t="shared" si="75"/>
        <v/>
      </c>
      <c r="AY265" s="4" t="str">
        <f t="shared" si="76"/>
        <v/>
      </c>
      <c r="AZ265" s="4" t="str">
        <f t="shared" si="77"/>
        <v/>
      </c>
      <c r="BA265" s="77" t="str">
        <f>IF(AND(OR('Request Testing'!L265&gt;0,'Request Testing'!M265&gt;0),COUNTA('Request Testing'!V265:AB265)&gt;0),"Run Panel","")</f>
        <v/>
      </c>
      <c r="BC265" s="78" t="str">
        <f>IF(AG265="Blood Card",'Order Details'!$S$34,"")</f>
        <v/>
      </c>
      <c r="BD265" s="78" t="str">
        <f>IF(AH265="Hair Card",'Order Details'!$S$35,"")</f>
        <v/>
      </c>
      <c r="BF265" s="4" t="str">
        <f>IF(AJ265="GGP-HD",'Order Details'!$N$10,"")</f>
        <v/>
      </c>
      <c r="BG265" s="79" t="str">
        <f>IF(AK265="GGP-LD",'Order Details'!$N$15,IF(AK265="CHR",'Order Details'!$P$15,""))</f>
        <v/>
      </c>
      <c r="BH265" s="52" t="str">
        <f>IF(AL265="GGP-uLD",'Order Details'!$N$18,"")</f>
        <v/>
      </c>
      <c r="BI265" s="80" t="str">
        <f>IF(AM265="PV",'Order Details'!$N$24,"")</f>
        <v/>
      </c>
      <c r="BJ265" s="78" t="str">
        <f>IF(AN265="HPS",'Order Details'!$N$34,IF(AN265="HPS ADD ON",'Order Details'!$M$34,""))</f>
        <v/>
      </c>
      <c r="BK265" s="78" t="str">
        <f>IF(AO265="CC",'Order Details'!$N$33,IF(AO265="CC ADD ON",'Order Details'!$M$33,""))</f>
        <v/>
      </c>
      <c r="BL265" s="79" t="str">
        <f>IF(AP265="DL",'Order Details'!$N$35,"")</f>
        <v/>
      </c>
      <c r="BM265" s="79" t="str">
        <f>IF(AQ265="RC",'Order Details'!$N$36,"")</f>
        <v/>
      </c>
      <c r="BN265" s="79" t="str">
        <f>IF(AR265="OH",'Order Details'!$N$37,"")</f>
        <v/>
      </c>
      <c r="BO265" s="79" t="str">
        <f>IF(AS265="BVD",'Order Details'!$N$38,"")</f>
        <v/>
      </c>
      <c r="BP265" s="79" t="str">
        <f>IF(AT265="AM",'Order Details'!$N$40,"")</f>
        <v/>
      </c>
      <c r="BQ265" s="79" t="str">
        <f>IF(AU265="NH",'Order Details'!$N$41,"")</f>
        <v/>
      </c>
      <c r="BR265" s="79" t="str">
        <f>IF(AV265="CA",'Order Details'!$N$42,"")</f>
        <v/>
      </c>
      <c r="BS265" s="79" t="str">
        <f>IF(AW265="DD",'Order Details'!$N$43,"")</f>
        <v/>
      </c>
      <c r="BT265" s="79" t="str">
        <f>IF(AX265="TH",'Order Details'!$N$45,"")</f>
        <v/>
      </c>
      <c r="BU265" s="79" t="str">
        <f>IF(AY265="PHA",'Order Details'!$N$44,"")</f>
        <v/>
      </c>
      <c r="BV265" s="79" t="str">
        <f>IF(AZ265="OS",'Order Details'!$N$46,"")</f>
        <v/>
      </c>
      <c r="BW265" s="79" t="str">
        <f>IF(BA265="RUN PANEL",'Order Details'!$N$39,"")</f>
        <v/>
      </c>
      <c r="BX265" s="79" t="str">
        <f t="shared" si="78"/>
        <v/>
      </c>
    </row>
    <row r="266" spans="1:76" ht="15.75" customHeight="1">
      <c r="A266" s="22" t="str">
        <f>IF('Request Testing'!A266&gt;0,'Request Testing'!A266,"")</f>
        <v/>
      </c>
      <c r="B266" s="70" t="str">
        <f>IF('Request Testing'!B266="","",'Request Testing'!B266)</f>
        <v/>
      </c>
      <c r="C266" s="70" t="str">
        <f>IF('Request Testing'!C266="","",'Request Testing'!C266)</f>
        <v/>
      </c>
      <c r="D266" s="24" t="str">
        <f>IF('Request Testing'!D266="","",'Request Testing'!D266)</f>
        <v/>
      </c>
      <c r="E266" s="24" t="str">
        <f>IF('Request Testing'!E266="","",'Request Testing'!E266)</f>
        <v/>
      </c>
      <c r="F266" s="24" t="str">
        <f>IF('Request Testing'!F266="","",'Request Testing'!F266)</f>
        <v/>
      </c>
      <c r="G266" s="22" t="str">
        <f>IF('Request Testing'!G266="","",'Request Testing'!G266)</f>
        <v/>
      </c>
      <c r="H266" s="71" t="str">
        <f>IF('Request Testing'!H266="","",'Request Testing'!H266)</f>
        <v/>
      </c>
      <c r="I266" s="22" t="str">
        <f>IF('Request Testing'!I266="","",'Request Testing'!I266)</f>
        <v/>
      </c>
      <c r="J266" s="22" t="str">
        <f>IF('Request Testing'!J266="","",'Request Testing'!J266)</f>
        <v/>
      </c>
      <c r="K266" s="22" t="str">
        <f>IF('Request Testing'!K266="","",'Request Testing'!K266)</f>
        <v/>
      </c>
      <c r="L266" s="70" t="str">
        <f>IF('Request Testing'!L266="","",'Request Testing'!L266)</f>
        <v/>
      </c>
      <c r="M266" s="70" t="str">
        <f>IF('Request Testing'!M266="","",'Request Testing'!M266)</f>
        <v/>
      </c>
      <c r="N266" s="70" t="str">
        <f>IF('Request Testing'!N266="","",'Request Testing'!N266)</f>
        <v/>
      </c>
      <c r="O266" s="72" t="str">
        <f>IF('Request Testing'!O266&lt;1,"",IF(AND(OR('Request Testing'!L266&gt;0,'Request Testing'!M266&gt;0,'Request Testing'!N266&gt;0),COUNTA('Request Testing'!O266)&gt;0),"","PV"))</f>
        <v/>
      </c>
      <c r="P266" s="72" t="str">
        <f>IF('Request Testing'!P266&lt;1,"",IF(AND(OR('Request Testing'!L266&gt;0,'Request Testing'!M266&gt;0),COUNTA('Request Testing'!P266)&gt;0),"HPS ADD ON","HPS"))</f>
        <v/>
      </c>
      <c r="Q266" s="72" t="str">
        <f>IF('Request Testing'!Q266&lt;1,"",IF(AND(OR('Request Testing'!L266&gt;0,'Request Testing'!M266&gt;0),COUNTA('Request Testing'!Q266)&gt;0),"CC ADD ON","CC"))</f>
        <v/>
      </c>
      <c r="R266" s="72" t="str">
        <f>IF('Request Testing'!R266&lt;1,"",IF(AND(OR('Request Testing'!L266&gt;0,'Request Testing'!M266&gt;0),COUNTA('Request Testing'!R266)&gt;0),"RC ADD ON","RC"))</f>
        <v/>
      </c>
      <c r="S266" s="70" t="str">
        <f>IF('Request Testing'!S266&lt;1,"",IF(AND(OR('Request Testing'!L266&gt;0,'Request Testing'!M266&gt;0),COUNTA('Request Testing'!S266)&gt;0),"DL ADD ON","DL"))</f>
        <v/>
      </c>
      <c r="T266" s="70" t="str">
        <f>IF('Request Testing'!T266="","",'Request Testing'!T266)</f>
        <v/>
      </c>
      <c r="U266" s="70" t="str">
        <f>IF('Request Testing'!U266&lt;1,"",IF(AND(OR('Request Testing'!L266&gt;0,'Request Testing'!M266&gt;0),COUNTA('Request Testing'!U266)&gt;0),"OH ADD ON","OH"))</f>
        <v/>
      </c>
      <c r="V266" s="73" t="str">
        <f>IF('Request Testing'!V266&lt;1,"",IF(AND(OR('Request Testing'!L266&gt;0,'Request Testing'!M266&gt;0),COUNTA('Request Testing'!V266)&gt;0),"GCP","AM"))</f>
        <v/>
      </c>
      <c r="W266" s="73" t="str">
        <f>IF('Request Testing'!W266&lt;1,"",IF(AND(OR('Request Testing'!L266&gt;0,'Request Testing'!M266&gt;0),COUNTA('Request Testing'!W266)&gt;0),"GCP","NH"))</f>
        <v/>
      </c>
      <c r="X266" s="73" t="str">
        <f>IF('Request Testing'!X266&lt;1,"",IF(AND(OR('Request Testing'!L266&gt;0,'Request Testing'!M266&gt;0),COUNTA('Request Testing'!X266)&gt;0),"GCP","CA"))</f>
        <v/>
      </c>
      <c r="Y266" s="73" t="str">
        <f>IF('Request Testing'!Y266&lt;1,"",IF(AND(OR('Request Testing'!L266&gt;0,'Request Testing'!M266&gt;0),COUNTA('Request Testing'!Y266)&gt;0),"GCP","DD"))</f>
        <v/>
      </c>
      <c r="Z266" s="73" t="str">
        <f>IF('Request Testing'!Z266&lt;1,"",IF(AND(OR('Request Testing'!L266&gt;0,'Request Testing'!M266&gt;0),COUNTA('Request Testing'!Z266)&gt;0),"GCP","TH"))</f>
        <v/>
      </c>
      <c r="AA266" s="73" t="str">
        <f>IF('Request Testing'!AA266&lt;1,"",IF(AND(OR('Request Testing'!L266&gt;0,'Request Testing'!M266&gt;0),COUNTA('Request Testing'!AA266)&gt;0),"GCP","PHA"))</f>
        <v/>
      </c>
      <c r="AB266" s="73" t="str">
        <f>IF('Request Testing'!AB266&lt;1,"",IF(AND(OR('Request Testing'!L266&gt;0,'Request Testing'!M266&gt;0),COUNTA('Request Testing'!AB266)&gt;0),"GCP","OS"))</f>
        <v/>
      </c>
      <c r="AE266" s="74" t="str">
        <f>IF(OR('Request Testing'!L266&gt;0,'Request Testing'!M266&gt;0,'Request Testing'!N266&gt;0,'Request Testing'!O266&gt;0,'Request Testing'!P266&gt;0,'Request Testing'!Q266&gt;0,'Request Testing'!R266&gt;0,'Request Testing'!S266&gt;0,'Request Testing'!T266&gt;0,'Request Testing'!U266&gt;0,'Request Testing'!V266&gt;0,'Request Testing'!W266&gt;0,'Request Testing'!X266&gt;0,'Request Testing'!Y266&gt;0,'Request Testing'!Z266&gt;0,'Request Testing'!AA266&gt;0,'Request Testing'!AB266&gt;0),"X","")</f>
        <v/>
      </c>
      <c r="AF266" s="75" t="str">
        <f>IF(ISNUMBER(SEARCH({"S"},C266)),"S",IF(ISNUMBER(SEARCH({"M"},C266)),"B",IF(ISNUMBER(SEARCH({"B"},C266)),"B",IF(ISNUMBER(SEARCH({"C"},C266)),"C",IF(ISNUMBER(SEARCH({"H"},C266)),"C",IF(ISNUMBER(SEARCH({"F"},C266)),"C",""))))))</f>
        <v/>
      </c>
      <c r="AG266" s="74" t="str">
        <f t="shared" si="60"/>
        <v/>
      </c>
      <c r="AH266" s="74" t="str">
        <f t="shared" si="61"/>
        <v/>
      </c>
      <c r="AI266" s="74" t="str">
        <f t="shared" si="62"/>
        <v/>
      </c>
      <c r="AJ266" s="4" t="str">
        <f t="shared" si="63"/>
        <v/>
      </c>
      <c r="AK266" s="76" t="str">
        <f>IF('Request Testing'!M266&lt;1,"",IF(AND(OR('Request Testing'!$E$1&gt;0),COUNTA('Request Testing'!M266)&gt;0),"CHR","GGP-LD"))</f>
        <v/>
      </c>
      <c r="AL266" s="4" t="str">
        <f t="shared" si="64"/>
        <v/>
      </c>
      <c r="AM266" s="52" t="str">
        <f t="shared" si="65"/>
        <v/>
      </c>
      <c r="AN266" s="4" t="str">
        <f t="shared" si="66"/>
        <v/>
      </c>
      <c r="AO266" s="4" t="str">
        <f t="shared" si="67"/>
        <v/>
      </c>
      <c r="AP266" s="74" t="str">
        <f t="shared" si="68"/>
        <v/>
      </c>
      <c r="AQ266" s="4" t="str">
        <f t="shared" si="69"/>
        <v/>
      </c>
      <c r="AR266" s="4" t="str">
        <f t="shared" si="79"/>
        <v/>
      </c>
      <c r="AS266" s="74" t="str">
        <f t="shared" si="70"/>
        <v/>
      </c>
      <c r="AT266" s="4" t="str">
        <f t="shared" si="71"/>
        <v/>
      </c>
      <c r="AU266" s="4" t="str">
        <f t="shared" si="72"/>
        <v/>
      </c>
      <c r="AV266" s="4" t="str">
        <f t="shared" si="73"/>
        <v/>
      </c>
      <c r="AW266" s="4" t="str">
        <f t="shared" si="74"/>
        <v/>
      </c>
      <c r="AX266" s="4" t="str">
        <f t="shared" si="75"/>
        <v/>
      </c>
      <c r="AY266" s="4" t="str">
        <f t="shared" si="76"/>
        <v/>
      </c>
      <c r="AZ266" s="4" t="str">
        <f t="shared" si="77"/>
        <v/>
      </c>
      <c r="BA266" s="77" t="str">
        <f>IF(AND(OR('Request Testing'!L266&gt;0,'Request Testing'!M266&gt;0),COUNTA('Request Testing'!V266:AB266)&gt;0),"Run Panel","")</f>
        <v/>
      </c>
      <c r="BC266" s="78" t="str">
        <f>IF(AG266="Blood Card",'Order Details'!$S$34,"")</f>
        <v/>
      </c>
      <c r="BD266" s="78" t="str">
        <f>IF(AH266="Hair Card",'Order Details'!$S$35,"")</f>
        <v/>
      </c>
      <c r="BF266" s="4" t="str">
        <f>IF(AJ266="GGP-HD",'Order Details'!$N$10,"")</f>
        <v/>
      </c>
      <c r="BG266" s="79" t="str">
        <f>IF(AK266="GGP-LD",'Order Details'!$N$15,IF(AK266="CHR",'Order Details'!$P$15,""))</f>
        <v/>
      </c>
      <c r="BH266" s="52" t="str">
        <f>IF(AL266="GGP-uLD",'Order Details'!$N$18,"")</f>
        <v/>
      </c>
      <c r="BI266" s="80" t="str">
        <f>IF(AM266="PV",'Order Details'!$N$24,"")</f>
        <v/>
      </c>
      <c r="BJ266" s="78" t="str">
        <f>IF(AN266="HPS",'Order Details'!$N$34,IF(AN266="HPS ADD ON",'Order Details'!$M$34,""))</f>
        <v/>
      </c>
      <c r="BK266" s="78" t="str">
        <f>IF(AO266="CC",'Order Details'!$N$33,IF(AO266="CC ADD ON",'Order Details'!$M$33,""))</f>
        <v/>
      </c>
      <c r="BL266" s="79" t="str">
        <f>IF(AP266="DL",'Order Details'!$N$35,"")</f>
        <v/>
      </c>
      <c r="BM266" s="79" t="str">
        <f>IF(AQ266="RC",'Order Details'!$N$36,"")</f>
        <v/>
      </c>
      <c r="BN266" s="79" t="str">
        <f>IF(AR266="OH",'Order Details'!$N$37,"")</f>
        <v/>
      </c>
      <c r="BO266" s="79" t="str">
        <f>IF(AS266="BVD",'Order Details'!$N$38,"")</f>
        <v/>
      </c>
      <c r="BP266" s="79" t="str">
        <f>IF(AT266="AM",'Order Details'!$N$40,"")</f>
        <v/>
      </c>
      <c r="BQ266" s="79" t="str">
        <f>IF(AU266="NH",'Order Details'!$N$41,"")</f>
        <v/>
      </c>
      <c r="BR266" s="79" t="str">
        <f>IF(AV266="CA",'Order Details'!$N$42,"")</f>
        <v/>
      </c>
      <c r="BS266" s="79" t="str">
        <f>IF(AW266="DD",'Order Details'!$N$43,"")</f>
        <v/>
      </c>
      <c r="BT266" s="79" t="str">
        <f>IF(AX266="TH",'Order Details'!$N$45,"")</f>
        <v/>
      </c>
      <c r="BU266" s="79" t="str">
        <f>IF(AY266="PHA",'Order Details'!$N$44,"")</f>
        <v/>
      </c>
      <c r="BV266" s="79" t="str">
        <f>IF(AZ266="OS",'Order Details'!$N$46,"")</f>
        <v/>
      </c>
      <c r="BW266" s="79" t="str">
        <f>IF(BA266="RUN PANEL",'Order Details'!$N$39,"")</f>
        <v/>
      </c>
      <c r="BX266" s="79" t="str">
        <f t="shared" si="78"/>
        <v/>
      </c>
    </row>
    <row r="267" spans="1:76" ht="15.75" customHeight="1">
      <c r="A267" s="22" t="str">
        <f>IF('Request Testing'!A267&gt;0,'Request Testing'!A267,"")</f>
        <v/>
      </c>
      <c r="B267" s="70" t="str">
        <f>IF('Request Testing'!B267="","",'Request Testing'!B267)</f>
        <v/>
      </c>
      <c r="C267" s="70" t="str">
        <f>IF('Request Testing'!C267="","",'Request Testing'!C267)</f>
        <v/>
      </c>
      <c r="D267" s="24" t="str">
        <f>IF('Request Testing'!D267="","",'Request Testing'!D267)</f>
        <v/>
      </c>
      <c r="E267" s="24" t="str">
        <f>IF('Request Testing'!E267="","",'Request Testing'!E267)</f>
        <v/>
      </c>
      <c r="F267" s="24" t="str">
        <f>IF('Request Testing'!F267="","",'Request Testing'!F267)</f>
        <v/>
      </c>
      <c r="G267" s="22" t="str">
        <f>IF('Request Testing'!G267="","",'Request Testing'!G267)</f>
        <v/>
      </c>
      <c r="H267" s="71" t="str">
        <f>IF('Request Testing'!H267="","",'Request Testing'!H267)</f>
        <v/>
      </c>
      <c r="I267" s="22" t="str">
        <f>IF('Request Testing'!I267="","",'Request Testing'!I267)</f>
        <v/>
      </c>
      <c r="J267" s="22" t="str">
        <f>IF('Request Testing'!J267="","",'Request Testing'!J267)</f>
        <v/>
      </c>
      <c r="K267" s="22" t="str">
        <f>IF('Request Testing'!K267="","",'Request Testing'!K267)</f>
        <v/>
      </c>
      <c r="L267" s="70" t="str">
        <f>IF('Request Testing'!L267="","",'Request Testing'!L267)</f>
        <v/>
      </c>
      <c r="M267" s="70" t="str">
        <f>IF('Request Testing'!M267="","",'Request Testing'!M267)</f>
        <v/>
      </c>
      <c r="N267" s="70" t="str">
        <f>IF('Request Testing'!N267="","",'Request Testing'!N267)</f>
        <v/>
      </c>
      <c r="O267" s="72" t="str">
        <f>IF('Request Testing'!O267&lt;1,"",IF(AND(OR('Request Testing'!L267&gt;0,'Request Testing'!M267&gt;0,'Request Testing'!N267&gt;0),COUNTA('Request Testing'!O267)&gt;0),"","PV"))</f>
        <v/>
      </c>
      <c r="P267" s="72" t="str">
        <f>IF('Request Testing'!P267&lt;1,"",IF(AND(OR('Request Testing'!L267&gt;0,'Request Testing'!M267&gt;0),COUNTA('Request Testing'!P267)&gt;0),"HPS ADD ON","HPS"))</f>
        <v/>
      </c>
      <c r="Q267" s="72" t="str">
        <f>IF('Request Testing'!Q267&lt;1,"",IF(AND(OR('Request Testing'!L267&gt;0,'Request Testing'!M267&gt;0),COUNTA('Request Testing'!Q267)&gt;0),"CC ADD ON","CC"))</f>
        <v/>
      </c>
      <c r="R267" s="72" t="str">
        <f>IF('Request Testing'!R267&lt;1,"",IF(AND(OR('Request Testing'!L267&gt;0,'Request Testing'!M267&gt;0),COUNTA('Request Testing'!R267)&gt;0),"RC ADD ON","RC"))</f>
        <v/>
      </c>
      <c r="S267" s="70" t="str">
        <f>IF('Request Testing'!S267&lt;1,"",IF(AND(OR('Request Testing'!L267&gt;0,'Request Testing'!M267&gt;0),COUNTA('Request Testing'!S267)&gt;0),"DL ADD ON","DL"))</f>
        <v/>
      </c>
      <c r="T267" s="70" t="str">
        <f>IF('Request Testing'!T267="","",'Request Testing'!T267)</f>
        <v/>
      </c>
      <c r="U267" s="70" t="str">
        <f>IF('Request Testing'!U267&lt;1,"",IF(AND(OR('Request Testing'!L267&gt;0,'Request Testing'!M267&gt;0),COUNTA('Request Testing'!U267)&gt;0),"OH ADD ON","OH"))</f>
        <v/>
      </c>
      <c r="V267" s="73" t="str">
        <f>IF('Request Testing'!V267&lt;1,"",IF(AND(OR('Request Testing'!L267&gt;0,'Request Testing'!M267&gt;0),COUNTA('Request Testing'!V267)&gt;0),"GCP","AM"))</f>
        <v/>
      </c>
      <c r="W267" s="73" t="str">
        <f>IF('Request Testing'!W267&lt;1,"",IF(AND(OR('Request Testing'!L267&gt;0,'Request Testing'!M267&gt;0),COUNTA('Request Testing'!W267)&gt;0),"GCP","NH"))</f>
        <v/>
      </c>
      <c r="X267" s="73" t="str">
        <f>IF('Request Testing'!X267&lt;1,"",IF(AND(OR('Request Testing'!L267&gt;0,'Request Testing'!M267&gt;0),COUNTA('Request Testing'!X267)&gt;0),"GCP","CA"))</f>
        <v/>
      </c>
      <c r="Y267" s="73" t="str">
        <f>IF('Request Testing'!Y267&lt;1,"",IF(AND(OR('Request Testing'!L267&gt;0,'Request Testing'!M267&gt;0),COUNTA('Request Testing'!Y267)&gt;0),"GCP","DD"))</f>
        <v/>
      </c>
      <c r="Z267" s="73" t="str">
        <f>IF('Request Testing'!Z267&lt;1,"",IF(AND(OR('Request Testing'!L267&gt;0,'Request Testing'!M267&gt;0),COUNTA('Request Testing'!Z267)&gt;0),"GCP","TH"))</f>
        <v/>
      </c>
      <c r="AA267" s="73" t="str">
        <f>IF('Request Testing'!AA267&lt;1,"",IF(AND(OR('Request Testing'!L267&gt;0,'Request Testing'!M267&gt;0),COUNTA('Request Testing'!AA267)&gt;0),"GCP","PHA"))</f>
        <v/>
      </c>
      <c r="AB267" s="73" t="str">
        <f>IF('Request Testing'!AB267&lt;1,"",IF(AND(OR('Request Testing'!L267&gt;0,'Request Testing'!M267&gt;0),COUNTA('Request Testing'!AB267)&gt;0),"GCP","OS"))</f>
        <v/>
      </c>
      <c r="AE267" s="74" t="str">
        <f>IF(OR('Request Testing'!L267&gt;0,'Request Testing'!M267&gt;0,'Request Testing'!N267&gt;0,'Request Testing'!O267&gt;0,'Request Testing'!P267&gt;0,'Request Testing'!Q267&gt;0,'Request Testing'!R267&gt;0,'Request Testing'!S267&gt;0,'Request Testing'!T267&gt;0,'Request Testing'!U267&gt;0,'Request Testing'!V267&gt;0,'Request Testing'!W267&gt;0,'Request Testing'!X267&gt;0,'Request Testing'!Y267&gt;0,'Request Testing'!Z267&gt;0,'Request Testing'!AA267&gt;0,'Request Testing'!AB267&gt;0),"X","")</f>
        <v/>
      </c>
      <c r="AF267" s="75" t="str">
        <f>IF(ISNUMBER(SEARCH({"S"},C267)),"S",IF(ISNUMBER(SEARCH({"M"},C267)),"B",IF(ISNUMBER(SEARCH({"B"},C267)),"B",IF(ISNUMBER(SEARCH({"C"},C267)),"C",IF(ISNUMBER(SEARCH({"H"},C267)),"C",IF(ISNUMBER(SEARCH({"F"},C267)),"C",""))))))</f>
        <v/>
      </c>
      <c r="AG267" s="74" t="str">
        <f t="shared" si="60"/>
        <v/>
      </c>
      <c r="AH267" s="74" t="str">
        <f t="shared" si="61"/>
        <v/>
      </c>
      <c r="AI267" s="74" t="str">
        <f t="shared" si="62"/>
        <v/>
      </c>
      <c r="AJ267" s="4" t="str">
        <f t="shared" si="63"/>
        <v/>
      </c>
      <c r="AK267" s="76" t="str">
        <f>IF('Request Testing'!M267&lt;1,"",IF(AND(OR('Request Testing'!$E$1&gt;0),COUNTA('Request Testing'!M267)&gt;0),"CHR","GGP-LD"))</f>
        <v/>
      </c>
      <c r="AL267" s="4" t="str">
        <f t="shared" si="64"/>
        <v/>
      </c>
      <c r="AM267" s="52" t="str">
        <f t="shared" si="65"/>
        <v/>
      </c>
      <c r="AN267" s="4" t="str">
        <f t="shared" si="66"/>
        <v/>
      </c>
      <c r="AO267" s="4" t="str">
        <f t="shared" si="67"/>
        <v/>
      </c>
      <c r="AP267" s="74" t="str">
        <f t="shared" si="68"/>
        <v/>
      </c>
      <c r="AQ267" s="4" t="str">
        <f t="shared" si="69"/>
        <v/>
      </c>
      <c r="AR267" s="4" t="str">
        <f t="shared" si="79"/>
        <v/>
      </c>
      <c r="AS267" s="74" t="str">
        <f t="shared" si="70"/>
        <v/>
      </c>
      <c r="AT267" s="4" t="str">
        <f t="shared" si="71"/>
        <v/>
      </c>
      <c r="AU267" s="4" t="str">
        <f t="shared" si="72"/>
        <v/>
      </c>
      <c r="AV267" s="4" t="str">
        <f t="shared" si="73"/>
        <v/>
      </c>
      <c r="AW267" s="4" t="str">
        <f t="shared" si="74"/>
        <v/>
      </c>
      <c r="AX267" s="4" t="str">
        <f t="shared" si="75"/>
        <v/>
      </c>
      <c r="AY267" s="4" t="str">
        <f t="shared" si="76"/>
        <v/>
      </c>
      <c r="AZ267" s="4" t="str">
        <f t="shared" si="77"/>
        <v/>
      </c>
      <c r="BA267" s="77" t="str">
        <f>IF(AND(OR('Request Testing'!L267&gt;0,'Request Testing'!M267&gt;0),COUNTA('Request Testing'!V267:AB267)&gt;0),"Run Panel","")</f>
        <v/>
      </c>
      <c r="BC267" s="78" t="str">
        <f>IF(AG267="Blood Card",'Order Details'!$S$34,"")</f>
        <v/>
      </c>
      <c r="BD267" s="78" t="str">
        <f>IF(AH267="Hair Card",'Order Details'!$S$35,"")</f>
        <v/>
      </c>
      <c r="BF267" s="4" t="str">
        <f>IF(AJ267="GGP-HD",'Order Details'!$N$10,"")</f>
        <v/>
      </c>
      <c r="BG267" s="79" t="str">
        <f>IF(AK267="GGP-LD",'Order Details'!$N$15,IF(AK267="CHR",'Order Details'!$P$15,""))</f>
        <v/>
      </c>
      <c r="BH267" s="52" t="str">
        <f>IF(AL267="GGP-uLD",'Order Details'!$N$18,"")</f>
        <v/>
      </c>
      <c r="BI267" s="80" t="str">
        <f>IF(AM267="PV",'Order Details'!$N$24,"")</f>
        <v/>
      </c>
      <c r="BJ267" s="78" t="str">
        <f>IF(AN267="HPS",'Order Details'!$N$34,IF(AN267="HPS ADD ON",'Order Details'!$M$34,""))</f>
        <v/>
      </c>
      <c r="BK267" s="78" t="str">
        <f>IF(AO267="CC",'Order Details'!$N$33,IF(AO267="CC ADD ON",'Order Details'!$M$33,""))</f>
        <v/>
      </c>
      <c r="BL267" s="79" t="str">
        <f>IF(AP267="DL",'Order Details'!$N$35,"")</f>
        <v/>
      </c>
      <c r="BM267" s="79" t="str">
        <f>IF(AQ267="RC",'Order Details'!$N$36,"")</f>
        <v/>
      </c>
      <c r="BN267" s="79" t="str">
        <f>IF(AR267="OH",'Order Details'!$N$37,"")</f>
        <v/>
      </c>
      <c r="BO267" s="79" t="str">
        <f>IF(AS267="BVD",'Order Details'!$N$38,"")</f>
        <v/>
      </c>
      <c r="BP267" s="79" t="str">
        <f>IF(AT267="AM",'Order Details'!$N$40,"")</f>
        <v/>
      </c>
      <c r="BQ267" s="79" t="str">
        <f>IF(AU267="NH",'Order Details'!$N$41,"")</f>
        <v/>
      </c>
      <c r="BR267" s="79" t="str">
        <f>IF(AV267="CA",'Order Details'!$N$42,"")</f>
        <v/>
      </c>
      <c r="BS267" s="79" t="str">
        <f>IF(AW267="DD",'Order Details'!$N$43,"")</f>
        <v/>
      </c>
      <c r="BT267" s="79" t="str">
        <f>IF(AX267="TH",'Order Details'!$N$45,"")</f>
        <v/>
      </c>
      <c r="BU267" s="79" t="str">
        <f>IF(AY267="PHA",'Order Details'!$N$44,"")</f>
        <v/>
      </c>
      <c r="BV267" s="79" t="str">
        <f>IF(AZ267="OS",'Order Details'!$N$46,"")</f>
        <v/>
      </c>
      <c r="BW267" s="79" t="str">
        <f>IF(BA267="RUN PANEL",'Order Details'!$N$39,"")</f>
        <v/>
      </c>
      <c r="BX267" s="79" t="str">
        <f t="shared" si="78"/>
        <v/>
      </c>
    </row>
    <row r="268" spans="1:76" ht="15.75" customHeight="1">
      <c r="A268" s="22" t="str">
        <f>IF('Request Testing'!A268&gt;0,'Request Testing'!A268,"")</f>
        <v/>
      </c>
      <c r="B268" s="70" t="str">
        <f>IF('Request Testing'!B268="","",'Request Testing'!B268)</f>
        <v/>
      </c>
      <c r="C268" s="70" t="str">
        <f>IF('Request Testing'!C268="","",'Request Testing'!C268)</f>
        <v/>
      </c>
      <c r="D268" s="24" t="str">
        <f>IF('Request Testing'!D268="","",'Request Testing'!D268)</f>
        <v/>
      </c>
      <c r="E268" s="24" t="str">
        <f>IF('Request Testing'!E268="","",'Request Testing'!E268)</f>
        <v/>
      </c>
      <c r="F268" s="24" t="str">
        <f>IF('Request Testing'!F268="","",'Request Testing'!F268)</f>
        <v/>
      </c>
      <c r="G268" s="22" t="str">
        <f>IF('Request Testing'!G268="","",'Request Testing'!G268)</f>
        <v/>
      </c>
      <c r="H268" s="71" t="str">
        <f>IF('Request Testing'!H268="","",'Request Testing'!H268)</f>
        <v/>
      </c>
      <c r="I268" s="22" t="str">
        <f>IF('Request Testing'!I268="","",'Request Testing'!I268)</f>
        <v/>
      </c>
      <c r="J268" s="22" t="str">
        <f>IF('Request Testing'!J268="","",'Request Testing'!J268)</f>
        <v/>
      </c>
      <c r="K268" s="22" t="str">
        <f>IF('Request Testing'!K268="","",'Request Testing'!K268)</f>
        <v/>
      </c>
      <c r="L268" s="70" t="str">
        <f>IF('Request Testing'!L268="","",'Request Testing'!L268)</f>
        <v/>
      </c>
      <c r="M268" s="70" t="str">
        <f>IF('Request Testing'!M268="","",'Request Testing'!M268)</f>
        <v/>
      </c>
      <c r="N268" s="70" t="str">
        <f>IF('Request Testing'!N268="","",'Request Testing'!N268)</f>
        <v/>
      </c>
      <c r="O268" s="72" t="str">
        <f>IF('Request Testing'!O268&lt;1,"",IF(AND(OR('Request Testing'!L268&gt;0,'Request Testing'!M268&gt;0,'Request Testing'!N268&gt;0),COUNTA('Request Testing'!O268)&gt;0),"","PV"))</f>
        <v/>
      </c>
      <c r="P268" s="72" t="str">
        <f>IF('Request Testing'!P268&lt;1,"",IF(AND(OR('Request Testing'!L268&gt;0,'Request Testing'!M268&gt;0),COUNTA('Request Testing'!P268)&gt;0),"HPS ADD ON","HPS"))</f>
        <v/>
      </c>
      <c r="Q268" s="72" t="str">
        <f>IF('Request Testing'!Q268&lt;1,"",IF(AND(OR('Request Testing'!L268&gt;0,'Request Testing'!M268&gt;0),COUNTA('Request Testing'!Q268)&gt;0),"CC ADD ON","CC"))</f>
        <v/>
      </c>
      <c r="R268" s="72" t="str">
        <f>IF('Request Testing'!R268&lt;1,"",IF(AND(OR('Request Testing'!L268&gt;0,'Request Testing'!M268&gt;0),COUNTA('Request Testing'!R268)&gt;0),"RC ADD ON","RC"))</f>
        <v/>
      </c>
      <c r="S268" s="70" t="str">
        <f>IF('Request Testing'!S268&lt;1,"",IF(AND(OR('Request Testing'!L268&gt;0,'Request Testing'!M268&gt;0),COUNTA('Request Testing'!S268)&gt;0),"DL ADD ON","DL"))</f>
        <v/>
      </c>
      <c r="T268" s="70" t="str">
        <f>IF('Request Testing'!T268="","",'Request Testing'!T268)</f>
        <v/>
      </c>
      <c r="U268" s="70" t="str">
        <f>IF('Request Testing'!U268&lt;1,"",IF(AND(OR('Request Testing'!L268&gt;0,'Request Testing'!M268&gt;0),COUNTA('Request Testing'!U268)&gt;0),"OH ADD ON","OH"))</f>
        <v/>
      </c>
      <c r="V268" s="73" t="str">
        <f>IF('Request Testing'!V268&lt;1,"",IF(AND(OR('Request Testing'!L268&gt;0,'Request Testing'!M268&gt;0),COUNTA('Request Testing'!V268)&gt;0),"GCP","AM"))</f>
        <v/>
      </c>
      <c r="W268" s="73" t="str">
        <f>IF('Request Testing'!W268&lt;1,"",IF(AND(OR('Request Testing'!L268&gt;0,'Request Testing'!M268&gt;0),COUNTA('Request Testing'!W268)&gt;0),"GCP","NH"))</f>
        <v/>
      </c>
      <c r="X268" s="73" t="str">
        <f>IF('Request Testing'!X268&lt;1,"",IF(AND(OR('Request Testing'!L268&gt;0,'Request Testing'!M268&gt;0),COUNTA('Request Testing'!X268)&gt;0),"GCP","CA"))</f>
        <v/>
      </c>
      <c r="Y268" s="73" t="str">
        <f>IF('Request Testing'!Y268&lt;1,"",IF(AND(OR('Request Testing'!L268&gt;0,'Request Testing'!M268&gt;0),COUNTA('Request Testing'!Y268)&gt;0),"GCP","DD"))</f>
        <v/>
      </c>
      <c r="Z268" s="73" t="str">
        <f>IF('Request Testing'!Z268&lt;1,"",IF(AND(OR('Request Testing'!L268&gt;0,'Request Testing'!M268&gt;0),COUNTA('Request Testing'!Z268)&gt;0),"GCP","TH"))</f>
        <v/>
      </c>
      <c r="AA268" s="73" t="str">
        <f>IF('Request Testing'!AA268&lt;1,"",IF(AND(OR('Request Testing'!L268&gt;0,'Request Testing'!M268&gt;0),COUNTA('Request Testing'!AA268)&gt;0),"GCP","PHA"))</f>
        <v/>
      </c>
      <c r="AB268" s="73" t="str">
        <f>IF('Request Testing'!AB268&lt;1,"",IF(AND(OR('Request Testing'!L268&gt;0,'Request Testing'!M268&gt;0),COUNTA('Request Testing'!AB268)&gt;0),"GCP","OS"))</f>
        <v/>
      </c>
      <c r="AE268" s="74" t="str">
        <f>IF(OR('Request Testing'!L268&gt;0,'Request Testing'!M268&gt;0,'Request Testing'!N268&gt;0,'Request Testing'!O268&gt;0,'Request Testing'!P268&gt;0,'Request Testing'!Q268&gt;0,'Request Testing'!R268&gt;0,'Request Testing'!S268&gt;0,'Request Testing'!T268&gt;0,'Request Testing'!U268&gt;0,'Request Testing'!V268&gt;0,'Request Testing'!W268&gt;0,'Request Testing'!X268&gt;0,'Request Testing'!Y268&gt;0,'Request Testing'!Z268&gt;0,'Request Testing'!AA268&gt;0,'Request Testing'!AB268&gt;0),"X","")</f>
        <v/>
      </c>
      <c r="AF268" s="75" t="str">
        <f>IF(ISNUMBER(SEARCH({"S"},C268)),"S",IF(ISNUMBER(SEARCH({"M"},C268)),"B",IF(ISNUMBER(SEARCH({"B"},C268)),"B",IF(ISNUMBER(SEARCH({"C"},C268)),"C",IF(ISNUMBER(SEARCH({"H"},C268)),"C",IF(ISNUMBER(SEARCH({"F"},C268)),"C",""))))))</f>
        <v/>
      </c>
      <c r="AG268" s="74" t="str">
        <f t="shared" si="60"/>
        <v/>
      </c>
      <c r="AH268" s="74" t="str">
        <f t="shared" si="61"/>
        <v/>
      </c>
      <c r="AI268" s="74" t="str">
        <f t="shared" si="62"/>
        <v/>
      </c>
      <c r="AJ268" s="4" t="str">
        <f t="shared" si="63"/>
        <v/>
      </c>
      <c r="AK268" s="76" t="str">
        <f>IF('Request Testing'!M268&lt;1,"",IF(AND(OR('Request Testing'!$E$1&gt;0),COUNTA('Request Testing'!M268)&gt;0),"CHR","GGP-LD"))</f>
        <v/>
      </c>
      <c r="AL268" s="4" t="str">
        <f t="shared" si="64"/>
        <v/>
      </c>
      <c r="AM268" s="52" t="str">
        <f t="shared" si="65"/>
        <v/>
      </c>
      <c r="AN268" s="4" t="str">
        <f t="shared" si="66"/>
        <v/>
      </c>
      <c r="AO268" s="4" t="str">
        <f t="shared" si="67"/>
        <v/>
      </c>
      <c r="AP268" s="74" t="str">
        <f t="shared" si="68"/>
        <v/>
      </c>
      <c r="AQ268" s="4" t="str">
        <f t="shared" si="69"/>
        <v/>
      </c>
      <c r="AR268" s="4" t="str">
        <f t="shared" si="79"/>
        <v/>
      </c>
      <c r="AS268" s="74" t="str">
        <f t="shared" si="70"/>
        <v/>
      </c>
      <c r="AT268" s="4" t="str">
        <f t="shared" si="71"/>
        <v/>
      </c>
      <c r="AU268" s="4" t="str">
        <f t="shared" si="72"/>
        <v/>
      </c>
      <c r="AV268" s="4" t="str">
        <f t="shared" si="73"/>
        <v/>
      </c>
      <c r="AW268" s="4" t="str">
        <f t="shared" si="74"/>
        <v/>
      </c>
      <c r="AX268" s="4" t="str">
        <f t="shared" si="75"/>
        <v/>
      </c>
      <c r="AY268" s="4" t="str">
        <f t="shared" si="76"/>
        <v/>
      </c>
      <c r="AZ268" s="4" t="str">
        <f t="shared" si="77"/>
        <v/>
      </c>
      <c r="BA268" s="77" t="str">
        <f>IF(AND(OR('Request Testing'!L268&gt;0,'Request Testing'!M268&gt;0),COUNTA('Request Testing'!V268:AB268)&gt;0),"Run Panel","")</f>
        <v/>
      </c>
      <c r="BC268" s="78" t="str">
        <f>IF(AG268="Blood Card",'Order Details'!$S$34,"")</f>
        <v/>
      </c>
      <c r="BD268" s="78" t="str">
        <f>IF(AH268="Hair Card",'Order Details'!$S$35,"")</f>
        <v/>
      </c>
      <c r="BF268" s="4" t="str">
        <f>IF(AJ268="GGP-HD",'Order Details'!$N$10,"")</f>
        <v/>
      </c>
      <c r="BG268" s="79" t="str">
        <f>IF(AK268="GGP-LD",'Order Details'!$N$15,IF(AK268="CHR",'Order Details'!$P$15,""))</f>
        <v/>
      </c>
      <c r="BH268" s="52" t="str">
        <f>IF(AL268="GGP-uLD",'Order Details'!$N$18,"")</f>
        <v/>
      </c>
      <c r="BI268" s="80" t="str">
        <f>IF(AM268="PV",'Order Details'!$N$24,"")</f>
        <v/>
      </c>
      <c r="BJ268" s="78" t="str">
        <f>IF(AN268="HPS",'Order Details'!$N$34,IF(AN268="HPS ADD ON",'Order Details'!$M$34,""))</f>
        <v/>
      </c>
      <c r="BK268" s="78" t="str">
        <f>IF(AO268="CC",'Order Details'!$N$33,IF(AO268="CC ADD ON",'Order Details'!$M$33,""))</f>
        <v/>
      </c>
      <c r="BL268" s="79" t="str">
        <f>IF(AP268="DL",'Order Details'!$N$35,"")</f>
        <v/>
      </c>
      <c r="BM268" s="79" t="str">
        <f>IF(AQ268="RC",'Order Details'!$N$36,"")</f>
        <v/>
      </c>
      <c r="BN268" s="79" t="str">
        <f>IF(AR268="OH",'Order Details'!$N$37,"")</f>
        <v/>
      </c>
      <c r="BO268" s="79" t="str">
        <f>IF(AS268="BVD",'Order Details'!$N$38,"")</f>
        <v/>
      </c>
      <c r="BP268" s="79" t="str">
        <f>IF(AT268="AM",'Order Details'!$N$40,"")</f>
        <v/>
      </c>
      <c r="BQ268" s="79" t="str">
        <f>IF(AU268="NH",'Order Details'!$N$41,"")</f>
        <v/>
      </c>
      <c r="BR268" s="79" t="str">
        <f>IF(AV268="CA",'Order Details'!$N$42,"")</f>
        <v/>
      </c>
      <c r="BS268" s="79" t="str">
        <f>IF(AW268="DD",'Order Details'!$N$43,"")</f>
        <v/>
      </c>
      <c r="BT268" s="79" t="str">
        <f>IF(AX268="TH",'Order Details'!$N$45,"")</f>
        <v/>
      </c>
      <c r="BU268" s="79" t="str">
        <f>IF(AY268="PHA",'Order Details'!$N$44,"")</f>
        <v/>
      </c>
      <c r="BV268" s="79" t="str">
        <f>IF(AZ268="OS",'Order Details'!$N$46,"")</f>
        <v/>
      </c>
      <c r="BW268" s="79" t="str">
        <f>IF(BA268="RUN PANEL",'Order Details'!$N$39,"")</f>
        <v/>
      </c>
      <c r="BX268" s="79" t="str">
        <f t="shared" si="78"/>
        <v/>
      </c>
    </row>
    <row r="269" spans="1:76" ht="15.75" customHeight="1">
      <c r="A269" s="22" t="str">
        <f>IF('Request Testing'!A269&gt;0,'Request Testing'!A269,"")</f>
        <v/>
      </c>
      <c r="B269" s="70" t="str">
        <f>IF('Request Testing'!B269="","",'Request Testing'!B269)</f>
        <v/>
      </c>
      <c r="C269" s="70" t="str">
        <f>IF('Request Testing'!C269="","",'Request Testing'!C269)</f>
        <v/>
      </c>
      <c r="D269" s="24" t="str">
        <f>IF('Request Testing'!D269="","",'Request Testing'!D269)</f>
        <v/>
      </c>
      <c r="E269" s="24" t="str">
        <f>IF('Request Testing'!E269="","",'Request Testing'!E269)</f>
        <v/>
      </c>
      <c r="F269" s="24" t="str">
        <f>IF('Request Testing'!F269="","",'Request Testing'!F269)</f>
        <v/>
      </c>
      <c r="G269" s="22" t="str">
        <f>IF('Request Testing'!G269="","",'Request Testing'!G269)</f>
        <v/>
      </c>
      <c r="H269" s="71" t="str">
        <f>IF('Request Testing'!H269="","",'Request Testing'!H269)</f>
        <v/>
      </c>
      <c r="I269" s="22" t="str">
        <f>IF('Request Testing'!I269="","",'Request Testing'!I269)</f>
        <v/>
      </c>
      <c r="J269" s="22" t="str">
        <f>IF('Request Testing'!J269="","",'Request Testing'!J269)</f>
        <v/>
      </c>
      <c r="K269" s="22" t="str">
        <f>IF('Request Testing'!K269="","",'Request Testing'!K269)</f>
        <v/>
      </c>
      <c r="L269" s="70" t="str">
        <f>IF('Request Testing'!L269="","",'Request Testing'!L269)</f>
        <v/>
      </c>
      <c r="M269" s="70" t="str">
        <f>IF('Request Testing'!M269="","",'Request Testing'!M269)</f>
        <v/>
      </c>
      <c r="N269" s="70" t="str">
        <f>IF('Request Testing'!N269="","",'Request Testing'!N269)</f>
        <v/>
      </c>
      <c r="O269" s="72" t="str">
        <f>IF('Request Testing'!O269&lt;1,"",IF(AND(OR('Request Testing'!L269&gt;0,'Request Testing'!M269&gt;0,'Request Testing'!N269&gt;0),COUNTA('Request Testing'!O269)&gt;0),"","PV"))</f>
        <v/>
      </c>
      <c r="P269" s="72" t="str">
        <f>IF('Request Testing'!P269&lt;1,"",IF(AND(OR('Request Testing'!L269&gt;0,'Request Testing'!M269&gt;0),COUNTA('Request Testing'!P269)&gt;0),"HPS ADD ON","HPS"))</f>
        <v/>
      </c>
      <c r="Q269" s="72" t="str">
        <f>IF('Request Testing'!Q269&lt;1,"",IF(AND(OR('Request Testing'!L269&gt;0,'Request Testing'!M269&gt;0),COUNTA('Request Testing'!Q269)&gt;0),"CC ADD ON","CC"))</f>
        <v/>
      </c>
      <c r="R269" s="72" t="str">
        <f>IF('Request Testing'!R269&lt;1,"",IF(AND(OR('Request Testing'!L269&gt;0,'Request Testing'!M269&gt;0),COUNTA('Request Testing'!R269)&gt;0),"RC ADD ON","RC"))</f>
        <v/>
      </c>
      <c r="S269" s="70" t="str">
        <f>IF('Request Testing'!S269&lt;1,"",IF(AND(OR('Request Testing'!L269&gt;0,'Request Testing'!M269&gt;0),COUNTA('Request Testing'!S269)&gt;0),"DL ADD ON","DL"))</f>
        <v/>
      </c>
      <c r="T269" s="70" t="str">
        <f>IF('Request Testing'!T269="","",'Request Testing'!T269)</f>
        <v/>
      </c>
      <c r="U269" s="70" t="str">
        <f>IF('Request Testing'!U269&lt;1,"",IF(AND(OR('Request Testing'!L269&gt;0,'Request Testing'!M269&gt;0),COUNTA('Request Testing'!U269)&gt;0),"OH ADD ON","OH"))</f>
        <v/>
      </c>
      <c r="V269" s="73" t="str">
        <f>IF('Request Testing'!V269&lt;1,"",IF(AND(OR('Request Testing'!L269&gt;0,'Request Testing'!M269&gt;0),COUNTA('Request Testing'!V269)&gt;0),"GCP","AM"))</f>
        <v/>
      </c>
      <c r="W269" s="73" t="str">
        <f>IF('Request Testing'!W269&lt;1,"",IF(AND(OR('Request Testing'!L269&gt;0,'Request Testing'!M269&gt;0),COUNTA('Request Testing'!W269)&gt;0),"GCP","NH"))</f>
        <v/>
      </c>
      <c r="X269" s="73" t="str">
        <f>IF('Request Testing'!X269&lt;1,"",IF(AND(OR('Request Testing'!L269&gt;0,'Request Testing'!M269&gt;0),COUNTA('Request Testing'!X269)&gt;0),"GCP","CA"))</f>
        <v/>
      </c>
      <c r="Y269" s="73" t="str">
        <f>IF('Request Testing'!Y269&lt;1,"",IF(AND(OR('Request Testing'!L269&gt;0,'Request Testing'!M269&gt;0),COUNTA('Request Testing'!Y269)&gt;0),"GCP","DD"))</f>
        <v/>
      </c>
      <c r="Z269" s="73" t="str">
        <f>IF('Request Testing'!Z269&lt;1,"",IF(AND(OR('Request Testing'!L269&gt;0,'Request Testing'!M269&gt;0),COUNTA('Request Testing'!Z269)&gt;0),"GCP","TH"))</f>
        <v/>
      </c>
      <c r="AA269" s="73" t="str">
        <f>IF('Request Testing'!AA269&lt;1,"",IF(AND(OR('Request Testing'!L269&gt;0,'Request Testing'!M269&gt;0),COUNTA('Request Testing'!AA269)&gt;0),"GCP","PHA"))</f>
        <v/>
      </c>
      <c r="AB269" s="73" t="str">
        <f>IF('Request Testing'!AB269&lt;1,"",IF(AND(OR('Request Testing'!L269&gt;0,'Request Testing'!M269&gt;0),COUNTA('Request Testing'!AB269)&gt;0),"GCP","OS"))</f>
        <v/>
      </c>
      <c r="AE269" s="74" t="str">
        <f>IF(OR('Request Testing'!L269&gt;0,'Request Testing'!M269&gt;0,'Request Testing'!N269&gt;0,'Request Testing'!O269&gt;0,'Request Testing'!P269&gt;0,'Request Testing'!Q269&gt;0,'Request Testing'!R269&gt;0,'Request Testing'!S269&gt;0,'Request Testing'!T269&gt;0,'Request Testing'!U269&gt;0,'Request Testing'!V269&gt;0,'Request Testing'!W269&gt;0,'Request Testing'!X269&gt;0,'Request Testing'!Y269&gt;0,'Request Testing'!Z269&gt;0,'Request Testing'!AA269&gt;0,'Request Testing'!AB269&gt;0),"X","")</f>
        <v/>
      </c>
      <c r="AF269" s="75" t="str">
        <f>IF(ISNUMBER(SEARCH({"S"},C269)),"S",IF(ISNUMBER(SEARCH({"M"},C269)),"B",IF(ISNUMBER(SEARCH({"B"},C269)),"B",IF(ISNUMBER(SEARCH({"C"},C269)),"C",IF(ISNUMBER(SEARCH({"H"},C269)),"C",IF(ISNUMBER(SEARCH({"F"},C269)),"C",""))))))</f>
        <v/>
      </c>
      <c r="AG269" s="74" t="str">
        <f t="shared" si="60"/>
        <v/>
      </c>
      <c r="AH269" s="74" t="str">
        <f t="shared" si="61"/>
        <v/>
      </c>
      <c r="AI269" s="74" t="str">
        <f t="shared" si="62"/>
        <v/>
      </c>
      <c r="AJ269" s="4" t="str">
        <f t="shared" si="63"/>
        <v/>
      </c>
      <c r="AK269" s="76" t="str">
        <f>IF('Request Testing'!M269&lt;1,"",IF(AND(OR('Request Testing'!$E$1&gt;0),COUNTA('Request Testing'!M269)&gt;0),"CHR","GGP-LD"))</f>
        <v/>
      </c>
      <c r="AL269" s="4" t="str">
        <f t="shared" si="64"/>
        <v/>
      </c>
      <c r="AM269" s="52" t="str">
        <f t="shared" si="65"/>
        <v/>
      </c>
      <c r="AN269" s="4" t="str">
        <f t="shared" si="66"/>
        <v/>
      </c>
      <c r="AO269" s="4" t="str">
        <f t="shared" si="67"/>
        <v/>
      </c>
      <c r="AP269" s="74" t="str">
        <f t="shared" si="68"/>
        <v/>
      </c>
      <c r="AQ269" s="4" t="str">
        <f t="shared" si="69"/>
        <v/>
      </c>
      <c r="AR269" s="4" t="str">
        <f t="shared" si="79"/>
        <v/>
      </c>
      <c r="AS269" s="74" t="str">
        <f t="shared" si="70"/>
        <v/>
      </c>
      <c r="AT269" s="4" t="str">
        <f t="shared" si="71"/>
        <v/>
      </c>
      <c r="AU269" s="4" t="str">
        <f t="shared" si="72"/>
        <v/>
      </c>
      <c r="AV269" s="4" t="str">
        <f t="shared" si="73"/>
        <v/>
      </c>
      <c r="AW269" s="4" t="str">
        <f t="shared" si="74"/>
        <v/>
      </c>
      <c r="AX269" s="4" t="str">
        <f t="shared" si="75"/>
        <v/>
      </c>
      <c r="AY269" s="4" t="str">
        <f t="shared" si="76"/>
        <v/>
      </c>
      <c r="AZ269" s="4" t="str">
        <f t="shared" si="77"/>
        <v/>
      </c>
      <c r="BA269" s="77" t="str">
        <f>IF(AND(OR('Request Testing'!L269&gt;0,'Request Testing'!M269&gt;0),COUNTA('Request Testing'!V269:AB269)&gt;0),"Run Panel","")</f>
        <v/>
      </c>
      <c r="BC269" s="78" t="str">
        <f>IF(AG269="Blood Card",'Order Details'!$S$34,"")</f>
        <v/>
      </c>
      <c r="BD269" s="78" t="str">
        <f>IF(AH269="Hair Card",'Order Details'!$S$35,"")</f>
        <v/>
      </c>
      <c r="BF269" s="4" t="str">
        <f>IF(AJ269="GGP-HD",'Order Details'!$N$10,"")</f>
        <v/>
      </c>
      <c r="BG269" s="79" t="str">
        <f>IF(AK269="GGP-LD",'Order Details'!$N$15,IF(AK269="CHR",'Order Details'!$P$15,""))</f>
        <v/>
      </c>
      <c r="BH269" s="52" t="str">
        <f>IF(AL269="GGP-uLD",'Order Details'!$N$18,"")</f>
        <v/>
      </c>
      <c r="BI269" s="80" t="str">
        <f>IF(AM269="PV",'Order Details'!$N$24,"")</f>
        <v/>
      </c>
      <c r="BJ269" s="78" t="str">
        <f>IF(AN269="HPS",'Order Details'!$N$34,IF(AN269="HPS ADD ON",'Order Details'!$M$34,""))</f>
        <v/>
      </c>
      <c r="BK269" s="78" t="str">
        <f>IF(AO269="CC",'Order Details'!$N$33,IF(AO269="CC ADD ON",'Order Details'!$M$33,""))</f>
        <v/>
      </c>
      <c r="BL269" s="79" t="str">
        <f>IF(AP269="DL",'Order Details'!$N$35,"")</f>
        <v/>
      </c>
      <c r="BM269" s="79" t="str">
        <f>IF(AQ269="RC",'Order Details'!$N$36,"")</f>
        <v/>
      </c>
      <c r="BN269" s="79" t="str">
        <f>IF(AR269="OH",'Order Details'!$N$37,"")</f>
        <v/>
      </c>
      <c r="BO269" s="79" t="str">
        <f>IF(AS269="BVD",'Order Details'!$N$38,"")</f>
        <v/>
      </c>
      <c r="BP269" s="79" t="str">
        <f>IF(AT269="AM",'Order Details'!$N$40,"")</f>
        <v/>
      </c>
      <c r="BQ269" s="79" t="str">
        <f>IF(AU269="NH",'Order Details'!$N$41,"")</f>
        <v/>
      </c>
      <c r="BR269" s="79" t="str">
        <f>IF(AV269="CA",'Order Details'!$N$42,"")</f>
        <v/>
      </c>
      <c r="BS269" s="79" t="str">
        <f>IF(AW269="DD",'Order Details'!$N$43,"")</f>
        <v/>
      </c>
      <c r="BT269" s="79" t="str">
        <f>IF(AX269="TH",'Order Details'!$N$45,"")</f>
        <v/>
      </c>
      <c r="BU269" s="79" t="str">
        <f>IF(AY269="PHA",'Order Details'!$N$44,"")</f>
        <v/>
      </c>
      <c r="BV269" s="79" t="str">
        <f>IF(AZ269="OS",'Order Details'!$N$46,"")</f>
        <v/>
      </c>
      <c r="BW269" s="79" t="str">
        <f>IF(BA269="RUN PANEL",'Order Details'!$N$39,"")</f>
        <v/>
      </c>
      <c r="BX269" s="79" t="str">
        <f t="shared" si="78"/>
        <v/>
      </c>
    </row>
    <row r="270" spans="1:76" ht="15.75" customHeight="1">
      <c r="A270" s="22" t="str">
        <f>IF('Request Testing'!A270&gt;0,'Request Testing'!A270,"")</f>
        <v/>
      </c>
      <c r="B270" s="70" t="str">
        <f>IF('Request Testing'!B270="","",'Request Testing'!B270)</f>
        <v/>
      </c>
      <c r="C270" s="70" t="str">
        <f>IF('Request Testing'!C270="","",'Request Testing'!C270)</f>
        <v/>
      </c>
      <c r="D270" s="24" t="str">
        <f>IF('Request Testing'!D270="","",'Request Testing'!D270)</f>
        <v/>
      </c>
      <c r="E270" s="24" t="str">
        <f>IF('Request Testing'!E270="","",'Request Testing'!E270)</f>
        <v/>
      </c>
      <c r="F270" s="24" t="str">
        <f>IF('Request Testing'!F270="","",'Request Testing'!F270)</f>
        <v/>
      </c>
      <c r="G270" s="22" t="str">
        <f>IF('Request Testing'!G270="","",'Request Testing'!G270)</f>
        <v/>
      </c>
      <c r="H270" s="71" t="str">
        <f>IF('Request Testing'!H270="","",'Request Testing'!H270)</f>
        <v/>
      </c>
      <c r="I270" s="22" t="str">
        <f>IF('Request Testing'!I270="","",'Request Testing'!I270)</f>
        <v/>
      </c>
      <c r="J270" s="22" t="str">
        <f>IF('Request Testing'!J270="","",'Request Testing'!J270)</f>
        <v/>
      </c>
      <c r="K270" s="22" t="str">
        <f>IF('Request Testing'!K270="","",'Request Testing'!K270)</f>
        <v/>
      </c>
      <c r="L270" s="70" t="str">
        <f>IF('Request Testing'!L270="","",'Request Testing'!L270)</f>
        <v/>
      </c>
      <c r="M270" s="70" t="str">
        <f>IF('Request Testing'!M270="","",'Request Testing'!M270)</f>
        <v/>
      </c>
      <c r="N270" s="70" t="str">
        <f>IF('Request Testing'!N270="","",'Request Testing'!N270)</f>
        <v/>
      </c>
      <c r="O270" s="72" t="str">
        <f>IF('Request Testing'!O270&lt;1,"",IF(AND(OR('Request Testing'!L270&gt;0,'Request Testing'!M270&gt;0,'Request Testing'!N270&gt;0),COUNTA('Request Testing'!O270)&gt;0),"","PV"))</f>
        <v/>
      </c>
      <c r="P270" s="72" t="str">
        <f>IF('Request Testing'!P270&lt;1,"",IF(AND(OR('Request Testing'!L270&gt;0,'Request Testing'!M270&gt;0),COUNTA('Request Testing'!P270)&gt;0),"HPS ADD ON","HPS"))</f>
        <v/>
      </c>
      <c r="Q270" s="72" t="str">
        <f>IF('Request Testing'!Q270&lt;1,"",IF(AND(OR('Request Testing'!L270&gt;0,'Request Testing'!M270&gt;0),COUNTA('Request Testing'!Q270)&gt;0),"CC ADD ON","CC"))</f>
        <v/>
      </c>
      <c r="R270" s="72" t="str">
        <f>IF('Request Testing'!R270&lt;1,"",IF(AND(OR('Request Testing'!L270&gt;0,'Request Testing'!M270&gt;0),COUNTA('Request Testing'!R270)&gt;0),"RC ADD ON","RC"))</f>
        <v/>
      </c>
      <c r="S270" s="70" t="str">
        <f>IF('Request Testing'!S270&lt;1,"",IF(AND(OR('Request Testing'!L270&gt;0,'Request Testing'!M270&gt;0),COUNTA('Request Testing'!S270)&gt;0),"DL ADD ON","DL"))</f>
        <v/>
      </c>
      <c r="T270" s="70" t="str">
        <f>IF('Request Testing'!T270="","",'Request Testing'!T270)</f>
        <v/>
      </c>
      <c r="U270" s="70" t="str">
        <f>IF('Request Testing'!U270&lt;1,"",IF(AND(OR('Request Testing'!L270&gt;0,'Request Testing'!M270&gt;0),COUNTA('Request Testing'!U270)&gt;0),"OH ADD ON","OH"))</f>
        <v/>
      </c>
      <c r="V270" s="73" t="str">
        <f>IF('Request Testing'!V270&lt;1,"",IF(AND(OR('Request Testing'!L270&gt;0,'Request Testing'!M270&gt;0),COUNTA('Request Testing'!V270)&gt;0),"GCP","AM"))</f>
        <v/>
      </c>
      <c r="W270" s="73" t="str">
        <f>IF('Request Testing'!W270&lt;1,"",IF(AND(OR('Request Testing'!L270&gt;0,'Request Testing'!M270&gt;0),COUNTA('Request Testing'!W270)&gt;0),"GCP","NH"))</f>
        <v/>
      </c>
      <c r="X270" s="73" t="str">
        <f>IF('Request Testing'!X270&lt;1,"",IF(AND(OR('Request Testing'!L270&gt;0,'Request Testing'!M270&gt;0),COUNTA('Request Testing'!X270)&gt;0),"GCP","CA"))</f>
        <v/>
      </c>
      <c r="Y270" s="73" t="str">
        <f>IF('Request Testing'!Y270&lt;1,"",IF(AND(OR('Request Testing'!L270&gt;0,'Request Testing'!M270&gt;0),COUNTA('Request Testing'!Y270)&gt;0),"GCP","DD"))</f>
        <v/>
      </c>
      <c r="Z270" s="73" t="str">
        <f>IF('Request Testing'!Z270&lt;1,"",IF(AND(OR('Request Testing'!L270&gt;0,'Request Testing'!M270&gt;0),COUNTA('Request Testing'!Z270)&gt;0),"GCP","TH"))</f>
        <v/>
      </c>
      <c r="AA270" s="73" t="str">
        <f>IF('Request Testing'!AA270&lt;1,"",IF(AND(OR('Request Testing'!L270&gt;0,'Request Testing'!M270&gt;0),COUNTA('Request Testing'!AA270)&gt;0),"GCP","PHA"))</f>
        <v/>
      </c>
      <c r="AB270" s="73" t="str">
        <f>IF('Request Testing'!AB270&lt;1,"",IF(AND(OR('Request Testing'!L270&gt;0,'Request Testing'!M270&gt;0),COUNTA('Request Testing'!AB270)&gt;0),"GCP","OS"))</f>
        <v/>
      </c>
      <c r="AE270" s="74" t="str">
        <f>IF(OR('Request Testing'!L270&gt;0,'Request Testing'!M270&gt;0,'Request Testing'!N270&gt;0,'Request Testing'!O270&gt;0,'Request Testing'!P270&gt;0,'Request Testing'!Q270&gt;0,'Request Testing'!R270&gt;0,'Request Testing'!S270&gt;0,'Request Testing'!T270&gt;0,'Request Testing'!U270&gt;0,'Request Testing'!V270&gt;0,'Request Testing'!W270&gt;0,'Request Testing'!X270&gt;0,'Request Testing'!Y270&gt;0,'Request Testing'!Z270&gt;0,'Request Testing'!AA270&gt;0,'Request Testing'!AB270&gt;0),"X","")</f>
        <v/>
      </c>
      <c r="AF270" s="75" t="str">
        <f>IF(ISNUMBER(SEARCH({"S"},C270)),"S",IF(ISNUMBER(SEARCH({"M"},C270)),"B",IF(ISNUMBER(SEARCH({"B"},C270)),"B",IF(ISNUMBER(SEARCH({"C"},C270)),"C",IF(ISNUMBER(SEARCH({"H"},C270)),"C",IF(ISNUMBER(SEARCH({"F"},C270)),"C",""))))))</f>
        <v/>
      </c>
      <c r="AG270" s="74" t="str">
        <f t="shared" si="60"/>
        <v/>
      </c>
      <c r="AH270" s="74" t="str">
        <f t="shared" si="61"/>
        <v/>
      </c>
      <c r="AI270" s="74" t="str">
        <f t="shared" si="62"/>
        <v/>
      </c>
      <c r="AJ270" s="4" t="str">
        <f t="shared" si="63"/>
        <v/>
      </c>
      <c r="AK270" s="76" t="str">
        <f>IF('Request Testing'!M270&lt;1,"",IF(AND(OR('Request Testing'!$E$1&gt;0),COUNTA('Request Testing'!M270)&gt;0),"CHR","GGP-LD"))</f>
        <v/>
      </c>
      <c r="AL270" s="4" t="str">
        <f t="shared" si="64"/>
        <v/>
      </c>
      <c r="AM270" s="52" t="str">
        <f t="shared" si="65"/>
        <v/>
      </c>
      <c r="AN270" s="4" t="str">
        <f t="shared" si="66"/>
        <v/>
      </c>
      <c r="AO270" s="4" t="str">
        <f t="shared" si="67"/>
        <v/>
      </c>
      <c r="AP270" s="74" t="str">
        <f t="shared" si="68"/>
        <v/>
      </c>
      <c r="AQ270" s="4" t="str">
        <f t="shared" si="69"/>
        <v/>
      </c>
      <c r="AR270" s="4" t="str">
        <f t="shared" si="79"/>
        <v/>
      </c>
      <c r="AS270" s="74" t="str">
        <f t="shared" si="70"/>
        <v/>
      </c>
      <c r="AT270" s="4" t="str">
        <f t="shared" si="71"/>
        <v/>
      </c>
      <c r="AU270" s="4" t="str">
        <f t="shared" si="72"/>
        <v/>
      </c>
      <c r="AV270" s="4" t="str">
        <f t="shared" si="73"/>
        <v/>
      </c>
      <c r="AW270" s="4" t="str">
        <f t="shared" si="74"/>
        <v/>
      </c>
      <c r="AX270" s="4" t="str">
        <f t="shared" si="75"/>
        <v/>
      </c>
      <c r="AY270" s="4" t="str">
        <f t="shared" si="76"/>
        <v/>
      </c>
      <c r="AZ270" s="4" t="str">
        <f t="shared" si="77"/>
        <v/>
      </c>
      <c r="BA270" s="77" t="str">
        <f>IF(AND(OR('Request Testing'!L270&gt;0,'Request Testing'!M270&gt;0),COUNTA('Request Testing'!V270:AB270)&gt;0),"Run Panel","")</f>
        <v/>
      </c>
      <c r="BC270" s="78" t="str">
        <f>IF(AG270="Blood Card",'Order Details'!$S$34,"")</f>
        <v/>
      </c>
      <c r="BD270" s="78" t="str">
        <f>IF(AH270="Hair Card",'Order Details'!$S$35,"")</f>
        <v/>
      </c>
      <c r="BF270" s="4" t="str">
        <f>IF(AJ270="GGP-HD",'Order Details'!$N$10,"")</f>
        <v/>
      </c>
      <c r="BG270" s="79" t="str">
        <f>IF(AK270="GGP-LD",'Order Details'!$N$15,IF(AK270="CHR",'Order Details'!$P$15,""))</f>
        <v/>
      </c>
      <c r="BH270" s="52" t="str">
        <f>IF(AL270="GGP-uLD",'Order Details'!$N$18,"")</f>
        <v/>
      </c>
      <c r="BI270" s="80" t="str">
        <f>IF(AM270="PV",'Order Details'!$N$24,"")</f>
        <v/>
      </c>
      <c r="BJ270" s="78" t="str">
        <f>IF(AN270="HPS",'Order Details'!$N$34,IF(AN270="HPS ADD ON",'Order Details'!$M$34,""))</f>
        <v/>
      </c>
      <c r="BK270" s="78" t="str">
        <f>IF(AO270="CC",'Order Details'!$N$33,IF(AO270="CC ADD ON",'Order Details'!$M$33,""))</f>
        <v/>
      </c>
      <c r="BL270" s="79" t="str">
        <f>IF(AP270="DL",'Order Details'!$N$35,"")</f>
        <v/>
      </c>
      <c r="BM270" s="79" t="str">
        <f>IF(AQ270="RC",'Order Details'!$N$36,"")</f>
        <v/>
      </c>
      <c r="BN270" s="79" t="str">
        <f>IF(AR270="OH",'Order Details'!$N$37,"")</f>
        <v/>
      </c>
      <c r="BO270" s="79" t="str">
        <f>IF(AS270="BVD",'Order Details'!$N$38,"")</f>
        <v/>
      </c>
      <c r="BP270" s="79" t="str">
        <f>IF(AT270="AM",'Order Details'!$N$40,"")</f>
        <v/>
      </c>
      <c r="BQ270" s="79" t="str">
        <f>IF(AU270="NH",'Order Details'!$N$41,"")</f>
        <v/>
      </c>
      <c r="BR270" s="79" t="str">
        <f>IF(AV270="CA",'Order Details'!$N$42,"")</f>
        <v/>
      </c>
      <c r="BS270" s="79" t="str">
        <f>IF(AW270="DD",'Order Details'!$N$43,"")</f>
        <v/>
      </c>
      <c r="BT270" s="79" t="str">
        <f>IF(AX270="TH",'Order Details'!$N$45,"")</f>
        <v/>
      </c>
      <c r="BU270" s="79" t="str">
        <f>IF(AY270="PHA",'Order Details'!$N$44,"")</f>
        <v/>
      </c>
      <c r="BV270" s="79" t="str">
        <f>IF(AZ270="OS",'Order Details'!$N$46,"")</f>
        <v/>
      </c>
      <c r="BW270" s="79" t="str">
        <f>IF(BA270="RUN PANEL",'Order Details'!$N$39,"")</f>
        <v/>
      </c>
      <c r="BX270" s="79" t="str">
        <f t="shared" si="78"/>
        <v/>
      </c>
    </row>
    <row r="271" spans="1:76" ht="15.75" customHeight="1">
      <c r="A271" s="22" t="str">
        <f>IF('Request Testing'!A271&gt;0,'Request Testing'!A271,"")</f>
        <v/>
      </c>
      <c r="B271" s="70" t="str">
        <f>IF('Request Testing'!B271="","",'Request Testing'!B271)</f>
        <v/>
      </c>
      <c r="C271" s="70" t="str">
        <f>IF('Request Testing'!C271="","",'Request Testing'!C271)</f>
        <v/>
      </c>
      <c r="D271" s="24" t="str">
        <f>IF('Request Testing'!D271="","",'Request Testing'!D271)</f>
        <v/>
      </c>
      <c r="E271" s="24" t="str">
        <f>IF('Request Testing'!E271="","",'Request Testing'!E271)</f>
        <v/>
      </c>
      <c r="F271" s="24" t="str">
        <f>IF('Request Testing'!F271="","",'Request Testing'!F271)</f>
        <v/>
      </c>
      <c r="G271" s="22" t="str">
        <f>IF('Request Testing'!G271="","",'Request Testing'!G271)</f>
        <v/>
      </c>
      <c r="H271" s="71" t="str">
        <f>IF('Request Testing'!H271="","",'Request Testing'!H271)</f>
        <v/>
      </c>
      <c r="I271" s="22" t="str">
        <f>IF('Request Testing'!I271="","",'Request Testing'!I271)</f>
        <v/>
      </c>
      <c r="J271" s="22" t="str">
        <f>IF('Request Testing'!J271="","",'Request Testing'!J271)</f>
        <v/>
      </c>
      <c r="K271" s="22" t="str">
        <f>IF('Request Testing'!K271="","",'Request Testing'!K271)</f>
        <v/>
      </c>
      <c r="L271" s="70" t="str">
        <f>IF('Request Testing'!L271="","",'Request Testing'!L271)</f>
        <v/>
      </c>
      <c r="M271" s="70" t="str">
        <f>IF('Request Testing'!M271="","",'Request Testing'!M271)</f>
        <v/>
      </c>
      <c r="N271" s="70" t="str">
        <f>IF('Request Testing'!N271="","",'Request Testing'!N271)</f>
        <v/>
      </c>
      <c r="O271" s="72" t="str">
        <f>IF('Request Testing'!O271&lt;1,"",IF(AND(OR('Request Testing'!L271&gt;0,'Request Testing'!M271&gt;0,'Request Testing'!N271&gt;0),COUNTA('Request Testing'!O271)&gt;0),"","PV"))</f>
        <v/>
      </c>
      <c r="P271" s="72" t="str">
        <f>IF('Request Testing'!P271&lt;1,"",IF(AND(OR('Request Testing'!L271&gt;0,'Request Testing'!M271&gt;0),COUNTA('Request Testing'!P271)&gt;0),"HPS ADD ON","HPS"))</f>
        <v/>
      </c>
      <c r="Q271" s="72" t="str">
        <f>IF('Request Testing'!Q271&lt;1,"",IF(AND(OR('Request Testing'!L271&gt;0,'Request Testing'!M271&gt;0),COUNTA('Request Testing'!Q271)&gt;0),"CC ADD ON","CC"))</f>
        <v/>
      </c>
      <c r="R271" s="72" t="str">
        <f>IF('Request Testing'!R271&lt;1,"",IF(AND(OR('Request Testing'!L271&gt;0,'Request Testing'!M271&gt;0),COUNTA('Request Testing'!R271)&gt;0),"RC ADD ON","RC"))</f>
        <v/>
      </c>
      <c r="S271" s="70" t="str">
        <f>IF('Request Testing'!S271&lt;1,"",IF(AND(OR('Request Testing'!L271&gt;0,'Request Testing'!M271&gt;0),COUNTA('Request Testing'!S271)&gt;0),"DL ADD ON","DL"))</f>
        <v/>
      </c>
      <c r="T271" s="70" t="str">
        <f>IF('Request Testing'!T271="","",'Request Testing'!T271)</f>
        <v/>
      </c>
      <c r="U271" s="70" t="str">
        <f>IF('Request Testing'!U271&lt;1,"",IF(AND(OR('Request Testing'!L271&gt;0,'Request Testing'!M271&gt;0),COUNTA('Request Testing'!U271)&gt;0),"OH ADD ON","OH"))</f>
        <v/>
      </c>
      <c r="V271" s="73" t="str">
        <f>IF('Request Testing'!V271&lt;1,"",IF(AND(OR('Request Testing'!L271&gt;0,'Request Testing'!M271&gt;0),COUNTA('Request Testing'!V271)&gt;0),"GCP","AM"))</f>
        <v/>
      </c>
      <c r="W271" s="73" t="str">
        <f>IF('Request Testing'!W271&lt;1,"",IF(AND(OR('Request Testing'!L271&gt;0,'Request Testing'!M271&gt;0),COUNTA('Request Testing'!W271)&gt;0),"GCP","NH"))</f>
        <v/>
      </c>
      <c r="X271" s="73" t="str">
        <f>IF('Request Testing'!X271&lt;1,"",IF(AND(OR('Request Testing'!L271&gt;0,'Request Testing'!M271&gt;0),COUNTA('Request Testing'!X271)&gt;0),"GCP","CA"))</f>
        <v/>
      </c>
      <c r="Y271" s="73" t="str">
        <f>IF('Request Testing'!Y271&lt;1,"",IF(AND(OR('Request Testing'!L271&gt;0,'Request Testing'!M271&gt;0),COUNTA('Request Testing'!Y271)&gt;0),"GCP","DD"))</f>
        <v/>
      </c>
      <c r="Z271" s="73" t="str">
        <f>IF('Request Testing'!Z271&lt;1,"",IF(AND(OR('Request Testing'!L271&gt;0,'Request Testing'!M271&gt;0),COUNTA('Request Testing'!Z271)&gt;0),"GCP","TH"))</f>
        <v/>
      </c>
      <c r="AA271" s="73" t="str">
        <f>IF('Request Testing'!AA271&lt;1,"",IF(AND(OR('Request Testing'!L271&gt;0,'Request Testing'!M271&gt;0),COUNTA('Request Testing'!AA271)&gt;0),"GCP","PHA"))</f>
        <v/>
      </c>
      <c r="AB271" s="73" t="str">
        <f>IF('Request Testing'!AB271&lt;1,"",IF(AND(OR('Request Testing'!L271&gt;0,'Request Testing'!M271&gt;0),COUNTA('Request Testing'!AB271)&gt;0),"GCP","OS"))</f>
        <v/>
      </c>
      <c r="AE271" s="74" t="str">
        <f>IF(OR('Request Testing'!L271&gt;0,'Request Testing'!M271&gt;0,'Request Testing'!N271&gt;0,'Request Testing'!O271&gt;0,'Request Testing'!P271&gt;0,'Request Testing'!Q271&gt;0,'Request Testing'!R271&gt;0,'Request Testing'!S271&gt;0,'Request Testing'!T271&gt;0,'Request Testing'!U271&gt;0,'Request Testing'!V271&gt;0,'Request Testing'!W271&gt;0,'Request Testing'!X271&gt;0,'Request Testing'!Y271&gt;0,'Request Testing'!Z271&gt;0,'Request Testing'!AA271&gt;0,'Request Testing'!AB271&gt;0),"X","")</f>
        <v/>
      </c>
      <c r="AF271" s="75" t="str">
        <f>IF(ISNUMBER(SEARCH({"S"},C271)),"S",IF(ISNUMBER(SEARCH({"M"},C271)),"B",IF(ISNUMBER(SEARCH({"B"},C271)),"B",IF(ISNUMBER(SEARCH({"C"},C271)),"C",IF(ISNUMBER(SEARCH({"H"},C271)),"C",IF(ISNUMBER(SEARCH({"F"},C271)),"C",""))))))</f>
        <v/>
      </c>
      <c r="AG271" s="74" t="str">
        <f t="shared" si="60"/>
        <v/>
      </c>
      <c r="AH271" s="74" t="str">
        <f t="shared" si="61"/>
        <v/>
      </c>
      <c r="AI271" s="74" t="str">
        <f t="shared" si="62"/>
        <v/>
      </c>
      <c r="AJ271" s="4" t="str">
        <f t="shared" si="63"/>
        <v/>
      </c>
      <c r="AK271" s="76" t="str">
        <f>IF('Request Testing'!M271&lt;1,"",IF(AND(OR('Request Testing'!$E$1&gt;0),COUNTA('Request Testing'!M271)&gt;0),"CHR","GGP-LD"))</f>
        <v/>
      </c>
      <c r="AL271" s="4" t="str">
        <f t="shared" si="64"/>
        <v/>
      </c>
      <c r="AM271" s="52" t="str">
        <f t="shared" si="65"/>
        <v/>
      </c>
      <c r="AN271" s="4" t="str">
        <f t="shared" si="66"/>
        <v/>
      </c>
      <c r="AO271" s="4" t="str">
        <f t="shared" si="67"/>
        <v/>
      </c>
      <c r="AP271" s="74" t="str">
        <f t="shared" si="68"/>
        <v/>
      </c>
      <c r="AQ271" s="4" t="str">
        <f t="shared" si="69"/>
        <v/>
      </c>
      <c r="AR271" s="4" t="str">
        <f t="shared" si="79"/>
        <v/>
      </c>
      <c r="AS271" s="74" t="str">
        <f t="shared" si="70"/>
        <v/>
      </c>
      <c r="AT271" s="4" t="str">
        <f t="shared" si="71"/>
        <v/>
      </c>
      <c r="AU271" s="4" t="str">
        <f t="shared" si="72"/>
        <v/>
      </c>
      <c r="AV271" s="4" t="str">
        <f t="shared" si="73"/>
        <v/>
      </c>
      <c r="AW271" s="4" t="str">
        <f t="shared" si="74"/>
        <v/>
      </c>
      <c r="AX271" s="4" t="str">
        <f t="shared" si="75"/>
        <v/>
      </c>
      <c r="AY271" s="4" t="str">
        <f t="shared" si="76"/>
        <v/>
      </c>
      <c r="AZ271" s="4" t="str">
        <f t="shared" si="77"/>
        <v/>
      </c>
      <c r="BA271" s="77" t="str">
        <f>IF(AND(OR('Request Testing'!L271&gt;0,'Request Testing'!M271&gt;0),COUNTA('Request Testing'!V271:AB271)&gt;0),"Run Panel","")</f>
        <v/>
      </c>
      <c r="BC271" s="78" t="str">
        <f>IF(AG271="Blood Card",'Order Details'!$S$34,"")</f>
        <v/>
      </c>
      <c r="BD271" s="78" t="str">
        <f>IF(AH271="Hair Card",'Order Details'!$S$35,"")</f>
        <v/>
      </c>
      <c r="BF271" s="4" t="str">
        <f>IF(AJ271="GGP-HD",'Order Details'!$N$10,"")</f>
        <v/>
      </c>
      <c r="BG271" s="79" t="str">
        <f>IF(AK271="GGP-LD",'Order Details'!$N$15,IF(AK271="CHR",'Order Details'!$P$15,""))</f>
        <v/>
      </c>
      <c r="BH271" s="52" t="str">
        <f>IF(AL271="GGP-uLD",'Order Details'!$N$18,"")</f>
        <v/>
      </c>
      <c r="BI271" s="80" t="str">
        <f>IF(AM271="PV",'Order Details'!$N$24,"")</f>
        <v/>
      </c>
      <c r="BJ271" s="78" t="str">
        <f>IF(AN271="HPS",'Order Details'!$N$34,IF(AN271="HPS ADD ON",'Order Details'!$M$34,""))</f>
        <v/>
      </c>
      <c r="BK271" s="78" t="str">
        <f>IF(AO271="CC",'Order Details'!$N$33,IF(AO271="CC ADD ON",'Order Details'!$M$33,""))</f>
        <v/>
      </c>
      <c r="BL271" s="79" t="str">
        <f>IF(AP271="DL",'Order Details'!$N$35,"")</f>
        <v/>
      </c>
      <c r="BM271" s="79" t="str">
        <f>IF(AQ271="RC",'Order Details'!$N$36,"")</f>
        <v/>
      </c>
      <c r="BN271" s="79" t="str">
        <f>IF(AR271="OH",'Order Details'!$N$37,"")</f>
        <v/>
      </c>
      <c r="BO271" s="79" t="str">
        <f>IF(AS271="BVD",'Order Details'!$N$38,"")</f>
        <v/>
      </c>
      <c r="BP271" s="79" t="str">
        <f>IF(AT271="AM",'Order Details'!$N$40,"")</f>
        <v/>
      </c>
      <c r="BQ271" s="79" t="str">
        <f>IF(AU271="NH",'Order Details'!$N$41,"")</f>
        <v/>
      </c>
      <c r="BR271" s="79" t="str">
        <f>IF(AV271="CA",'Order Details'!$N$42,"")</f>
        <v/>
      </c>
      <c r="BS271" s="79" t="str">
        <f>IF(AW271="DD",'Order Details'!$N$43,"")</f>
        <v/>
      </c>
      <c r="BT271" s="79" t="str">
        <f>IF(AX271="TH",'Order Details'!$N$45,"")</f>
        <v/>
      </c>
      <c r="BU271" s="79" t="str">
        <f>IF(AY271="PHA",'Order Details'!$N$44,"")</f>
        <v/>
      </c>
      <c r="BV271" s="79" t="str">
        <f>IF(AZ271="OS",'Order Details'!$N$46,"")</f>
        <v/>
      </c>
      <c r="BW271" s="79" t="str">
        <f>IF(BA271="RUN PANEL",'Order Details'!$N$39,"")</f>
        <v/>
      </c>
      <c r="BX271" s="79" t="str">
        <f t="shared" si="78"/>
        <v/>
      </c>
    </row>
    <row r="272" spans="1:76" ht="15.75" customHeight="1">
      <c r="A272" s="22" t="str">
        <f>IF('Request Testing'!A272&gt;0,'Request Testing'!A272,"")</f>
        <v/>
      </c>
      <c r="B272" s="70" t="str">
        <f>IF('Request Testing'!B272="","",'Request Testing'!B272)</f>
        <v/>
      </c>
      <c r="C272" s="70" t="str">
        <f>IF('Request Testing'!C272="","",'Request Testing'!C272)</f>
        <v/>
      </c>
      <c r="D272" s="24" t="str">
        <f>IF('Request Testing'!D272="","",'Request Testing'!D272)</f>
        <v/>
      </c>
      <c r="E272" s="24" t="str">
        <f>IF('Request Testing'!E272="","",'Request Testing'!E272)</f>
        <v/>
      </c>
      <c r="F272" s="24" t="str">
        <f>IF('Request Testing'!F272="","",'Request Testing'!F272)</f>
        <v/>
      </c>
      <c r="G272" s="22" t="str">
        <f>IF('Request Testing'!G272="","",'Request Testing'!G272)</f>
        <v/>
      </c>
      <c r="H272" s="71" t="str">
        <f>IF('Request Testing'!H272="","",'Request Testing'!H272)</f>
        <v/>
      </c>
      <c r="I272" s="22" t="str">
        <f>IF('Request Testing'!I272="","",'Request Testing'!I272)</f>
        <v/>
      </c>
      <c r="J272" s="22" t="str">
        <f>IF('Request Testing'!J272="","",'Request Testing'!J272)</f>
        <v/>
      </c>
      <c r="K272" s="22" t="str">
        <f>IF('Request Testing'!K272="","",'Request Testing'!K272)</f>
        <v/>
      </c>
      <c r="L272" s="70" t="str">
        <f>IF('Request Testing'!L272="","",'Request Testing'!L272)</f>
        <v/>
      </c>
      <c r="M272" s="70" t="str">
        <f>IF('Request Testing'!M272="","",'Request Testing'!M272)</f>
        <v/>
      </c>
      <c r="N272" s="70" t="str">
        <f>IF('Request Testing'!N272="","",'Request Testing'!N272)</f>
        <v/>
      </c>
      <c r="O272" s="72" t="str">
        <f>IF('Request Testing'!O272&lt;1,"",IF(AND(OR('Request Testing'!L272&gt;0,'Request Testing'!M272&gt;0,'Request Testing'!N272&gt;0),COUNTA('Request Testing'!O272)&gt;0),"","PV"))</f>
        <v/>
      </c>
      <c r="P272" s="72" t="str">
        <f>IF('Request Testing'!P272&lt;1,"",IF(AND(OR('Request Testing'!L272&gt;0,'Request Testing'!M272&gt;0),COUNTA('Request Testing'!P272)&gt;0),"HPS ADD ON","HPS"))</f>
        <v/>
      </c>
      <c r="Q272" s="72" t="str">
        <f>IF('Request Testing'!Q272&lt;1,"",IF(AND(OR('Request Testing'!L272&gt;0,'Request Testing'!M272&gt;0),COUNTA('Request Testing'!Q272)&gt;0),"CC ADD ON","CC"))</f>
        <v/>
      </c>
      <c r="R272" s="72" t="str">
        <f>IF('Request Testing'!R272&lt;1,"",IF(AND(OR('Request Testing'!L272&gt;0,'Request Testing'!M272&gt;0),COUNTA('Request Testing'!R272)&gt;0),"RC ADD ON","RC"))</f>
        <v/>
      </c>
      <c r="S272" s="70" t="str">
        <f>IF('Request Testing'!S272&lt;1,"",IF(AND(OR('Request Testing'!L272&gt;0,'Request Testing'!M272&gt;0),COUNTA('Request Testing'!S272)&gt;0),"DL ADD ON","DL"))</f>
        <v/>
      </c>
      <c r="T272" s="70" t="str">
        <f>IF('Request Testing'!T272="","",'Request Testing'!T272)</f>
        <v/>
      </c>
      <c r="U272" s="70" t="str">
        <f>IF('Request Testing'!U272&lt;1,"",IF(AND(OR('Request Testing'!L272&gt;0,'Request Testing'!M272&gt;0),COUNTA('Request Testing'!U272)&gt;0),"OH ADD ON","OH"))</f>
        <v/>
      </c>
      <c r="V272" s="73" t="str">
        <f>IF('Request Testing'!V272&lt;1,"",IF(AND(OR('Request Testing'!L272&gt;0,'Request Testing'!M272&gt;0),COUNTA('Request Testing'!V272)&gt;0),"GCP","AM"))</f>
        <v/>
      </c>
      <c r="W272" s="73" t="str">
        <f>IF('Request Testing'!W272&lt;1,"",IF(AND(OR('Request Testing'!L272&gt;0,'Request Testing'!M272&gt;0),COUNTA('Request Testing'!W272)&gt;0),"GCP","NH"))</f>
        <v/>
      </c>
      <c r="X272" s="73" t="str">
        <f>IF('Request Testing'!X272&lt;1,"",IF(AND(OR('Request Testing'!L272&gt;0,'Request Testing'!M272&gt;0),COUNTA('Request Testing'!X272)&gt;0),"GCP","CA"))</f>
        <v/>
      </c>
      <c r="Y272" s="73" t="str">
        <f>IF('Request Testing'!Y272&lt;1,"",IF(AND(OR('Request Testing'!L272&gt;0,'Request Testing'!M272&gt;0),COUNTA('Request Testing'!Y272)&gt;0),"GCP","DD"))</f>
        <v/>
      </c>
      <c r="Z272" s="73" t="str">
        <f>IF('Request Testing'!Z272&lt;1,"",IF(AND(OR('Request Testing'!L272&gt;0,'Request Testing'!M272&gt;0),COUNTA('Request Testing'!Z272)&gt;0),"GCP","TH"))</f>
        <v/>
      </c>
      <c r="AA272" s="73" t="str">
        <f>IF('Request Testing'!AA272&lt;1,"",IF(AND(OR('Request Testing'!L272&gt;0,'Request Testing'!M272&gt;0),COUNTA('Request Testing'!AA272)&gt;0),"GCP","PHA"))</f>
        <v/>
      </c>
      <c r="AB272" s="73" t="str">
        <f>IF('Request Testing'!AB272&lt;1,"",IF(AND(OR('Request Testing'!L272&gt;0,'Request Testing'!M272&gt;0),COUNTA('Request Testing'!AB272)&gt;0),"GCP","OS"))</f>
        <v/>
      </c>
      <c r="AE272" s="74" t="str">
        <f>IF(OR('Request Testing'!L272&gt;0,'Request Testing'!M272&gt;0,'Request Testing'!N272&gt;0,'Request Testing'!O272&gt;0,'Request Testing'!P272&gt;0,'Request Testing'!Q272&gt;0,'Request Testing'!R272&gt;0,'Request Testing'!S272&gt;0,'Request Testing'!T272&gt;0,'Request Testing'!U272&gt;0,'Request Testing'!V272&gt;0,'Request Testing'!W272&gt;0,'Request Testing'!X272&gt;0,'Request Testing'!Y272&gt;0,'Request Testing'!Z272&gt;0,'Request Testing'!AA272&gt;0,'Request Testing'!AB272&gt;0),"X","")</f>
        <v/>
      </c>
      <c r="AF272" s="75" t="str">
        <f>IF(ISNUMBER(SEARCH({"S"},C272)),"S",IF(ISNUMBER(SEARCH({"M"},C272)),"B",IF(ISNUMBER(SEARCH({"B"},C272)),"B",IF(ISNUMBER(SEARCH({"C"},C272)),"C",IF(ISNUMBER(SEARCH({"H"},C272)),"C",IF(ISNUMBER(SEARCH({"F"},C272)),"C",""))))))</f>
        <v/>
      </c>
      <c r="AG272" s="74" t="str">
        <f t="shared" si="60"/>
        <v/>
      </c>
      <c r="AH272" s="74" t="str">
        <f t="shared" si="61"/>
        <v/>
      </c>
      <c r="AI272" s="74" t="str">
        <f t="shared" si="62"/>
        <v/>
      </c>
      <c r="AJ272" s="4" t="str">
        <f t="shared" si="63"/>
        <v/>
      </c>
      <c r="AK272" s="76" t="str">
        <f>IF('Request Testing'!M272&lt;1,"",IF(AND(OR('Request Testing'!$E$1&gt;0),COUNTA('Request Testing'!M272)&gt;0),"CHR","GGP-LD"))</f>
        <v/>
      </c>
      <c r="AL272" s="4" t="str">
        <f t="shared" si="64"/>
        <v/>
      </c>
      <c r="AM272" s="52" t="str">
        <f t="shared" si="65"/>
        <v/>
      </c>
      <c r="AN272" s="4" t="str">
        <f t="shared" si="66"/>
        <v/>
      </c>
      <c r="AO272" s="4" t="str">
        <f t="shared" si="67"/>
        <v/>
      </c>
      <c r="AP272" s="74" t="str">
        <f t="shared" si="68"/>
        <v/>
      </c>
      <c r="AQ272" s="4" t="str">
        <f t="shared" si="69"/>
        <v/>
      </c>
      <c r="AR272" s="4" t="str">
        <f t="shared" si="79"/>
        <v/>
      </c>
      <c r="AS272" s="74" t="str">
        <f t="shared" si="70"/>
        <v/>
      </c>
      <c r="AT272" s="4" t="str">
        <f t="shared" si="71"/>
        <v/>
      </c>
      <c r="AU272" s="4" t="str">
        <f t="shared" si="72"/>
        <v/>
      </c>
      <c r="AV272" s="4" t="str">
        <f t="shared" si="73"/>
        <v/>
      </c>
      <c r="AW272" s="4" t="str">
        <f t="shared" si="74"/>
        <v/>
      </c>
      <c r="AX272" s="4" t="str">
        <f t="shared" si="75"/>
        <v/>
      </c>
      <c r="AY272" s="4" t="str">
        <f t="shared" si="76"/>
        <v/>
      </c>
      <c r="AZ272" s="4" t="str">
        <f t="shared" si="77"/>
        <v/>
      </c>
      <c r="BA272" s="77" t="str">
        <f>IF(AND(OR('Request Testing'!L272&gt;0,'Request Testing'!M272&gt;0),COUNTA('Request Testing'!V272:AB272)&gt;0),"Run Panel","")</f>
        <v/>
      </c>
      <c r="BC272" s="78" t="str">
        <f>IF(AG272="Blood Card",'Order Details'!$S$34,"")</f>
        <v/>
      </c>
      <c r="BD272" s="78" t="str">
        <f>IF(AH272="Hair Card",'Order Details'!$S$35,"")</f>
        <v/>
      </c>
      <c r="BF272" s="4" t="str">
        <f>IF(AJ272="GGP-HD",'Order Details'!$N$10,"")</f>
        <v/>
      </c>
      <c r="BG272" s="79" t="str">
        <f>IF(AK272="GGP-LD",'Order Details'!$N$15,IF(AK272="CHR",'Order Details'!$P$15,""))</f>
        <v/>
      </c>
      <c r="BH272" s="52" t="str">
        <f>IF(AL272="GGP-uLD",'Order Details'!$N$18,"")</f>
        <v/>
      </c>
      <c r="BI272" s="80" t="str">
        <f>IF(AM272="PV",'Order Details'!$N$24,"")</f>
        <v/>
      </c>
      <c r="BJ272" s="78" t="str">
        <f>IF(AN272="HPS",'Order Details'!$N$34,IF(AN272="HPS ADD ON",'Order Details'!$M$34,""))</f>
        <v/>
      </c>
      <c r="BK272" s="78" t="str">
        <f>IF(AO272="CC",'Order Details'!$N$33,IF(AO272="CC ADD ON",'Order Details'!$M$33,""))</f>
        <v/>
      </c>
      <c r="BL272" s="79" t="str">
        <f>IF(AP272="DL",'Order Details'!$N$35,"")</f>
        <v/>
      </c>
      <c r="BM272" s="79" t="str">
        <f>IF(AQ272="RC",'Order Details'!$N$36,"")</f>
        <v/>
      </c>
      <c r="BN272" s="79" t="str">
        <f>IF(AR272="OH",'Order Details'!$N$37,"")</f>
        <v/>
      </c>
      <c r="BO272" s="79" t="str">
        <f>IF(AS272="BVD",'Order Details'!$N$38,"")</f>
        <v/>
      </c>
      <c r="BP272" s="79" t="str">
        <f>IF(AT272="AM",'Order Details'!$N$40,"")</f>
        <v/>
      </c>
      <c r="BQ272" s="79" t="str">
        <f>IF(AU272="NH",'Order Details'!$N$41,"")</f>
        <v/>
      </c>
      <c r="BR272" s="79" t="str">
        <f>IF(AV272="CA",'Order Details'!$N$42,"")</f>
        <v/>
      </c>
      <c r="BS272" s="79" t="str">
        <f>IF(AW272="DD",'Order Details'!$N$43,"")</f>
        <v/>
      </c>
      <c r="BT272" s="79" t="str">
        <f>IF(AX272="TH",'Order Details'!$N$45,"")</f>
        <v/>
      </c>
      <c r="BU272" s="79" t="str">
        <f>IF(AY272="PHA",'Order Details'!$N$44,"")</f>
        <v/>
      </c>
      <c r="BV272" s="79" t="str">
        <f>IF(AZ272="OS",'Order Details'!$N$46,"")</f>
        <v/>
      </c>
      <c r="BW272" s="79" t="str">
        <f>IF(BA272="RUN PANEL",'Order Details'!$N$39,"")</f>
        <v/>
      </c>
      <c r="BX272" s="79" t="str">
        <f t="shared" si="78"/>
        <v/>
      </c>
    </row>
    <row r="273" spans="1:76" ht="15.75" customHeight="1">
      <c r="A273" s="22" t="str">
        <f>IF('Request Testing'!A273&gt;0,'Request Testing'!A273,"")</f>
        <v/>
      </c>
      <c r="B273" s="70" t="str">
        <f>IF('Request Testing'!B273="","",'Request Testing'!B273)</f>
        <v/>
      </c>
      <c r="C273" s="70" t="str">
        <f>IF('Request Testing'!C273="","",'Request Testing'!C273)</f>
        <v/>
      </c>
      <c r="D273" s="24" t="str">
        <f>IF('Request Testing'!D273="","",'Request Testing'!D273)</f>
        <v/>
      </c>
      <c r="E273" s="24" t="str">
        <f>IF('Request Testing'!E273="","",'Request Testing'!E273)</f>
        <v/>
      </c>
      <c r="F273" s="24" t="str">
        <f>IF('Request Testing'!F273="","",'Request Testing'!F273)</f>
        <v/>
      </c>
      <c r="G273" s="22" t="str">
        <f>IF('Request Testing'!G273="","",'Request Testing'!G273)</f>
        <v/>
      </c>
      <c r="H273" s="71" t="str">
        <f>IF('Request Testing'!H273="","",'Request Testing'!H273)</f>
        <v/>
      </c>
      <c r="I273" s="22" t="str">
        <f>IF('Request Testing'!I273="","",'Request Testing'!I273)</f>
        <v/>
      </c>
      <c r="J273" s="22" t="str">
        <f>IF('Request Testing'!J273="","",'Request Testing'!J273)</f>
        <v/>
      </c>
      <c r="K273" s="22" t="str">
        <f>IF('Request Testing'!K273="","",'Request Testing'!K273)</f>
        <v/>
      </c>
      <c r="L273" s="70" t="str">
        <f>IF('Request Testing'!L273="","",'Request Testing'!L273)</f>
        <v/>
      </c>
      <c r="M273" s="70" t="str">
        <f>IF('Request Testing'!M273="","",'Request Testing'!M273)</f>
        <v/>
      </c>
      <c r="N273" s="70" t="str">
        <f>IF('Request Testing'!N273="","",'Request Testing'!N273)</f>
        <v/>
      </c>
      <c r="O273" s="72" t="str">
        <f>IF('Request Testing'!O273&lt;1,"",IF(AND(OR('Request Testing'!L273&gt;0,'Request Testing'!M273&gt;0,'Request Testing'!N273&gt;0),COUNTA('Request Testing'!O273)&gt;0),"","PV"))</f>
        <v/>
      </c>
      <c r="P273" s="72" t="str">
        <f>IF('Request Testing'!P273&lt;1,"",IF(AND(OR('Request Testing'!L273&gt;0,'Request Testing'!M273&gt;0),COUNTA('Request Testing'!P273)&gt;0),"HPS ADD ON","HPS"))</f>
        <v/>
      </c>
      <c r="Q273" s="72" t="str">
        <f>IF('Request Testing'!Q273&lt;1,"",IF(AND(OR('Request Testing'!L273&gt;0,'Request Testing'!M273&gt;0),COUNTA('Request Testing'!Q273)&gt;0),"CC ADD ON","CC"))</f>
        <v/>
      </c>
      <c r="R273" s="72" t="str">
        <f>IF('Request Testing'!R273&lt;1,"",IF(AND(OR('Request Testing'!L273&gt;0,'Request Testing'!M273&gt;0),COUNTA('Request Testing'!R273)&gt;0),"RC ADD ON","RC"))</f>
        <v/>
      </c>
      <c r="S273" s="70" t="str">
        <f>IF('Request Testing'!S273&lt;1,"",IF(AND(OR('Request Testing'!L273&gt;0,'Request Testing'!M273&gt;0),COUNTA('Request Testing'!S273)&gt;0),"DL ADD ON","DL"))</f>
        <v/>
      </c>
      <c r="T273" s="70" t="str">
        <f>IF('Request Testing'!T273="","",'Request Testing'!T273)</f>
        <v/>
      </c>
      <c r="U273" s="70" t="str">
        <f>IF('Request Testing'!U273&lt;1,"",IF(AND(OR('Request Testing'!L273&gt;0,'Request Testing'!M273&gt;0),COUNTA('Request Testing'!U273)&gt;0),"OH ADD ON","OH"))</f>
        <v/>
      </c>
      <c r="V273" s="73" t="str">
        <f>IF('Request Testing'!V273&lt;1,"",IF(AND(OR('Request Testing'!L273&gt;0,'Request Testing'!M273&gt;0),COUNTA('Request Testing'!V273)&gt;0),"GCP","AM"))</f>
        <v/>
      </c>
      <c r="W273" s="73" t="str">
        <f>IF('Request Testing'!W273&lt;1,"",IF(AND(OR('Request Testing'!L273&gt;0,'Request Testing'!M273&gt;0),COUNTA('Request Testing'!W273)&gt;0),"GCP","NH"))</f>
        <v/>
      </c>
      <c r="X273" s="73" t="str">
        <f>IF('Request Testing'!X273&lt;1,"",IF(AND(OR('Request Testing'!L273&gt;0,'Request Testing'!M273&gt;0),COUNTA('Request Testing'!X273)&gt;0),"GCP","CA"))</f>
        <v/>
      </c>
      <c r="Y273" s="73" t="str">
        <f>IF('Request Testing'!Y273&lt;1,"",IF(AND(OR('Request Testing'!L273&gt;0,'Request Testing'!M273&gt;0),COUNTA('Request Testing'!Y273)&gt;0),"GCP","DD"))</f>
        <v/>
      </c>
      <c r="Z273" s="73" t="str">
        <f>IF('Request Testing'!Z273&lt;1,"",IF(AND(OR('Request Testing'!L273&gt;0,'Request Testing'!M273&gt;0),COUNTA('Request Testing'!Z273)&gt;0),"GCP","TH"))</f>
        <v/>
      </c>
      <c r="AA273" s="73" t="str">
        <f>IF('Request Testing'!AA273&lt;1,"",IF(AND(OR('Request Testing'!L273&gt;0,'Request Testing'!M273&gt;0),COUNTA('Request Testing'!AA273)&gt;0),"GCP","PHA"))</f>
        <v/>
      </c>
      <c r="AB273" s="73" t="str">
        <f>IF('Request Testing'!AB273&lt;1,"",IF(AND(OR('Request Testing'!L273&gt;0,'Request Testing'!M273&gt;0),COUNTA('Request Testing'!AB273)&gt;0),"GCP","OS"))</f>
        <v/>
      </c>
      <c r="AE273" s="74" t="str">
        <f>IF(OR('Request Testing'!L273&gt;0,'Request Testing'!M273&gt;0,'Request Testing'!N273&gt;0,'Request Testing'!O273&gt;0,'Request Testing'!P273&gt;0,'Request Testing'!Q273&gt;0,'Request Testing'!R273&gt;0,'Request Testing'!S273&gt;0,'Request Testing'!T273&gt;0,'Request Testing'!U273&gt;0,'Request Testing'!V273&gt;0,'Request Testing'!W273&gt;0,'Request Testing'!X273&gt;0,'Request Testing'!Y273&gt;0,'Request Testing'!Z273&gt;0,'Request Testing'!AA273&gt;0,'Request Testing'!AB273&gt;0),"X","")</f>
        <v/>
      </c>
      <c r="AF273" s="75" t="str">
        <f>IF(ISNUMBER(SEARCH({"S"},C273)),"S",IF(ISNUMBER(SEARCH({"M"},C273)),"B",IF(ISNUMBER(SEARCH({"B"},C273)),"B",IF(ISNUMBER(SEARCH({"C"},C273)),"C",IF(ISNUMBER(SEARCH({"H"},C273)),"C",IF(ISNUMBER(SEARCH({"F"},C273)),"C",""))))))</f>
        <v/>
      </c>
      <c r="AG273" s="74" t="str">
        <f t="shared" si="60"/>
        <v/>
      </c>
      <c r="AH273" s="74" t="str">
        <f t="shared" si="61"/>
        <v/>
      </c>
      <c r="AI273" s="74" t="str">
        <f t="shared" si="62"/>
        <v/>
      </c>
      <c r="AJ273" s="4" t="str">
        <f t="shared" si="63"/>
        <v/>
      </c>
      <c r="AK273" s="76" t="str">
        <f>IF('Request Testing'!M273&lt;1,"",IF(AND(OR('Request Testing'!$E$1&gt;0),COUNTA('Request Testing'!M273)&gt;0),"CHR","GGP-LD"))</f>
        <v/>
      </c>
      <c r="AL273" s="4" t="str">
        <f t="shared" si="64"/>
        <v/>
      </c>
      <c r="AM273" s="52" t="str">
        <f t="shared" si="65"/>
        <v/>
      </c>
      <c r="AN273" s="4" t="str">
        <f t="shared" si="66"/>
        <v/>
      </c>
      <c r="AO273" s="4" t="str">
        <f t="shared" si="67"/>
        <v/>
      </c>
      <c r="AP273" s="74" t="str">
        <f t="shared" si="68"/>
        <v/>
      </c>
      <c r="AQ273" s="4" t="str">
        <f t="shared" si="69"/>
        <v/>
      </c>
      <c r="AR273" s="4" t="str">
        <f t="shared" si="79"/>
        <v/>
      </c>
      <c r="AS273" s="74" t="str">
        <f t="shared" si="70"/>
        <v/>
      </c>
      <c r="AT273" s="4" t="str">
        <f t="shared" si="71"/>
        <v/>
      </c>
      <c r="AU273" s="4" t="str">
        <f t="shared" si="72"/>
        <v/>
      </c>
      <c r="AV273" s="4" t="str">
        <f t="shared" si="73"/>
        <v/>
      </c>
      <c r="AW273" s="4" t="str">
        <f t="shared" si="74"/>
        <v/>
      </c>
      <c r="AX273" s="4" t="str">
        <f t="shared" si="75"/>
        <v/>
      </c>
      <c r="AY273" s="4" t="str">
        <f t="shared" si="76"/>
        <v/>
      </c>
      <c r="AZ273" s="4" t="str">
        <f t="shared" si="77"/>
        <v/>
      </c>
      <c r="BA273" s="77" t="str">
        <f>IF(AND(OR('Request Testing'!L273&gt;0,'Request Testing'!M273&gt;0),COUNTA('Request Testing'!V273:AB273)&gt;0),"Run Panel","")</f>
        <v/>
      </c>
      <c r="BC273" s="78" t="str">
        <f>IF(AG273="Blood Card",'Order Details'!$S$34,"")</f>
        <v/>
      </c>
      <c r="BD273" s="78" t="str">
        <f>IF(AH273="Hair Card",'Order Details'!$S$35,"")</f>
        <v/>
      </c>
      <c r="BF273" s="4" t="str">
        <f>IF(AJ273="GGP-HD",'Order Details'!$N$10,"")</f>
        <v/>
      </c>
      <c r="BG273" s="79" t="str">
        <f>IF(AK273="GGP-LD",'Order Details'!$N$15,IF(AK273="CHR",'Order Details'!$P$15,""))</f>
        <v/>
      </c>
      <c r="BH273" s="52" t="str">
        <f>IF(AL273="GGP-uLD",'Order Details'!$N$18,"")</f>
        <v/>
      </c>
      <c r="BI273" s="80" t="str">
        <f>IF(AM273="PV",'Order Details'!$N$24,"")</f>
        <v/>
      </c>
      <c r="BJ273" s="78" t="str">
        <f>IF(AN273="HPS",'Order Details'!$N$34,IF(AN273="HPS ADD ON",'Order Details'!$M$34,""))</f>
        <v/>
      </c>
      <c r="BK273" s="78" t="str">
        <f>IF(AO273="CC",'Order Details'!$N$33,IF(AO273="CC ADD ON",'Order Details'!$M$33,""))</f>
        <v/>
      </c>
      <c r="BL273" s="79" t="str">
        <f>IF(AP273="DL",'Order Details'!$N$35,"")</f>
        <v/>
      </c>
      <c r="BM273" s="79" t="str">
        <f>IF(AQ273="RC",'Order Details'!$N$36,"")</f>
        <v/>
      </c>
      <c r="BN273" s="79" t="str">
        <f>IF(AR273="OH",'Order Details'!$N$37,"")</f>
        <v/>
      </c>
      <c r="BO273" s="79" t="str">
        <f>IF(AS273="BVD",'Order Details'!$N$38,"")</f>
        <v/>
      </c>
      <c r="BP273" s="79" t="str">
        <f>IF(AT273="AM",'Order Details'!$N$40,"")</f>
        <v/>
      </c>
      <c r="BQ273" s="79" t="str">
        <f>IF(AU273="NH",'Order Details'!$N$41,"")</f>
        <v/>
      </c>
      <c r="BR273" s="79" t="str">
        <f>IF(AV273="CA",'Order Details'!$N$42,"")</f>
        <v/>
      </c>
      <c r="BS273" s="79" t="str">
        <f>IF(AW273="DD",'Order Details'!$N$43,"")</f>
        <v/>
      </c>
      <c r="BT273" s="79" t="str">
        <f>IF(AX273="TH",'Order Details'!$N$45,"")</f>
        <v/>
      </c>
      <c r="BU273" s="79" t="str">
        <f>IF(AY273="PHA",'Order Details'!$N$44,"")</f>
        <v/>
      </c>
      <c r="BV273" s="79" t="str">
        <f>IF(AZ273="OS",'Order Details'!$N$46,"")</f>
        <v/>
      </c>
      <c r="BW273" s="79" t="str">
        <f>IF(BA273="RUN PANEL",'Order Details'!$N$39,"")</f>
        <v/>
      </c>
      <c r="BX273" s="79" t="str">
        <f t="shared" si="78"/>
        <v/>
      </c>
    </row>
    <row r="274" spans="1:76" ht="15.75" customHeight="1">
      <c r="A274" s="22" t="str">
        <f>IF('Request Testing'!A274&gt;0,'Request Testing'!A274,"")</f>
        <v/>
      </c>
      <c r="B274" s="70" t="str">
        <f>IF('Request Testing'!B274="","",'Request Testing'!B274)</f>
        <v/>
      </c>
      <c r="C274" s="70" t="str">
        <f>IF('Request Testing'!C274="","",'Request Testing'!C274)</f>
        <v/>
      </c>
      <c r="D274" s="24" t="str">
        <f>IF('Request Testing'!D274="","",'Request Testing'!D274)</f>
        <v/>
      </c>
      <c r="E274" s="24" t="str">
        <f>IF('Request Testing'!E274="","",'Request Testing'!E274)</f>
        <v/>
      </c>
      <c r="F274" s="24" t="str">
        <f>IF('Request Testing'!F274="","",'Request Testing'!F274)</f>
        <v/>
      </c>
      <c r="G274" s="22" t="str">
        <f>IF('Request Testing'!G274="","",'Request Testing'!G274)</f>
        <v/>
      </c>
      <c r="H274" s="71" t="str">
        <f>IF('Request Testing'!H274="","",'Request Testing'!H274)</f>
        <v/>
      </c>
      <c r="I274" s="22" t="str">
        <f>IF('Request Testing'!I274="","",'Request Testing'!I274)</f>
        <v/>
      </c>
      <c r="J274" s="22" t="str">
        <f>IF('Request Testing'!J274="","",'Request Testing'!J274)</f>
        <v/>
      </c>
      <c r="K274" s="22" t="str">
        <f>IF('Request Testing'!K274="","",'Request Testing'!K274)</f>
        <v/>
      </c>
      <c r="L274" s="70" t="str">
        <f>IF('Request Testing'!L274="","",'Request Testing'!L274)</f>
        <v/>
      </c>
      <c r="M274" s="70" t="str">
        <f>IF('Request Testing'!M274="","",'Request Testing'!M274)</f>
        <v/>
      </c>
      <c r="N274" s="70" t="str">
        <f>IF('Request Testing'!N274="","",'Request Testing'!N274)</f>
        <v/>
      </c>
      <c r="O274" s="72" t="str">
        <f>IF('Request Testing'!O274&lt;1,"",IF(AND(OR('Request Testing'!L274&gt;0,'Request Testing'!M274&gt;0,'Request Testing'!N274&gt;0),COUNTA('Request Testing'!O274)&gt;0),"","PV"))</f>
        <v/>
      </c>
      <c r="P274" s="72" t="str">
        <f>IF('Request Testing'!P274&lt;1,"",IF(AND(OR('Request Testing'!L274&gt;0,'Request Testing'!M274&gt;0),COUNTA('Request Testing'!P274)&gt;0),"HPS ADD ON","HPS"))</f>
        <v/>
      </c>
      <c r="Q274" s="72" t="str">
        <f>IF('Request Testing'!Q274&lt;1,"",IF(AND(OR('Request Testing'!L274&gt;0,'Request Testing'!M274&gt;0),COUNTA('Request Testing'!Q274)&gt;0),"CC ADD ON","CC"))</f>
        <v/>
      </c>
      <c r="R274" s="72" t="str">
        <f>IF('Request Testing'!R274&lt;1,"",IF(AND(OR('Request Testing'!L274&gt;0,'Request Testing'!M274&gt;0),COUNTA('Request Testing'!R274)&gt;0),"RC ADD ON","RC"))</f>
        <v/>
      </c>
      <c r="S274" s="70" t="str">
        <f>IF('Request Testing'!S274&lt;1,"",IF(AND(OR('Request Testing'!L274&gt;0,'Request Testing'!M274&gt;0),COUNTA('Request Testing'!S274)&gt;0),"DL ADD ON","DL"))</f>
        <v/>
      </c>
      <c r="T274" s="70" t="str">
        <f>IF('Request Testing'!T274="","",'Request Testing'!T274)</f>
        <v/>
      </c>
      <c r="U274" s="70" t="str">
        <f>IF('Request Testing'!U274&lt;1,"",IF(AND(OR('Request Testing'!L274&gt;0,'Request Testing'!M274&gt;0),COUNTA('Request Testing'!U274)&gt;0),"OH ADD ON","OH"))</f>
        <v/>
      </c>
      <c r="V274" s="73" t="str">
        <f>IF('Request Testing'!V274&lt;1,"",IF(AND(OR('Request Testing'!L274&gt;0,'Request Testing'!M274&gt;0),COUNTA('Request Testing'!V274)&gt;0),"GCP","AM"))</f>
        <v/>
      </c>
      <c r="W274" s="73" t="str">
        <f>IF('Request Testing'!W274&lt;1,"",IF(AND(OR('Request Testing'!L274&gt;0,'Request Testing'!M274&gt;0),COUNTA('Request Testing'!W274)&gt;0),"GCP","NH"))</f>
        <v/>
      </c>
      <c r="X274" s="73" t="str">
        <f>IF('Request Testing'!X274&lt;1,"",IF(AND(OR('Request Testing'!L274&gt;0,'Request Testing'!M274&gt;0),COUNTA('Request Testing'!X274)&gt;0),"GCP","CA"))</f>
        <v/>
      </c>
      <c r="Y274" s="73" t="str">
        <f>IF('Request Testing'!Y274&lt;1,"",IF(AND(OR('Request Testing'!L274&gt;0,'Request Testing'!M274&gt;0),COUNTA('Request Testing'!Y274)&gt;0),"GCP","DD"))</f>
        <v/>
      </c>
      <c r="Z274" s="73" t="str">
        <f>IF('Request Testing'!Z274&lt;1,"",IF(AND(OR('Request Testing'!L274&gt;0,'Request Testing'!M274&gt;0),COUNTA('Request Testing'!Z274)&gt;0),"GCP","TH"))</f>
        <v/>
      </c>
      <c r="AA274" s="73" t="str">
        <f>IF('Request Testing'!AA274&lt;1,"",IF(AND(OR('Request Testing'!L274&gt;0,'Request Testing'!M274&gt;0),COUNTA('Request Testing'!AA274)&gt;0),"GCP","PHA"))</f>
        <v/>
      </c>
      <c r="AB274" s="73" t="str">
        <f>IF('Request Testing'!AB274&lt;1,"",IF(AND(OR('Request Testing'!L274&gt;0,'Request Testing'!M274&gt;0),COUNTA('Request Testing'!AB274)&gt;0),"GCP","OS"))</f>
        <v/>
      </c>
      <c r="AE274" s="74" t="str">
        <f>IF(OR('Request Testing'!L274&gt;0,'Request Testing'!M274&gt;0,'Request Testing'!N274&gt;0,'Request Testing'!O274&gt;0,'Request Testing'!P274&gt;0,'Request Testing'!Q274&gt;0,'Request Testing'!R274&gt;0,'Request Testing'!S274&gt;0,'Request Testing'!T274&gt;0,'Request Testing'!U274&gt;0,'Request Testing'!V274&gt;0,'Request Testing'!W274&gt;0,'Request Testing'!X274&gt;0,'Request Testing'!Y274&gt;0,'Request Testing'!Z274&gt;0,'Request Testing'!AA274&gt;0,'Request Testing'!AB274&gt;0),"X","")</f>
        <v/>
      </c>
      <c r="AF274" s="75" t="str">
        <f>IF(ISNUMBER(SEARCH({"S"},C274)),"S",IF(ISNUMBER(SEARCH({"M"},C274)),"B",IF(ISNUMBER(SEARCH({"B"},C274)),"B",IF(ISNUMBER(SEARCH({"C"},C274)),"C",IF(ISNUMBER(SEARCH({"H"},C274)),"C",IF(ISNUMBER(SEARCH({"F"},C274)),"C",""))))))</f>
        <v/>
      </c>
      <c r="AG274" s="74" t="str">
        <f t="shared" si="60"/>
        <v/>
      </c>
      <c r="AH274" s="74" t="str">
        <f t="shared" si="61"/>
        <v/>
      </c>
      <c r="AI274" s="74" t="str">
        <f t="shared" si="62"/>
        <v/>
      </c>
      <c r="AJ274" s="4" t="str">
        <f t="shared" si="63"/>
        <v/>
      </c>
      <c r="AK274" s="76" t="str">
        <f>IF('Request Testing'!M274&lt;1,"",IF(AND(OR('Request Testing'!$E$1&gt;0),COUNTA('Request Testing'!M274)&gt;0),"CHR","GGP-LD"))</f>
        <v/>
      </c>
      <c r="AL274" s="4" t="str">
        <f t="shared" si="64"/>
        <v/>
      </c>
      <c r="AM274" s="52" t="str">
        <f t="shared" si="65"/>
        <v/>
      </c>
      <c r="AN274" s="4" t="str">
        <f t="shared" si="66"/>
        <v/>
      </c>
      <c r="AO274" s="4" t="str">
        <f t="shared" si="67"/>
        <v/>
      </c>
      <c r="AP274" s="74" t="str">
        <f t="shared" si="68"/>
        <v/>
      </c>
      <c r="AQ274" s="4" t="str">
        <f t="shared" si="69"/>
        <v/>
      </c>
      <c r="AR274" s="4" t="str">
        <f t="shared" si="79"/>
        <v/>
      </c>
      <c r="AS274" s="74" t="str">
        <f t="shared" si="70"/>
        <v/>
      </c>
      <c r="AT274" s="4" t="str">
        <f t="shared" si="71"/>
        <v/>
      </c>
      <c r="AU274" s="4" t="str">
        <f t="shared" si="72"/>
        <v/>
      </c>
      <c r="AV274" s="4" t="str">
        <f t="shared" si="73"/>
        <v/>
      </c>
      <c r="AW274" s="4" t="str">
        <f t="shared" si="74"/>
        <v/>
      </c>
      <c r="AX274" s="4" t="str">
        <f t="shared" si="75"/>
        <v/>
      </c>
      <c r="AY274" s="4" t="str">
        <f t="shared" si="76"/>
        <v/>
      </c>
      <c r="AZ274" s="4" t="str">
        <f t="shared" si="77"/>
        <v/>
      </c>
      <c r="BA274" s="77" t="str">
        <f>IF(AND(OR('Request Testing'!L274&gt;0,'Request Testing'!M274&gt;0),COUNTA('Request Testing'!V274:AB274)&gt;0),"Run Panel","")</f>
        <v/>
      </c>
      <c r="BC274" s="78" t="str">
        <f>IF(AG274="Blood Card",'Order Details'!$S$34,"")</f>
        <v/>
      </c>
      <c r="BD274" s="78" t="str">
        <f>IF(AH274="Hair Card",'Order Details'!$S$35,"")</f>
        <v/>
      </c>
      <c r="BF274" s="4" t="str">
        <f>IF(AJ274="GGP-HD",'Order Details'!$N$10,"")</f>
        <v/>
      </c>
      <c r="BG274" s="79" t="str">
        <f>IF(AK274="GGP-LD",'Order Details'!$N$15,IF(AK274="CHR",'Order Details'!$P$15,""))</f>
        <v/>
      </c>
      <c r="BH274" s="52" t="str">
        <f>IF(AL274="GGP-uLD",'Order Details'!$N$18,"")</f>
        <v/>
      </c>
      <c r="BI274" s="80" t="str">
        <f>IF(AM274="PV",'Order Details'!$N$24,"")</f>
        <v/>
      </c>
      <c r="BJ274" s="78" t="str">
        <f>IF(AN274="HPS",'Order Details'!$N$34,IF(AN274="HPS ADD ON",'Order Details'!$M$34,""))</f>
        <v/>
      </c>
      <c r="BK274" s="78" t="str">
        <f>IF(AO274="CC",'Order Details'!$N$33,IF(AO274="CC ADD ON",'Order Details'!$M$33,""))</f>
        <v/>
      </c>
      <c r="BL274" s="79" t="str">
        <f>IF(AP274="DL",'Order Details'!$N$35,"")</f>
        <v/>
      </c>
      <c r="BM274" s="79" t="str">
        <f>IF(AQ274="RC",'Order Details'!$N$36,"")</f>
        <v/>
      </c>
      <c r="BN274" s="79" t="str">
        <f>IF(AR274="OH",'Order Details'!$N$37,"")</f>
        <v/>
      </c>
      <c r="BO274" s="79" t="str">
        <f>IF(AS274="BVD",'Order Details'!$N$38,"")</f>
        <v/>
      </c>
      <c r="BP274" s="79" t="str">
        <f>IF(AT274="AM",'Order Details'!$N$40,"")</f>
        <v/>
      </c>
      <c r="BQ274" s="79" t="str">
        <f>IF(AU274="NH",'Order Details'!$N$41,"")</f>
        <v/>
      </c>
      <c r="BR274" s="79" t="str">
        <f>IF(AV274="CA",'Order Details'!$N$42,"")</f>
        <v/>
      </c>
      <c r="BS274" s="79" t="str">
        <f>IF(AW274="DD",'Order Details'!$N$43,"")</f>
        <v/>
      </c>
      <c r="BT274" s="79" t="str">
        <f>IF(AX274="TH",'Order Details'!$N$45,"")</f>
        <v/>
      </c>
      <c r="BU274" s="79" t="str">
        <f>IF(AY274="PHA",'Order Details'!$N$44,"")</f>
        <v/>
      </c>
      <c r="BV274" s="79" t="str">
        <f>IF(AZ274="OS",'Order Details'!$N$46,"")</f>
        <v/>
      </c>
      <c r="BW274" s="79" t="str">
        <f>IF(BA274="RUN PANEL",'Order Details'!$N$39,"")</f>
        <v/>
      </c>
      <c r="BX274" s="79" t="str">
        <f t="shared" si="78"/>
        <v/>
      </c>
    </row>
    <row r="275" spans="1:76" ht="15.75" customHeight="1">
      <c r="A275" s="22" t="str">
        <f>IF('Request Testing'!A275&gt;0,'Request Testing'!A275,"")</f>
        <v/>
      </c>
      <c r="B275" s="70" t="str">
        <f>IF('Request Testing'!B275="","",'Request Testing'!B275)</f>
        <v/>
      </c>
      <c r="C275" s="70" t="str">
        <f>IF('Request Testing'!C275="","",'Request Testing'!C275)</f>
        <v/>
      </c>
      <c r="D275" s="24" t="str">
        <f>IF('Request Testing'!D275="","",'Request Testing'!D275)</f>
        <v/>
      </c>
      <c r="E275" s="24" t="str">
        <f>IF('Request Testing'!E275="","",'Request Testing'!E275)</f>
        <v/>
      </c>
      <c r="F275" s="24" t="str">
        <f>IF('Request Testing'!F275="","",'Request Testing'!F275)</f>
        <v/>
      </c>
      <c r="G275" s="22" t="str">
        <f>IF('Request Testing'!G275="","",'Request Testing'!G275)</f>
        <v/>
      </c>
      <c r="H275" s="71" t="str">
        <f>IF('Request Testing'!H275="","",'Request Testing'!H275)</f>
        <v/>
      </c>
      <c r="I275" s="22" t="str">
        <f>IF('Request Testing'!I275="","",'Request Testing'!I275)</f>
        <v/>
      </c>
      <c r="J275" s="22" t="str">
        <f>IF('Request Testing'!J275="","",'Request Testing'!J275)</f>
        <v/>
      </c>
      <c r="K275" s="22" t="str">
        <f>IF('Request Testing'!K275="","",'Request Testing'!K275)</f>
        <v/>
      </c>
      <c r="L275" s="70" t="str">
        <f>IF('Request Testing'!L275="","",'Request Testing'!L275)</f>
        <v/>
      </c>
      <c r="M275" s="70" t="str">
        <f>IF('Request Testing'!M275="","",'Request Testing'!M275)</f>
        <v/>
      </c>
      <c r="N275" s="70" t="str">
        <f>IF('Request Testing'!N275="","",'Request Testing'!N275)</f>
        <v/>
      </c>
      <c r="O275" s="72" t="str">
        <f>IF('Request Testing'!O275&lt;1,"",IF(AND(OR('Request Testing'!L275&gt;0,'Request Testing'!M275&gt;0,'Request Testing'!N275&gt;0),COUNTA('Request Testing'!O275)&gt;0),"","PV"))</f>
        <v/>
      </c>
      <c r="P275" s="72" t="str">
        <f>IF('Request Testing'!P275&lt;1,"",IF(AND(OR('Request Testing'!L275&gt;0,'Request Testing'!M275&gt;0),COUNTA('Request Testing'!P275)&gt;0),"HPS ADD ON","HPS"))</f>
        <v/>
      </c>
      <c r="Q275" s="72" t="str">
        <f>IF('Request Testing'!Q275&lt;1,"",IF(AND(OR('Request Testing'!L275&gt;0,'Request Testing'!M275&gt;0),COUNTA('Request Testing'!Q275)&gt;0),"CC ADD ON","CC"))</f>
        <v/>
      </c>
      <c r="R275" s="72" t="str">
        <f>IF('Request Testing'!R275&lt;1,"",IF(AND(OR('Request Testing'!L275&gt;0,'Request Testing'!M275&gt;0),COUNTA('Request Testing'!R275)&gt;0),"RC ADD ON","RC"))</f>
        <v/>
      </c>
      <c r="S275" s="70" t="str">
        <f>IF('Request Testing'!S275&lt;1,"",IF(AND(OR('Request Testing'!L275&gt;0,'Request Testing'!M275&gt;0),COUNTA('Request Testing'!S275)&gt;0),"DL ADD ON","DL"))</f>
        <v/>
      </c>
      <c r="T275" s="70" t="str">
        <f>IF('Request Testing'!T275="","",'Request Testing'!T275)</f>
        <v/>
      </c>
      <c r="U275" s="70" t="str">
        <f>IF('Request Testing'!U275&lt;1,"",IF(AND(OR('Request Testing'!L275&gt;0,'Request Testing'!M275&gt;0),COUNTA('Request Testing'!U275)&gt;0),"OH ADD ON","OH"))</f>
        <v/>
      </c>
      <c r="V275" s="73" t="str">
        <f>IF('Request Testing'!V275&lt;1,"",IF(AND(OR('Request Testing'!L275&gt;0,'Request Testing'!M275&gt;0),COUNTA('Request Testing'!V275)&gt;0),"GCP","AM"))</f>
        <v/>
      </c>
      <c r="W275" s="73" t="str">
        <f>IF('Request Testing'!W275&lt;1,"",IF(AND(OR('Request Testing'!L275&gt;0,'Request Testing'!M275&gt;0),COUNTA('Request Testing'!W275)&gt;0),"GCP","NH"))</f>
        <v/>
      </c>
      <c r="X275" s="73" t="str">
        <f>IF('Request Testing'!X275&lt;1,"",IF(AND(OR('Request Testing'!L275&gt;0,'Request Testing'!M275&gt;0),COUNTA('Request Testing'!X275)&gt;0),"GCP","CA"))</f>
        <v/>
      </c>
      <c r="Y275" s="73" t="str">
        <f>IF('Request Testing'!Y275&lt;1,"",IF(AND(OR('Request Testing'!L275&gt;0,'Request Testing'!M275&gt;0),COUNTA('Request Testing'!Y275)&gt;0),"GCP","DD"))</f>
        <v/>
      </c>
      <c r="Z275" s="73" t="str">
        <f>IF('Request Testing'!Z275&lt;1,"",IF(AND(OR('Request Testing'!L275&gt;0,'Request Testing'!M275&gt;0),COUNTA('Request Testing'!Z275)&gt;0),"GCP","TH"))</f>
        <v/>
      </c>
      <c r="AA275" s="73" t="str">
        <f>IF('Request Testing'!AA275&lt;1,"",IF(AND(OR('Request Testing'!L275&gt;0,'Request Testing'!M275&gt;0),COUNTA('Request Testing'!AA275)&gt;0),"GCP","PHA"))</f>
        <v/>
      </c>
      <c r="AB275" s="73" t="str">
        <f>IF('Request Testing'!AB275&lt;1,"",IF(AND(OR('Request Testing'!L275&gt;0,'Request Testing'!M275&gt;0),COUNTA('Request Testing'!AB275)&gt;0),"GCP","OS"))</f>
        <v/>
      </c>
      <c r="AE275" s="74" t="str">
        <f>IF(OR('Request Testing'!L275&gt;0,'Request Testing'!M275&gt;0,'Request Testing'!N275&gt;0,'Request Testing'!O275&gt;0,'Request Testing'!P275&gt;0,'Request Testing'!Q275&gt;0,'Request Testing'!R275&gt;0,'Request Testing'!S275&gt;0,'Request Testing'!T275&gt;0,'Request Testing'!U275&gt;0,'Request Testing'!V275&gt;0,'Request Testing'!W275&gt;0,'Request Testing'!X275&gt;0,'Request Testing'!Y275&gt;0,'Request Testing'!Z275&gt;0,'Request Testing'!AA275&gt;0,'Request Testing'!AB275&gt;0),"X","")</f>
        <v/>
      </c>
      <c r="AF275" s="75" t="str">
        <f>IF(ISNUMBER(SEARCH({"S"},C275)),"S",IF(ISNUMBER(SEARCH({"M"},C275)),"B",IF(ISNUMBER(SEARCH({"B"},C275)),"B",IF(ISNUMBER(SEARCH({"C"},C275)),"C",IF(ISNUMBER(SEARCH({"H"},C275)),"C",IF(ISNUMBER(SEARCH({"F"},C275)),"C",""))))))</f>
        <v/>
      </c>
      <c r="AG275" s="74" t="str">
        <f t="shared" ref="AG275:AG338" si="80">IF(D275="","","Blood Card")</f>
        <v/>
      </c>
      <c r="AH275" s="74" t="str">
        <f t="shared" ref="AH275:AH338" si="81">IF(E275="","","Hair Card")</f>
        <v/>
      </c>
      <c r="AI275" s="74" t="str">
        <f t="shared" ref="AI275:AI338" si="82">IF(F275="","","Allflex Tags")</f>
        <v/>
      </c>
      <c r="AJ275" s="4" t="str">
        <f t="shared" ref="AJ275:AJ338" si="83">IF(L275="","","GGP-HD")</f>
        <v/>
      </c>
      <c r="AK275" s="76" t="str">
        <f>IF('Request Testing'!M275&lt;1,"",IF(AND(OR('Request Testing'!$E$1&gt;0),COUNTA('Request Testing'!M275)&gt;0),"CHR","GGP-LD"))</f>
        <v/>
      </c>
      <c r="AL275" s="4" t="str">
        <f t="shared" ref="AL275:AL338" si="84">IF(N275="","","GGP-uLD")</f>
        <v/>
      </c>
      <c r="AM275" s="52" t="str">
        <f t="shared" ref="AM275:AM338" si="85">IF(O275="","","PV")</f>
        <v/>
      </c>
      <c r="AN275" s="4" t="str">
        <f t="shared" ref="AN275:AN338" si="86">IF(P275="","",P275)</f>
        <v/>
      </c>
      <c r="AO275" s="4" t="str">
        <f t="shared" ref="AO275:AO338" si="87">IF(Q275="","",Q275)</f>
        <v/>
      </c>
      <c r="AP275" s="74" t="str">
        <f t="shared" ref="AP275:AP338" si="88">IF(S275="","",S275)</f>
        <v/>
      </c>
      <c r="AQ275" s="4" t="str">
        <f t="shared" ref="AQ275:AQ338" si="89">IF(R275="","","RC")</f>
        <v/>
      </c>
      <c r="AR275" s="4" t="str">
        <f t="shared" si="79"/>
        <v/>
      </c>
      <c r="AS275" s="74" t="str">
        <f t="shared" ref="AS275:AS338" si="90">IF(T275="","","BVD")</f>
        <v/>
      </c>
      <c r="AT275" s="4" t="str">
        <f t="shared" ref="AT275:AT338" si="91">IF(V275="","",V275)</f>
        <v/>
      </c>
      <c r="AU275" s="4" t="str">
        <f t="shared" ref="AU275:AU338" si="92">IF(W275="","",W275)</f>
        <v/>
      </c>
      <c r="AV275" s="4" t="str">
        <f t="shared" ref="AV275:AV338" si="93">IF(X275="","",X275)</f>
        <v/>
      </c>
      <c r="AW275" s="4" t="str">
        <f t="shared" ref="AW275:AW338" si="94">IF(Y275="","",Y275)</f>
        <v/>
      </c>
      <c r="AX275" s="4" t="str">
        <f t="shared" ref="AX275:AX338" si="95">IF(Z275="","",Z275)</f>
        <v/>
      </c>
      <c r="AY275" s="4" t="str">
        <f t="shared" ref="AY275:AY338" si="96">IF(AA275="","",AA275)</f>
        <v/>
      </c>
      <c r="AZ275" s="4" t="str">
        <f t="shared" ref="AZ275:AZ338" si="97">IF(AB275="","",AB275)</f>
        <v/>
      </c>
      <c r="BA275" s="77" t="str">
        <f>IF(AND(OR('Request Testing'!L275&gt;0,'Request Testing'!M275&gt;0),COUNTA('Request Testing'!V275:AB275)&gt;0),"Run Panel","")</f>
        <v/>
      </c>
      <c r="BC275" s="78" t="str">
        <f>IF(AG275="Blood Card",'Order Details'!$S$34,"")</f>
        <v/>
      </c>
      <c r="BD275" s="78" t="str">
        <f>IF(AH275="Hair Card",'Order Details'!$S$35,"")</f>
        <v/>
      </c>
      <c r="BF275" s="4" t="str">
        <f>IF(AJ275="GGP-HD",'Order Details'!$N$10,"")</f>
        <v/>
      </c>
      <c r="BG275" s="79" t="str">
        <f>IF(AK275="GGP-LD",'Order Details'!$N$15,IF(AK275="CHR",'Order Details'!$P$15,""))</f>
        <v/>
      </c>
      <c r="BH275" s="52" t="str">
        <f>IF(AL275="GGP-uLD",'Order Details'!$N$18,"")</f>
        <v/>
      </c>
      <c r="BI275" s="80" t="str">
        <f>IF(AM275="PV",'Order Details'!$N$24,"")</f>
        <v/>
      </c>
      <c r="BJ275" s="78" t="str">
        <f>IF(AN275="HPS",'Order Details'!$N$34,IF(AN275="HPS ADD ON",'Order Details'!$M$34,""))</f>
        <v/>
      </c>
      <c r="BK275" s="78" t="str">
        <f>IF(AO275="CC",'Order Details'!$N$33,IF(AO275="CC ADD ON",'Order Details'!$M$33,""))</f>
        <v/>
      </c>
      <c r="BL275" s="79" t="str">
        <f>IF(AP275="DL",'Order Details'!$N$35,"")</f>
        <v/>
      </c>
      <c r="BM275" s="79" t="str">
        <f>IF(AQ275="RC",'Order Details'!$N$36,"")</f>
        <v/>
      </c>
      <c r="BN275" s="79" t="str">
        <f>IF(AR275="OH",'Order Details'!$N$37,"")</f>
        <v/>
      </c>
      <c r="BO275" s="79" t="str">
        <f>IF(AS275="BVD",'Order Details'!$N$38,"")</f>
        <v/>
      </c>
      <c r="BP275" s="79" t="str">
        <f>IF(AT275="AM",'Order Details'!$N$40,"")</f>
        <v/>
      </c>
      <c r="BQ275" s="79" t="str">
        <f>IF(AU275="NH",'Order Details'!$N$41,"")</f>
        <v/>
      </c>
      <c r="BR275" s="79" t="str">
        <f>IF(AV275="CA",'Order Details'!$N$42,"")</f>
        <v/>
      </c>
      <c r="BS275" s="79" t="str">
        <f>IF(AW275="DD",'Order Details'!$N$43,"")</f>
        <v/>
      </c>
      <c r="BT275" s="79" t="str">
        <f>IF(AX275="TH",'Order Details'!$N$45,"")</f>
        <v/>
      </c>
      <c r="BU275" s="79" t="str">
        <f>IF(AY275="PHA",'Order Details'!$N$44,"")</f>
        <v/>
      </c>
      <c r="BV275" s="79" t="str">
        <f>IF(AZ275="OS",'Order Details'!$N$46,"")</f>
        <v/>
      </c>
      <c r="BW275" s="79" t="str">
        <f>IF(BA275="RUN PANEL",'Order Details'!$N$39,"")</f>
        <v/>
      </c>
      <c r="BX275" s="79" t="str">
        <f t="shared" ref="BX275:BX338" si="98">IF(AE275="X",SUM(BC275:BW275),"")</f>
        <v/>
      </c>
    </row>
    <row r="276" spans="1:76" ht="15.75" customHeight="1">
      <c r="A276" s="22" t="str">
        <f>IF('Request Testing'!A276&gt;0,'Request Testing'!A276,"")</f>
        <v/>
      </c>
      <c r="B276" s="70" t="str">
        <f>IF('Request Testing'!B276="","",'Request Testing'!B276)</f>
        <v/>
      </c>
      <c r="C276" s="70" t="str">
        <f>IF('Request Testing'!C276="","",'Request Testing'!C276)</f>
        <v/>
      </c>
      <c r="D276" s="24" t="str">
        <f>IF('Request Testing'!D276="","",'Request Testing'!D276)</f>
        <v/>
      </c>
      <c r="E276" s="24" t="str">
        <f>IF('Request Testing'!E276="","",'Request Testing'!E276)</f>
        <v/>
      </c>
      <c r="F276" s="24" t="str">
        <f>IF('Request Testing'!F276="","",'Request Testing'!F276)</f>
        <v/>
      </c>
      <c r="G276" s="22" t="str">
        <f>IF('Request Testing'!G276="","",'Request Testing'!G276)</f>
        <v/>
      </c>
      <c r="H276" s="71" t="str">
        <f>IF('Request Testing'!H276="","",'Request Testing'!H276)</f>
        <v/>
      </c>
      <c r="I276" s="22" t="str">
        <f>IF('Request Testing'!I276="","",'Request Testing'!I276)</f>
        <v/>
      </c>
      <c r="J276" s="22" t="str">
        <f>IF('Request Testing'!J276="","",'Request Testing'!J276)</f>
        <v/>
      </c>
      <c r="K276" s="22" t="str">
        <f>IF('Request Testing'!K276="","",'Request Testing'!K276)</f>
        <v/>
      </c>
      <c r="L276" s="70" t="str">
        <f>IF('Request Testing'!L276="","",'Request Testing'!L276)</f>
        <v/>
      </c>
      <c r="M276" s="70" t="str">
        <f>IF('Request Testing'!M276="","",'Request Testing'!M276)</f>
        <v/>
      </c>
      <c r="N276" s="70" t="str">
        <f>IF('Request Testing'!N276="","",'Request Testing'!N276)</f>
        <v/>
      </c>
      <c r="O276" s="72" t="str">
        <f>IF('Request Testing'!O276&lt;1,"",IF(AND(OR('Request Testing'!L276&gt;0,'Request Testing'!M276&gt;0,'Request Testing'!N276&gt;0),COUNTA('Request Testing'!O276)&gt;0),"","PV"))</f>
        <v/>
      </c>
      <c r="P276" s="72" t="str">
        <f>IF('Request Testing'!P276&lt;1,"",IF(AND(OR('Request Testing'!L276&gt;0,'Request Testing'!M276&gt;0),COUNTA('Request Testing'!P276)&gt;0),"HPS ADD ON","HPS"))</f>
        <v/>
      </c>
      <c r="Q276" s="72" t="str">
        <f>IF('Request Testing'!Q276&lt;1,"",IF(AND(OR('Request Testing'!L276&gt;0,'Request Testing'!M276&gt;0),COUNTA('Request Testing'!Q276)&gt;0),"CC ADD ON","CC"))</f>
        <v/>
      </c>
      <c r="R276" s="72" t="str">
        <f>IF('Request Testing'!R276&lt;1,"",IF(AND(OR('Request Testing'!L276&gt;0,'Request Testing'!M276&gt;0),COUNTA('Request Testing'!R276)&gt;0),"RC ADD ON","RC"))</f>
        <v/>
      </c>
      <c r="S276" s="70" t="str">
        <f>IF('Request Testing'!S276&lt;1,"",IF(AND(OR('Request Testing'!L276&gt;0,'Request Testing'!M276&gt;0),COUNTA('Request Testing'!S276)&gt;0),"DL ADD ON","DL"))</f>
        <v/>
      </c>
      <c r="T276" s="70" t="str">
        <f>IF('Request Testing'!T276="","",'Request Testing'!T276)</f>
        <v/>
      </c>
      <c r="U276" s="70" t="str">
        <f>IF('Request Testing'!U276&lt;1,"",IF(AND(OR('Request Testing'!L276&gt;0,'Request Testing'!M276&gt;0),COUNTA('Request Testing'!U276)&gt;0),"OH ADD ON","OH"))</f>
        <v/>
      </c>
      <c r="V276" s="73" t="str">
        <f>IF('Request Testing'!V276&lt;1,"",IF(AND(OR('Request Testing'!L276&gt;0,'Request Testing'!M276&gt;0),COUNTA('Request Testing'!V276)&gt;0),"GCP","AM"))</f>
        <v/>
      </c>
      <c r="W276" s="73" t="str">
        <f>IF('Request Testing'!W276&lt;1,"",IF(AND(OR('Request Testing'!L276&gt;0,'Request Testing'!M276&gt;0),COUNTA('Request Testing'!W276)&gt;0),"GCP","NH"))</f>
        <v/>
      </c>
      <c r="X276" s="73" t="str">
        <f>IF('Request Testing'!X276&lt;1,"",IF(AND(OR('Request Testing'!L276&gt;0,'Request Testing'!M276&gt;0),COUNTA('Request Testing'!X276)&gt;0),"GCP","CA"))</f>
        <v/>
      </c>
      <c r="Y276" s="73" t="str">
        <f>IF('Request Testing'!Y276&lt;1,"",IF(AND(OR('Request Testing'!L276&gt;0,'Request Testing'!M276&gt;0),COUNTA('Request Testing'!Y276)&gt;0),"GCP","DD"))</f>
        <v/>
      </c>
      <c r="Z276" s="73" t="str">
        <f>IF('Request Testing'!Z276&lt;1,"",IF(AND(OR('Request Testing'!L276&gt;0,'Request Testing'!M276&gt;0),COUNTA('Request Testing'!Z276)&gt;0),"GCP","TH"))</f>
        <v/>
      </c>
      <c r="AA276" s="73" t="str">
        <f>IF('Request Testing'!AA276&lt;1,"",IF(AND(OR('Request Testing'!L276&gt;0,'Request Testing'!M276&gt;0),COUNTA('Request Testing'!AA276)&gt;0),"GCP","PHA"))</f>
        <v/>
      </c>
      <c r="AB276" s="73" t="str">
        <f>IF('Request Testing'!AB276&lt;1,"",IF(AND(OR('Request Testing'!L276&gt;0,'Request Testing'!M276&gt;0),COUNTA('Request Testing'!AB276)&gt;0),"GCP","OS"))</f>
        <v/>
      </c>
      <c r="AE276" s="74" t="str">
        <f>IF(OR('Request Testing'!L276&gt;0,'Request Testing'!M276&gt;0,'Request Testing'!N276&gt;0,'Request Testing'!O276&gt;0,'Request Testing'!P276&gt;0,'Request Testing'!Q276&gt;0,'Request Testing'!R276&gt;0,'Request Testing'!S276&gt;0,'Request Testing'!T276&gt;0,'Request Testing'!U276&gt;0,'Request Testing'!V276&gt;0,'Request Testing'!W276&gt;0,'Request Testing'!X276&gt;0,'Request Testing'!Y276&gt;0,'Request Testing'!Z276&gt;0,'Request Testing'!AA276&gt;0,'Request Testing'!AB276&gt;0),"X","")</f>
        <v/>
      </c>
      <c r="AF276" s="75" t="str">
        <f>IF(ISNUMBER(SEARCH({"S"},C276)),"S",IF(ISNUMBER(SEARCH({"M"},C276)),"B",IF(ISNUMBER(SEARCH({"B"},C276)),"B",IF(ISNUMBER(SEARCH({"C"},C276)),"C",IF(ISNUMBER(SEARCH({"H"},C276)),"C",IF(ISNUMBER(SEARCH({"F"},C276)),"C",""))))))</f>
        <v/>
      </c>
      <c r="AG276" s="74" t="str">
        <f t="shared" si="80"/>
        <v/>
      </c>
      <c r="AH276" s="74" t="str">
        <f t="shared" si="81"/>
        <v/>
      </c>
      <c r="AI276" s="74" t="str">
        <f t="shared" si="82"/>
        <v/>
      </c>
      <c r="AJ276" s="4" t="str">
        <f t="shared" si="83"/>
        <v/>
      </c>
      <c r="AK276" s="76" t="str">
        <f>IF('Request Testing'!M276&lt;1,"",IF(AND(OR('Request Testing'!$E$1&gt;0),COUNTA('Request Testing'!M276)&gt;0),"CHR","GGP-LD"))</f>
        <v/>
      </c>
      <c r="AL276" s="4" t="str">
        <f t="shared" si="84"/>
        <v/>
      </c>
      <c r="AM276" s="52" t="str">
        <f t="shared" si="85"/>
        <v/>
      </c>
      <c r="AN276" s="4" t="str">
        <f t="shared" si="86"/>
        <v/>
      </c>
      <c r="AO276" s="4" t="str">
        <f t="shared" si="87"/>
        <v/>
      </c>
      <c r="AP276" s="74" t="str">
        <f t="shared" si="88"/>
        <v/>
      </c>
      <c r="AQ276" s="4" t="str">
        <f t="shared" si="89"/>
        <v/>
      </c>
      <c r="AR276" s="4" t="str">
        <f t="shared" ref="AR276:AR339" si="99">IF(U276="","",U276)</f>
        <v/>
      </c>
      <c r="AS276" s="74" t="str">
        <f t="shared" si="90"/>
        <v/>
      </c>
      <c r="AT276" s="4" t="str">
        <f t="shared" si="91"/>
        <v/>
      </c>
      <c r="AU276" s="4" t="str">
        <f t="shared" si="92"/>
        <v/>
      </c>
      <c r="AV276" s="4" t="str">
        <f t="shared" si="93"/>
        <v/>
      </c>
      <c r="AW276" s="4" t="str">
        <f t="shared" si="94"/>
        <v/>
      </c>
      <c r="AX276" s="4" t="str">
        <f t="shared" si="95"/>
        <v/>
      </c>
      <c r="AY276" s="4" t="str">
        <f t="shared" si="96"/>
        <v/>
      </c>
      <c r="AZ276" s="4" t="str">
        <f t="shared" si="97"/>
        <v/>
      </c>
      <c r="BA276" s="77" t="str">
        <f>IF(AND(OR('Request Testing'!L276&gt;0,'Request Testing'!M276&gt;0),COUNTA('Request Testing'!V276:AB276)&gt;0),"Run Panel","")</f>
        <v/>
      </c>
      <c r="BC276" s="78" t="str">
        <f>IF(AG276="Blood Card",'Order Details'!$S$34,"")</f>
        <v/>
      </c>
      <c r="BD276" s="78" t="str">
        <f>IF(AH276="Hair Card",'Order Details'!$S$35,"")</f>
        <v/>
      </c>
      <c r="BF276" s="4" t="str">
        <f>IF(AJ276="GGP-HD",'Order Details'!$N$10,"")</f>
        <v/>
      </c>
      <c r="BG276" s="79" t="str">
        <f>IF(AK276="GGP-LD",'Order Details'!$N$15,IF(AK276="CHR",'Order Details'!$P$15,""))</f>
        <v/>
      </c>
      <c r="BH276" s="52" t="str">
        <f>IF(AL276="GGP-uLD",'Order Details'!$N$18,"")</f>
        <v/>
      </c>
      <c r="BI276" s="80" t="str">
        <f>IF(AM276="PV",'Order Details'!$N$24,"")</f>
        <v/>
      </c>
      <c r="BJ276" s="78" t="str">
        <f>IF(AN276="HPS",'Order Details'!$N$34,IF(AN276="HPS ADD ON",'Order Details'!$M$34,""))</f>
        <v/>
      </c>
      <c r="BK276" s="78" t="str">
        <f>IF(AO276="CC",'Order Details'!$N$33,IF(AO276="CC ADD ON",'Order Details'!$M$33,""))</f>
        <v/>
      </c>
      <c r="BL276" s="79" t="str">
        <f>IF(AP276="DL",'Order Details'!$N$35,"")</f>
        <v/>
      </c>
      <c r="BM276" s="79" t="str">
        <f>IF(AQ276="RC",'Order Details'!$N$36,"")</f>
        <v/>
      </c>
      <c r="BN276" s="79" t="str">
        <f>IF(AR276="OH",'Order Details'!$N$37,"")</f>
        <v/>
      </c>
      <c r="BO276" s="79" t="str">
        <f>IF(AS276="BVD",'Order Details'!$N$38,"")</f>
        <v/>
      </c>
      <c r="BP276" s="79" t="str">
        <f>IF(AT276="AM",'Order Details'!$N$40,"")</f>
        <v/>
      </c>
      <c r="BQ276" s="79" t="str">
        <f>IF(AU276="NH",'Order Details'!$N$41,"")</f>
        <v/>
      </c>
      <c r="BR276" s="79" t="str">
        <f>IF(AV276="CA",'Order Details'!$N$42,"")</f>
        <v/>
      </c>
      <c r="BS276" s="79" t="str">
        <f>IF(AW276="DD",'Order Details'!$N$43,"")</f>
        <v/>
      </c>
      <c r="BT276" s="79" t="str">
        <f>IF(AX276="TH",'Order Details'!$N$45,"")</f>
        <v/>
      </c>
      <c r="BU276" s="79" t="str">
        <f>IF(AY276="PHA",'Order Details'!$N$44,"")</f>
        <v/>
      </c>
      <c r="BV276" s="79" t="str">
        <f>IF(AZ276="OS",'Order Details'!$N$46,"")</f>
        <v/>
      </c>
      <c r="BW276" s="79" t="str">
        <f>IF(BA276="RUN PANEL",'Order Details'!$N$39,"")</f>
        <v/>
      </c>
      <c r="BX276" s="79" t="str">
        <f t="shared" si="98"/>
        <v/>
      </c>
    </row>
    <row r="277" spans="1:76" ht="15.75" customHeight="1">
      <c r="A277" s="22" t="str">
        <f>IF('Request Testing'!A277&gt;0,'Request Testing'!A277,"")</f>
        <v/>
      </c>
      <c r="B277" s="70" t="str">
        <f>IF('Request Testing'!B277="","",'Request Testing'!B277)</f>
        <v/>
      </c>
      <c r="C277" s="70" t="str">
        <f>IF('Request Testing'!C277="","",'Request Testing'!C277)</f>
        <v/>
      </c>
      <c r="D277" s="24" t="str">
        <f>IF('Request Testing'!D277="","",'Request Testing'!D277)</f>
        <v/>
      </c>
      <c r="E277" s="24" t="str">
        <f>IF('Request Testing'!E277="","",'Request Testing'!E277)</f>
        <v/>
      </c>
      <c r="F277" s="24" t="str">
        <f>IF('Request Testing'!F277="","",'Request Testing'!F277)</f>
        <v/>
      </c>
      <c r="G277" s="22" t="str">
        <f>IF('Request Testing'!G277="","",'Request Testing'!G277)</f>
        <v/>
      </c>
      <c r="H277" s="71" t="str">
        <f>IF('Request Testing'!H277="","",'Request Testing'!H277)</f>
        <v/>
      </c>
      <c r="I277" s="22" t="str">
        <f>IF('Request Testing'!I277="","",'Request Testing'!I277)</f>
        <v/>
      </c>
      <c r="J277" s="22" t="str">
        <f>IF('Request Testing'!J277="","",'Request Testing'!J277)</f>
        <v/>
      </c>
      <c r="K277" s="22" t="str">
        <f>IF('Request Testing'!K277="","",'Request Testing'!K277)</f>
        <v/>
      </c>
      <c r="L277" s="70" t="str">
        <f>IF('Request Testing'!L277="","",'Request Testing'!L277)</f>
        <v/>
      </c>
      <c r="M277" s="70" t="str">
        <f>IF('Request Testing'!M277="","",'Request Testing'!M277)</f>
        <v/>
      </c>
      <c r="N277" s="70" t="str">
        <f>IF('Request Testing'!N277="","",'Request Testing'!N277)</f>
        <v/>
      </c>
      <c r="O277" s="72" t="str">
        <f>IF('Request Testing'!O277&lt;1,"",IF(AND(OR('Request Testing'!L277&gt;0,'Request Testing'!M277&gt;0,'Request Testing'!N277&gt;0),COUNTA('Request Testing'!O277)&gt;0),"","PV"))</f>
        <v/>
      </c>
      <c r="P277" s="72" t="str">
        <f>IF('Request Testing'!P277&lt;1,"",IF(AND(OR('Request Testing'!L277&gt;0,'Request Testing'!M277&gt;0),COUNTA('Request Testing'!P277)&gt;0),"HPS ADD ON","HPS"))</f>
        <v/>
      </c>
      <c r="Q277" s="72" t="str">
        <f>IF('Request Testing'!Q277&lt;1,"",IF(AND(OR('Request Testing'!L277&gt;0,'Request Testing'!M277&gt;0),COUNTA('Request Testing'!Q277)&gt;0),"CC ADD ON","CC"))</f>
        <v/>
      </c>
      <c r="R277" s="72" t="str">
        <f>IF('Request Testing'!R277&lt;1,"",IF(AND(OR('Request Testing'!L277&gt;0,'Request Testing'!M277&gt;0),COUNTA('Request Testing'!R277)&gt;0),"RC ADD ON","RC"))</f>
        <v/>
      </c>
      <c r="S277" s="70" t="str">
        <f>IF('Request Testing'!S277&lt;1,"",IF(AND(OR('Request Testing'!L277&gt;0,'Request Testing'!M277&gt;0),COUNTA('Request Testing'!S277)&gt;0),"DL ADD ON","DL"))</f>
        <v/>
      </c>
      <c r="T277" s="70" t="str">
        <f>IF('Request Testing'!T277="","",'Request Testing'!T277)</f>
        <v/>
      </c>
      <c r="U277" s="70" t="str">
        <f>IF('Request Testing'!U277&lt;1,"",IF(AND(OR('Request Testing'!L277&gt;0,'Request Testing'!M277&gt;0),COUNTA('Request Testing'!U277)&gt;0),"OH ADD ON","OH"))</f>
        <v/>
      </c>
      <c r="V277" s="73" t="str">
        <f>IF('Request Testing'!V277&lt;1,"",IF(AND(OR('Request Testing'!L277&gt;0,'Request Testing'!M277&gt;0),COUNTA('Request Testing'!V277)&gt;0),"GCP","AM"))</f>
        <v/>
      </c>
      <c r="W277" s="73" t="str">
        <f>IF('Request Testing'!W277&lt;1,"",IF(AND(OR('Request Testing'!L277&gt;0,'Request Testing'!M277&gt;0),COUNTA('Request Testing'!W277)&gt;0),"GCP","NH"))</f>
        <v/>
      </c>
      <c r="X277" s="73" t="str">
        <f>IF('Request Testing'!X277&lt;1,"",IF(AND(OR('Request Testing'!L277&gt;0,'Request Testing'!M277&gt;0),COUNTA('Request Testing'!X277)&gt;0),"GCP","CA"))</f>
        <v/>
      </c>
      <c r="Y277" s="73" t="str">
        <f>IF('Request Testing'!Y277&lt;1,"",IF(AND(OR('Request Testing'!L277&gt;0,'Request Testing'!M277&gt;0),COUNTA('Request Testing'!Y277)&gt;0),"GCP","DD"))</f>
        <v/>
      </c>
      <c r="Z277" s="73" t="str">
        <f>IF('Request Testing'!Z277&lt;1,"",IF(AND(OR('Request Testing'!L277&gt;0,'Request Testing'!M277&gt;0),COUNTA('Request Testing'!Z277)&gt;0),"GCP","TH"))</f>
        <v/>
      </c>
      <c r="AA277" s="73" t="str">
        <f>IF('Request Testing'!AA277&lt;1,"",IF(AND(OR('Request Testing'!L277&gt;0,'Request Testing'!M277&gt;0),COUNTA('Request Testing'!AA277)&gt;0),"GCP","PHA"))</f>
        <v/>
      </c>
      <c r="AB277" s="73" t="str">
        <f>IF('Request Testing'!AB277&lt;1,"",IF(AND(OR('Request Testing'!L277&gt;0,'Request Testing'!M277&gt;0),COUNTA('Request Testing'!AB277)&gt;0),"GCP","OS"))</f>
        <v/>
      </c>
      <c r="AE277" s="74" t="str">
        <f>IF(OR('Request Testing'!L277&gt;0,'Request Testing'!M277&gt;0,'Request Testing'!N277&gt;0,'Request Testing'!O277&gt;0,'Request Testing'!P277&gt;0,'Request Testing'!Q277&gt;0,'Request Testing'!R277&gt;0,'Request Testing'!S277&gt;0,'Request Testing'!T277&gt;0,'Request Testing'!U277&gt;0,'Request Testing'!V277&gt;0,'Request Testing'!W277&gt;0,'Request Testing'!X277&gt;0,'Request Testing'!Y277&gt;0,'Request Testing'!Z277&gt;0,'Request Testing'!AA277&gt;0,'Request Testing'!AB277&gt;0),"X","")</f>
        <v/>
      </c>
      <c r="AF277" s="75" t="str">
        <f>IF(ISNUMBER(SEARCH({"S"},C277)),"S",IF(ISNUMBER(SEARCH({"M"},C277)),"B",IF(ISNUMBER(SEARCH({"B"},C277)),"B",IF(ISNUMBER(SEARCH({"C"},C277)),"C",IF(ISNUMBER(SEARCH({"H"},C277)),"C",IF(ISNUMBER(SEARCH({"F"},C277)),"C",""))))))</f>
        <v/>
      </c>
      <c r="AG277" s="74" t="str">
        <f t="shared" si="80"/>
        <v/>
      </c>
      <c r="AH277" s="74" t="str">
        <f t="shared" si="81"/>
        <v/>
      </c>
      <c r="AI277" s="74" t="str">
        <f t="shared" si="82"/>
        <v/>
      </c>
      <c r="AJ277" s="4" t="str">
        <f t="shared" si="83"/>
        <v/>
      </c>
      <c r="AK277" s="76" t="str">
        <f>IF('Request Testing'!M277&lt;1,"",IF(AND(OR('Request Testing'!$E$1&gt;0),COUNTA('Request Testing'!M277)&gt;0),"CHR","GGP-LD"))</f>
        <v/>
      </c>
      <c r="AL277" s="4" t="str">
        <f t="shared" si="84"/>
        <v/>
      </c>
      <c r="AM277" s="52" t="str">
        <f t="shared" si="85"/>
        <v/>
      </c>
      <c r="AN277" s="4" t="str">
        <f t="shared" si="86"/>
        <v/>
      </c>
      <c r="AO277" s="4" t="str">
        <f t="shared" si="87"/>
        <v/>
      </c>
      <c r="AP277" s="74" t="str">
        <f t="shared" si="88"/>
        <v/>
      </c>
      <c r="AQ277" s="4" t="str">
        <f t="shared" si="89"/>
        <v/>
      </c>
      <c r="AR277" s="4" t="str">
        <f t="shared" si="99"/>
        <v/>
      </c>
      <c r="AS277" s="74" t="str">
        <f t="shared" si="90"/>
        <v/>
      </c>
      <c r="AT277" s="4" t="str">
        <f t="shared" si="91"/>
        <v/>
      </c>
      <c r="AU277" s="4" t="str">
        <f t="shared" si="92"/>
        <v/>
      </c>
      <c r="AV277" s="4" t="str">
        <f t="shared" si="93"/>
        <v/>
      </c>
      <c r="AW277" s="4" t="str">
        <f t="shared" si="94"/>
        <v/>
      </c>
      <c r="AX277" s="4" t="str">
        <f t="shared" si="95"/>
        <v/>
      </c>
      <c r="AY277" s="4" t="str">
        <f t="shared" si="96"/>
        <v/>
      </c>
      <c r="AZ277" s="4" t="str">
        <f t="shared" si="97"/>
        <v/>
      </c>
      <c r="BA277" s="77" t="str">
        <f>IF(AND(OR('Request Testing'!L277&gt;0,'Request Testing'!M277&gt;0),COUNTA('Request Testing'!V277:AB277)&gt;0),"Run Panel","")</f>
        <v/>
      </c>
      <c r="BC277" s="78" t="str">
        <f>IF(AG277="Blood Card",'Order Details'!$S$34,"")</f>
        <v/>
      </c>
      <c r="BD277" s="78" t="str">
        <f>IF(AH277="Hair Card",'Order Details'!$S$35,"")</f>
        <v/>
      </c>
      <c r="BF277" s="4" t="str">
        <f>IF(AJ277="GGP-HD",'Order Details'!$N$10,"")</f>
        <v/>
      </c>
      <c r="BG277" s="79" t="str">
        <f>IF(AK277="GGP-LD",'Order Details'!$N$15,IF(AK277="CHR",'Order Details'!$P$15,""))</f>
        <v/>
      </c>
      <c r="BH277" s="52" t="str">
        <f>IF(AL277="GGP-uLD",'Order Details'!$N$18,"")</f>
        <v/>
      </c>
      <c r="BI277" s="80" t="str">
        <f>IF(AM277="PV",'Order Details'!$N$24,"")</f>
        <v/>
      </c>
      <c r="BJ277" s="78" t="str">
        <f>IF(AN277="HPS",'Order Details'!$N$34,IF(AN277="HPS ADD ON",'Order Details'!$M$34,""))</f>
        <v/>
      </c>
      <c r="BK277" s="78" t="str">
        <f>IF(AO277="CC",'Order Details'!$N$33,IF(AO277="CC ADD ON",'Order Details'!$M$33,""))</f>
        <v/>
      </c>
      <c r="BL277" s="79" t="str">
        <f>IF(AP277="DL",'Order Details'!$N$35,"")</f>
        <v/>
      </c>
      <c r="BM277" s="79" t="str">
        <f>IF(AQ277="RC",'Order Details'!$N$36,"")</f>
        <v/>
      </c>
      <c r="BN277" s="79" t="str">
        <f>IF(AR277="OH",'Order Details'!$N$37,"")</f>
        <v/>
      </c>
      <c r="BO277" s="79" t="str">
        <f>IF(AS277="BVD",'Order Details'!$N$38,"")</f>
        <v/>
      </c>
      <c r="BP277" s="79" t="str">
        <f>IF(AT277="AM",'Order Details'!$N$40,"")</f>
        <v/>
      </c>
      <c r="BQ277" s="79" t="str">
        <f>IF(AU277="NH",'Order Details'!$N$41,"")</f>
        <v/>
      </c>
      <c r="BR277" s="79" t="str">
        <f>IF(AV277="CA",'Order Details'!$N$42,"")</f>
        <v/>
      </c>
      <c r="BS277" s="79" t="str">
        <f>IF(AW277="DD",'Order Details'!$N$43,"")</f>
        <v/>
      </c>
      <c r="BT277" s="79" t="str">
        <f>IF(AX277="TH",'Order Details'!$N$45,"")</f>
        <v/>
      </c>
      <c r="BU277" s="79" t="str">
        <f>IF(AY277="PHA",'Order Details'!$N$44,"")</f>
        <v/>
      </c>
      <c r="BV277" s="79" t="str">
        <f>IF(AZ277="OS",'Order Details'!$N$46,"")</f>
        <v/>
      </c>
      <c r="BW277" s="79" t="str">
        <f>IF(BA277="RUN PANEL",'Order Details'!$N$39,"")</f>
        <v/>
      </c>
      <c r="BX277" s="79" t="str">
        <f t="shared" si="98"/>
        <v/>
      </c>
    </row>
    <row r="278" spans="1:76" ht="15.75" customHeight="1">
      <c r="A278" s="22" t="str">
        <f>IF('Request Testing'!A278&gt;0,'Request Testing'!A278,"")</f>
        <v/>
      </c>
      <c r="B278" s="70" t="str">
        <f>IF('Request Testing'!B278="","",'Request Testing'!B278)</f>
        <v/>
      </c>
      <c r="C278" s="70" t="str">
        <f>IF('Request Testing'!C278="","",'Request Testing'!C278)</f>
        <v/>
      </c>
      <c r="D278" s="24" t="str">
        <f>IF('Request Testing'!D278="","",'Request Testing'!D278)</f>
        <v/>
      </c>
      <c r="E278" s="24" t="str">
        <f>IF('Request Testing'!E278="","",'Request Testing'!E278)</f>
        <v/>
      </c>
      <c r="F278" s="24" t="str">
        <f>IF('Request Testing'!F278="","",'Request Testing'!F278)</f>
        <v/>
      </c>
      <c r="G278" s="22" t="str">
        <f>IF('Request Testing'!G278="","",'Request Testing'!G278)</f>
        <v/>
      </c>
      <c r="H278" s="71" t="str">
        <f>IF('Request Testing'!H278="","",'Request Testing'!H278)</f>
        <v/>
      </c>
      <c r="I278" s="22" t="str">
        <f>IF('Request Testing'!I278="","",'Request Testing'!I278)</f>
        <v/>
      </c>
      <c r="J278" s="22" t="str">
        <f>IF('Request Testing'!J278="","",'Request Testing'!J278)</f>
        <v/>
      </c>
      <c r="K278" s="22" t="str">
        <f>IF('Request Testing'!K278="","",'Request Testing'!K278)</f>
        <v/>
      </c>
      <c r="L278" s="70" t="str">
        <f>IF('Request Testing'!L278="","",'Request Testing'!L278)</f>
        <v/>
      </c>
      <c r="M278" s="70" t="str">
        <f>IF('Request Testing'!M278="","",'Request Testing'!M278)</f>
        <v/>
      </c>
      <c r="N278" s="70" t="str">
        <f>IF('Request Testing'!N278="","",'Request Testing'!N278)</f>
        <v/>
      </c>
      <c r="O278" s="72" t="str">
        <f>IF('Request Testing'!O278&lt;1,"",IF(AND(OR('Request Testing'!L278&gt;0,'Request Testing'!M278&gt;0,'Request Testing'!N278&gt;0),COUNTA('Request Testing'!O278)&gt;0),"","PV"))</f>
        <v/>
      </c>
      <c r="P278" s="72" t="str">
        <f>IF('Request Testing'!P278&lt;1,"",IF(AND(OR('Request Testing'!L278&gt;0,'Request Testing'!M278&gt;0),COUNTA('Request Testing'!P278)&gt;0),"HPS ADD ON","HPS"))</f>
        <v/>
      </c>
      <c r="Q278" s="72" t="str">
        <f>IF('Request Testing'!Q278&lt;1,"",IF(AND(OR('Request Testing'!L278&gt;0,'Request Testing'!M278&gt;0),COUNTA('Request Testing'!Q278)&gt;0),"CC ADD ON","CC"))</f>
        <v/>
      </c>
      <c r="R278" s="72" t="str">
        <f>IF('Request Testing'!R278&lt;1,"",IF(AND(OR('Request Testing'!L278&gt;0,'Request Testing'!M278&gt;0),COUNTA('Request Testing'!R278)&gt;0),"RC ADD ON","RC"))</f>
        <v/>
      </c>
      <c r="S278" s="70" t="str">
        <f>IF('Request Testing'!S278&lt;1,"",IF(AND(OR('Request Testing'!L278&gt;0,'Request Testing'!M278&gt;0),COUNTA('Request Testing'!S278)&gt;0),"DL ADD ON","DL"))</f>
        <v/>
      </c>
      <c r="T278" s="70" t="str">
        <f>IF('Request Testing'!T278="","",'Request Testing'!T278)</f>
        <v/>
      </c>
      <c r="U278" s="70" t="str">
        <f>IF('Request Testing'!U278&lt;1,"",IF(AND(OR('Request Testing'!L278&gt;0,'Request Testing'!M278&gt;0),COUNTA('Request Testing'!U278)&gt;0),"OH ADD ON","OH"))</f>
        <v/>
      </c>
      <c r="V278" s="73" t="str">
        <f>IF('Request Testing'!V278&lt;1,"",IF(AND(OR('Request Testing'!L278&gt;0,'Request Testing'!M278&gt;0),COUNTA('Request Testing'!V278)&gt;0),"GCP","AM"))</f>
        <v/>
      </c>
      <c r="W278" s="73" t="str">
        <f>IF('Request Testing'!W278&lt;1,"",IF(AND(OR('Request Testing'!L278&gt;0,'Request Testing'!M278&gt;0),COUNTA('Request Testing'!W278)&gt;0),"GCP","NH"))</f>
        <v/>
      </c>
      <c r="X278" s="73" t="str">
        <f>IF('Request Testing'!X278&lt;1,"",IF(AND(OR('Request Testing'!L278&gt;0,'Request Testing'!M278&gt;0),COUNTA('Request Testing'!X278)&gt;0),"GCP","CA"))</f>
        <v/>
      </c>
      <c r="Y278" s="73" t="str">
        <f>IF('Request Testing'!Y278&lt;1,"",IF(AND(OR('Request Testing'!L278&gt;0,'Request Testing'!M278&gt;0),COUNTA('Request Testing'!Y278)&gt;0),"GCP","DD"))</f>
        <v/>
      </c>
      <c r="Z278" s="73" t="str">
        <f>IF('Request Testing'!Z278&lt;1,"",IF(AND(OR('Request Testing'!L278&gt;0,'Request Testing'!M278&gt;0),COUNTA('Request Testing'!Z278)&gt;0),"GCP","TH"))</f>
        <v/>
      </c>
      <c r="AA278" s="73" t="str">
        <f>IF('Request Testing'!AA278&lt;1,"",IF(AND(OR('Request Testing'!L278&gt;0,'Request Testing'!M278&gt;0),COUNTA('Request Testing'!AA278)&gt;0),"GCP","PHA"))</f>
        <v/>
      </c>
      <c r="AB278" s="73" t="str">
        <f>IF('Request Testing'!AB278&lt;1,"",IF(AND(OR('Request Testing'!L278&gt;0,'Request Testing'!M278&gt;0),COUNTA('Request Testing'!AB278)&gt;0),"GCP","OS"))</f>
        <v/>
      </c>
      <c r="AE278" s="74" t="str">
        <f>IF(OR('Request Testing'!L278&gt;0,'Request Testing'!M278&gt;0,'Request Testing'!N278&gt;0,'Request Testing'!O278&gt;0,'Request Testing'!P278&gt;0,'Request Testing'!Q278&gt;0,'Request Testing'!R278&gt;0,'Request Testing'!S278&gt;0,'Request Testing'!T278&gt;0,'Request Testing'!U278&gt;0,'Request Testing'!V278&gt;0,'Request Testing'!W278&gt;0,'Request Testing'!X278&gt;0,'Request Testing'!Y278&gt;0,'Request Testing'!Z278&gt;0,'Request Testing'!AA278&gt;0,'Request Testing'!AB278&gt;0),"X","")</f>
        <v/>
      </c>
      <c r="AF278" s="75" t="str">
        <f>IF(ISNUMBER(SEARCH({"S"},C278)),"S",IF(ISNUMBER(SEARCH({"M"},C278)),"B",IF(ISNUMBER(SEARCH({"B"},C278)),"B",IF(ISNUMBER(SEARCH({"C"},C278)),"C",IF(ISNUMBER(SEARCH({"H"},C278)),"C",IF(ISNUMBER(SEARCH({"F"},C278)),"C",""))))))</f>
        <v/>
      </c>
      <c r="AG278" s="74" t="str">
        <f t="shared" si="80"/>
        <v/>
      </c>
      <c r="AH278" s="74" t="str">
        <f t="shared" si="81"/>
        <v/>
      </c>
      <c r="AI278" s="74" t="str">
        <f t="shared" si="82"/>
        <v/>
      </c>
      <c r="AJ278" s="4" t="str">
        <f t="shared" si="83"/>
        <v/>
      </c>
      <c r="AK278" s="76" t="str">
        <f>IF('Request Testing'!M278&lt;1,"",IF(AND(OR('Request Testing'!$E$1&gt;0),COUNTA('Request Testing'!M278)&gt;0),"CHR","GGP-LD"))</f>
        <v/>
      </c>
      <c r="AL278" s="4" t="str">
        <f t="shared" si="84"/>
        <v/>
      </c>
      <c r="AM278" s="52" t="str">
        <f t="shared" si="85"/>
        <v/>
      </c>
      <c r="AN278" s="4" t="str">
        <f t="shared" si="86"/>
        <v/>
      </c>
      <c r="AO278" s="4" t="str">
        <f t="shared" si="87"/>
        <v/>
      </c>
      <c r="AP278" s="74" t="str">
        <f t="shared" si="88"/>
        <v/>
      </c>
      <c r="AQ278" s="4" t="str">
        <f t="shared" si="89"/>
        <v/>
      </c>
      <c r="AR278" s="4" t="str">
        <f t="shared" si="99"/>
        <v/>
      </c>
      <c r="AS278" s="74" t="str">
        <f t="shared" si="90"/>
        <v/>
      </c>
      <c r="AT278" s="4" t="str">
        <f t="shared" si="91"/>
        <v/>
      </c>
      <c r="AU278" s="4" t="str">
        <f t="shared" si="92"/>
        <v/>
      </c>
      <c r="AV278" s="4" t="str">
        <f t="shared" si="93"/>
        <v/>
      </c>
      <c r="AW278" s="4" t="str">
        <f t="shared" si="94"/>
        <v/>
      </c>
      <c r="AX278" s="4" t="str">
        <f t="shared" si="95"/>
        <v/>
      </c>
      <c r="AY278" s="4" t="str">
        <f t="shared" si="96"/>
        <v/>
      </c>
      <c r="AZ278" s="4" t="str">
        <f t="shared" si="97"/>
        <v/>
      </c>
      <c r="BA278" s="77" t="str">
        <f>IF(AND(OR('Request Testing'!L278&gt;0,'Request Testing'!M278&gt;0),COUNTA('Request Testing'!V278:AB278)&gt;0),"Run Panel","")</f>
        <v/>
      </c>
      <c r="BC278" s="78" t="str">
        <f>IF(AG278="Blood Card",'Order Details'!$S$34,"")</f>
        <v/>
      </c>
      <c r="BD278" s="78" t="str">
        <f>IF(AH278="Hair Card",'Order Details'!$S$35,"")</f>
        <v/>
      </c>
      <c r="BF278" s="4" t="str">
        <f>IF(AJ278="GGP-HD",'Order Details'!$N$10,"")</f>
        <v/>
      </c>
      <c r="BG278" s="79" t="str">
        <f>IF(AK278="GGP-LD",'Order Details'!$N$15,IF(AK278="CHR",'Order Details'!$P$15,""))</f>
        <v/>
      </c>
      <c r="BH278" s="52" t="str">
        <f>IF(AL278="GGP-uLD",'Order Details'!$N$18,"")</f>
        <v/>
      </c>
      <c r="BI278" s="80" t="str">
        <f>IF(AM278="PV",'Order Details'!$N$24,"")</f>
        <v/>
      </c>
      <c r="BJ278" s="78" t="str">
        <f>IF(AN278="HPS",'Order Details'!$N$34,IF(AN278="HPS ADD ON",'Order Details'!$M$34,""))</f>
        <v/>
      </c>
      <c r="BK278" s="78" t="str">
        <f>IF(AO278="CC",'Order Details'!$N$33,IF(AO278="CC ADD ON",'Order Details'!$M$33,""))</f>
        <v/>
      </c>
      <c r="BL278" s="79" t="str">
        <f>IF(AP278="DL",'Order Details'!$N$35,"")</f>
        <v/>
      </c>
      <c r="BM278" s="79" t="str">
        <f>IF(AQ278="RC",'Order Details'!$N$36,"")</f>
        <v/>
      </c>
      <c r="BN278" s="79" t="str">
        <f>IF(AR278="OH",'Order Details'!$N$37,"")</f>
        <v/>
      </c>
      <c r="BO278" s="79" t="str">
        <f>IF(AS278="BVD",'Order Details'!$N$38,"")</f>
        <v/>
      </c>
      <c r="BP278" s="79" t="str">
        <f>IF(AT278="AM",'Order Details'!$N$40,"")</f>
        <v/>
      </c>
      <c r="BQ278" s="79" t="str">
        <f>IF(AU278="NH",'Order Details'!$N$41,"")</f>
        <v/>
      </c>
      <c r="BR278" s="79" t="str">
        <f>IF(AV278="CA",'Order Details'!$N$42,"")</f>
        <v/>
      </c>
      <c r="BS278" s="79" t="str">
        <f>IF(AW278="DD",'Order Details'!$N$43,"")</f>
        <v/>
      </c>
      <c r="BT278" s="79" t="str">
        <f>IF(AX278="TH",'Order Details'!$N$45,"")</f>
        <v/>
      </c>
      <c r="BU278" s="79" t="str">
        <f>IF(AY278="PHA",'Order Details'!$N$44,"")</f>
        <v/>
      </c>
      <c r="BV278" s="79" t="str">
        <f>IF(AZ278="OS",'Order Details'!$N$46,"")</f>
        <v/>
      </c>
      <c r="BW278" s="79" t="str">
        <f>IF(BA278="RUN PANEL",'Order Details'!$N$39,"")</f>
        <v/>
      </c>
      <c r="BX278" s="79" t="str">
        <f t="shared" si="98"/>
        <v/>
      </c>
    </row>
    <row r="279" spans="1:76" ht="15.75" customHeight="1">
      <c r="A279" s="22" t="str">
        <f>IF('Request Testing'!A279&gt;0,'Request Testing'!A279,"")</f>
        <v/>
      </c>
      <c r="B279" s="70" t="str">
        <f>IF('Request Testing'!B279="","",'Request Testing'!B279)</f>
        <v/>
      </c>
      <c r="C279" s="70" t="str">
        <f>IF('Request Testing'!C279="","",'Request Testing'!C279)</f>
        <v/>
      </c>
      <c r="D279" s="24" t="str">
        <f>IF('Request Testing'!D279="","",'Request Testing'!D279)</f>
        <v/>
      </c>
      <c r="E279" s="24" t="str">
        <f>IF('Request Testing'!E279="","",'Request Testing'!E279)</f>
        <v/>
      </c>
      <c r="F279" s="24" t="str">
        <f>IF('Request Testing'!F279="","",'Request Testing'!F279)</f>
        <v/>
      </c>
      <c r="G279" s="22" t="str">
        <f>IF('Request Testing'!G279="","",'Request Testing'!G279)</f>
        <v/>
      </c>
      <c r="H279" s="71" t="str">
        <f>IF('Request Testing'!H279="","",'Request Testing'!H279)</f>
        <v/>
      </c>
      <c r="I279" s="22" t="str">
        <f>IF('Request Testing'!I279="","",'Request Testing'!I279)</f>
        <v/>
      </c>
      <c r="J279" s="22" t="str">
        <f>IF('Request Testing'!J279="","",'Request Testing'!J279)</f>
        <v/>
      </c>
      <c r="K279" s="22" t="str">
        <f>IF('Request Testing'!K279="","",'Request Testing'!K279)</f>
        <v/>
      </c>
      <c r="L279" s="70" t="str">
        <f>IF('Request Testing'!L279="","",'Request Testing'!L279)</f>
        <v/>
      </c>
      <c r="M279" s="70" t="str">
        <f>IF('Request Testing'!M279="","",'Request Testing'!M279)</f>
        <v/>
      </c>
      <c r="N279" s="70" t="str">
        <f>IF('Request Testing'!N279="","",'Request Testing'!N279)</f>
        <v/>
      </c>
      <c r="O279" s="72" t="str">
        <f>IF('Request Testing'!O279&lt;1,"",IF(AND(OR('Request Testing'!L279&gt;0,'Request Testing'!M279&gt;0,'Request Testing'!N279&gt;0),COUNTA('Request Testing'!O279)&gt;0),"","PV"))</f>
        <v/>
      </c>
      <c r="P279" s="72" t="str">
        <f>IF('Request Testing'!P279&lt;1,"",IF(AND(OR('Request Testing'!L279&gt;0,'Request Testing'!M279&gt;0),COUNTA('Request Testing'!P279)&gt;0),"HPS ADD ON","HPS"))</f>
        <v/>
      </c>
      <c r="Q279" s="72" t="str">
        <f>IF('Request Testing'!Q279&lt;1,"",IF(AND(OR('Request Testing'!L279&gt;0,'Request Testing'!M279&gt;0),COUNTA('Request Testing'!Q279)&gt;0),"CC ADD ON","CC"))</f>
        <v/>
      </c>
      <c r="R279" s="72" t="str">
        <f>IF('Request Testing'!R279&lt;1,"",IF(AND(OR('Request Testing'!L279&gt;0,'Request Testing'!M279&gt;0),COUNTA('Request Testing'!R279)&gt;0),"RC ADD ON","RC"))</f>
        <v/>
      </c>
      <c r="S279" s="70" t="str">
        <f>IF('Request Testing'!S279&lt;1,"",IF(AND(OR('Request Testing'!L279&gt;0,'Request Testing'!M279&gt;0),COUNTA('Request Testing'!S279)&gt;0),"DL ADD ON","DL"))</f>
        <v/>
      </c>
      <c r="T279" s="70" t="str">
        <f>IF('Request Testing'!T279="","",'Request Testing'!T279)</f>
        <v/>
      </c>
      <c r="U279" s="70" t="str">
        <f>IF('Request Testing'!U279&lt;1,"",IF(AND(OR('Request Testing'!L279&gt;0,'Request Testing'!M279&gt;0),COUNTA('Request Testing'!U279)&gt;0),"OH ADD ON","OH"))</f>
        <v/>
      </c>
      <c r="V279" s="73" t="str">
        <f>IF('Request Testing'!V279&lt;1,"",IF(AND(OR('Request Testing'!L279&gt;0,'Request Testing'!M279&gt;0),COUNTA('Request Testing'!V279)&gt;0),"GCP","AM"))</f>
        <v/>
      </c>
      <c r="W279" s="73" t="str">
        <f>IF('Request Testing'!W279&lt;1,"",IF(AND(OR('Request Testing'!L279&gt;0,'Request Testing'!M279&gt;0),COUNTA('Request Testing'!W279)&gt;0),"GCP","NH"))</f>
        <v/>
      </c>
      <c r="X279" s="73" t="str">
        <f>IF('Request Testing'!X279&lt;1,"",IF(AND(OR('Request Testing'!L279&gt;0,'Request Testing'!M279&gt;0),COUNTA('Request Testing'!X279)&gt;0),"GCP","CA"))</f>
        <v/>
      </c>
      <c r="Y279" s="73" t="str">
        <f>IF('Request Testing'!Y279&lt;1,"",IF(AND(OR('Request Testing'!L279&gt;0,'Request Testing'!M279&gt;0),COUNTA('Request Testing'!Y279)&gt;0),"GCP","DD"))</f>
        <v/>
      </c>
      <c r="Z279" s="73" t="str">
        <f>IF('Request Testing'!Z279&lt;1,"",IF(AND(OR('Request Testing'!L279&gt;0,'Request Testing'!M279&gt;0),COUNTA('Request Testing'!Z279)&gt;0),"GCP","TH"))</f>
        <v/>
      </c>
      <c r="AA279" s="73" t="str">
        <f>IF('Request Testing'!AA279&lt;1,"",IF(AND(OR('Request Testing'!L279&gt;0,'Request Testing'!M279&gt;0),COUNTA('Request Testing'!AA279)&gt;0),"GCP","PHA"))</f>
        <v/>
      </c>
      <c r="AB279" s="73" t="str">
        <f>IF('Request Testing'!AB279&lt;1,"",IF(AND(OR('Request Testing'!L279&gt;0,'Request Testing'!M279&gt;0),COUNTA('Request Testing'!AB279)&gt;0),"GCP","OS"))</f>
        <v/>
      </c>
      <c r="AE279" s="74" t="str">
        <f>IF(OR('Request Testing'!L279&gt;0,'Request Testing'!M279&gt;0,'Request Testing'!N279&gt;0,'Request Testing'!O279&gt;0,'Request Testing'!P279&gt;0,'Request Testing'!Q279&gt;0,'Request Testing'!R279&gt;0,'Request Testing'!S279&gt;0,'Request Testing'!T279&gt;0,'Request Testing'!U279&gt;0,'Request Testing'!V279&gt;0,'Request Testing'!W279&gt;0,'Request Testing'!X279&gt;0,'Request Testing'!Y279&gt;0,'Request Testing'!Z279&gt;0,'Request Testing'!AA279&gt;0,'Request Testing'!AB279&gt;0),"X","")</f>
        <v/>
      </c>
      <c r="AF279" s="75" t="str">
        <f>IF(ISNUMBER(SEARCH({"S"},C279)),"S",IF(ISNUMBER(SEARCH({"M"},C279)),"B",IF(ISNUMBER(SEARCH({"B"},C279)),"B",IF(ISNUMBER(SEARCH({"C"},C279)),"C",IF(ISNUMBER(SEARCH({"H"},C279)),"C",IF(ISNUMBER(SEARCH({"F"},C279)),"C",""))))))</f>
        <v/>
      </c>
      <c r="AG279" s="74" t="str">
        <f t="shared" si="80"/>
        <v/>
      </c>
      <c r="AH279" s="74" t="str">
        <f t="shared" si="81"/>
        <v/>
      </c>
      <c r="AI279" s="74" t="str">
        <f t="shared" si="82"/>
        <v/>
      </c>
      <c r="AJ279" s="4" t="str">
        <f t="shared" si="83"/>
        <v/>
      </c>
      <c r="AK279" s="76" t="str">
        <f>IF('Request Testing'!M279&lt;1,"",IF(AND(OR('Request Testing'!$E$1&gt;0),COUNTA('Request Testing'!M279)&gt;0),"CHR","GGP-LD"))</f>
        <v/>
      </c>
      <c r="AL279" s="4" t="str">
        <f t="shared" si="84"/>
        <v/>
      </c>
      <c r="AM279" s="52" t="str">
        <f t="shared" si="85"/>
        <v/>
      </c>
      <c r="AN279" s="4" t="str">
        <f t="shared" si="86"/>
        <v/>
      </c>
      <c r="AO279" s="4" t="str">
        <f t="shared" si="87"/>
        <v/>
      </c>
      <c r="AP279" s="74" t="str">
        <f t="shared" si="88"/>
        <v/>
      </c>
      <c r="AQ279" s="4" t="str">
        <f t="shared" si="89"/>
        <v/>
      </c>
      <c r="AR279" s="4" t="str">
        <f t="shared" si="99"/>
        <v/>
      </c>
      <c r="AS279" s="74" t="str">
        <f t="shared" si="90"/>
        <v/>
      </c>
      <c r="AT279" s="4" t="str">
        <f t="shared" si="91"/>
        <v/>
      </c>
      <c r="AU279" s="4" t="str">
        <f t="shared" si="92"/>
        <v/>
      </c>
      <c r="AV279" s="4" t="str">
        <f t="shared" si="93"/>
        <v/>
      </c>
      <c r="AW279" s="4" t="str">
        <f t="shared" si="94"/>
        <v/>
      </c>
      <c r="AX279" s="4" t="str">
        <f t="shared" si="95"/>
        <v/>
      </c>
      <c r="AY279" s="4" t="str">
        <f t="shared" si="96"/>
        <v/>
      </c>
      <c r="AZ279" s="4" t="str">
        <f t="shared" si="97"/>
        <v/>
      </c>
      <c r="BA279" s="77" t="str">
        <f>IF(AND(OR('Request Testing'!L279&gt;0,'Request Testing'!M279&gt;0),COUNTA('Request Testing'!V279:AB279)&gt;0),"Run Panel","")</f>
        <v/>
      </c>
      <c r="BC279" s="78" t="str">
        <f>IF(AG279="Blood Card",'Order Details'!$S$34,"")</f>
        <v/>
      </c>
      <c r="BD279" s="78" t="str">
        <f>IF(AH279="Hair Card",'Order Details'!$S$35,"")</f>
        <v/>
      </c>
      <c r="BF279" s="4" t="str">
        <f>IF(AJ279="GGP-HD",'Order Details'!$N$10,"")</f>
        <v/>
      </c>
      <c r="BG279" s="79" t="str">
        <f>IF(AK279="GGP-LD",'Order Details'!$N$15,IF(AK279="CHR",'Order Details'!$P$15,""))</f>
        <v/>
      </c>
      <c r="BH279" s="52" t="str">
        <f>IF(AL279="GGP-uLD",'Order Details'!$N$18,"")</f>
        <v/>
      </c>
      <c r="BI279" s="80" t="str">
        <f>IF(AM279="PV",'Order Details'!$N$24,"")</f>
        <v/>
      </c>
      <c r="BJ279" s="78" t="str">
        <f>IF(AN279="HPS",'Order Details'!$N$34,IF(AN279="HPS ADD ON",'Order Details'!$M$34,""))</f>
        <v/>
      </c>
      <c r="BK279" s="78" t="str">
        <f>IF(AO279="CC",'Order Details'!$N$33,IF(AO279="CC ADD ON",'Order Details'!$M$33,""))</f>
        <v/>
      </c>
      <c r="BL279" s="79" t="str">
        <f>IF(AP279="DL",'Order Details'!$N$35,"")</f>
        <v/>
      </c>
      <c r="BM279" s="79" t="str">
        <f>IF(AQ279="RC",'Order Details'!$N$36,"")</f>
        <v/>
      </c>
      <c r="BN279" s="79" t="str">
        <f>IF(AR279="OH",'Order Details'!$N$37,"")</f>
        <v/>
      </c>
      <c r="BO279" s="79" t="str">
        <f>IF(AS279="BVD",'Order Details'!$N$38,"")</f>
        <v/>
      </c>
      <c r="BP279" s="79" t="str">
        <f>IF(AT279="AM",'Order Details'!$N$40,"")</f>
        <v/>
      </c>
      <c r="BQ279" s="79" t="str">
        <f>IF(AU279="NH",'Order Details'!$N$41,"")</f>
        <v/>
      </c>
      <c r="BR279" s="79" t="str">
        <f>IF(AV279="CA",'Order Details'!$N$42,"")</f>
        <v/>
      </c>
      <c r="BS279" s="79" t="str">
        <f>IF(AW279="DD",'Order Details'!$N$43,"")</f>
        <v/>
      </c>
      <c r="BT279" s="79" t="str">
        <f>IF(AX279="TH",'Order Details'!$N$45,"")</f>
        <v/>
      </c>
      <c r="BU279" s="79" t="str">
        <f>IF(AY279="PHA",'Order Details'!$N$44,"")</f>
        <v/>
      </c>
      <c r="BV279" s="79" t="str">
        <f>IF(AZ279="OS",'Order Details'!$N$46,"")</f>
        <v/>
      </c>
      <c r="BW279" s="79" t="str">
        <f>IF(BA279="RUN PANEL",'Order Details'!$N$39,"")</f>
        <v/>
      </c>
      <c r="BX279" s="79" t="str">
        <f t="shared" si="98"/>
        <v/>
      </c>
    </row>
    <row r="280" spans="1:76" ht="15.75" customHeight="1">
      <c r="A280" s="22" t="str">
        <f>IF('Request Testing'!A280&gt;0,'Request Testing'!A280,"")</f>
        <v/>
      </c>
      <c r="B280" s="70" t="str">
        <f>IF('Request Testing'!B280="","",'Request Testing'!B280)</f>
        <v/>
      </c>
      <c r="C280" s="70" t="str">
        <f>IF('Request Testing'!C280="","",'Request Testing'!C280)</f>
        <v/>
      </c>
      <c r="D280" s="24" t="str">
        <f>IF('Request Testing'!D280="","",'Request Testing'!D280)</f>
        <v/>
      </c>
      <c r="E280" s="24" t="str">
        <f>IF('Request Testing'!E280="","",'Request Testing'!E280)</f>
        <v/>
      </c>
      <c r="F280" s="24" t="str">
        <f>IF('Request Testing'!F280="","",'Request Testing'!F280)</f>
        <v/>
      </c>
      <c r="G280" s="22" t="str">
        <f>IF('Request Testing'!G280="","",'Request Testing'!G280)</f>
        <v/>
      </c>
      <c r="H280" s="71" t="str">
        <f>IF('Request Testing'!H280="","",'Request Testing'!H280)</f>
        <v/>
      </c>
      <c r="I280" s="22" t="str">
        <f>IF('Request Testing'!I280="","",'Request Testing'!I280)</f>
        <v/>
      </c>
      <c r="J280" s="22" t="str">
        <f>IF('Request Testing'!J280="","",'Request Testing'!J280)</f>
        <v/>
      </c>
      <c r="K280" s="22" t="str">
        <f>IF('Request Testing'!K280="","",'Request Testing'!K280)</f>
        <v/>
      </c>
      <c r="L280" s="70" t="str">
        <f>IF('Request Testing'!L280="","",'Request Testing'!L280)</f>
        <v/>
      </c>
      <c r="M280" s="70" t="str">
        <f>IF('Request Testing'!M280="","",'Request Testing'!M280)</f>
        <v/>
      </c>
      <c r="N280" s="70" t="str">
        <f>IF('Request Testing'!N280="","",'Request Testing'!N280)</f>
        <v/>
      </c>
      <c r="O280" s="72" t="str">
        <f>IF('Request Testing'!O280&lt;1,"",IF(AND(OR('Request Testing'!L280&gt;0,'Request Testing'!M280&gt;0,'Request Testing'!N280&gt;0),COUNTA('Request Testing'!O280)&gt;0),"","PV"))</f>
        <v/>
      </c>
      <c r="P280" s="72" t="str">
        <f>IF('Request Testing'!P280&lt;1,"",IF(AND(OR('Request Testing'!L280&gt;0,'Request Testing'!M280&gt;0),COUNTA('Request Testing'!P280)&gt;0),"HPS ADD ON","HPS"))</f>
        <v/>
      </c>
      <c r="Q280" s="72" t="str">
        <f>IF('Request Testing'!Q280&lt;1,"",IF(AND(OR('Request Testing'!L280&gt;0,'Request Testing'!M280&gt;0),COUNTA('Request Testing'!Q280)&gt;0),"CC ADD ON","CC"))</f>
        <v/>
      </c>
      <c r="R280" s="72" t="str">
        <f>IF('Request Testing'!R280&lt;1,"",IF(AND(OR('Request Testing'!L280&gt;0,'Request Testing'!M280&gt;0),COUNTA('Request Testing'!R280)&gt;0),"RC ADD ON","RC"))</f>
        <v/>
      </c>
      <c r="S280" s="70" t="str">
        <f>IF('Request Testing'!S280&lt;1,"",IF(AND(OR('Request Testing'!L280&gt;0,'Request Testing'!M280&gt;0),COUNTA('Request Testing'!S280)&gt;0),"DL ADD ON","DL"))</f>
        <v/>
      </c>
      <c r="T280" s="70" t="str">
        <f>IF('Request Testing'!T280="","",'Request Testing'!T280)</f>
        <v/>
      </c>
      <c r="U280" s="70" t="str">
        <f>IF('Request Testing'!U280&lt;1,"",IF(AND(OR('Request Testing'!L280&gt;0,'Request Testing'!M280&gt;0),COUNTA('Request Testing'!U280)&gt;0),"OH ADD ON","OH"))</f>
        <v/>
      </c>
      <c r="V280" s="73" t="str">
        <f>IF('Request Testing'!V280&lt;1,"",IF(AND(OR('Request Testing'!L280&gt;0,'Request Testing'!M280&gt;0),COUNTA('Request Testing'!V280)&gt;0),"GCP","AM"))</f>
        <v/>
      </c>
      <c r="W280" s="73" t="str">
        <f>IF('Request Testing'!W280&lt;1,"",IF(AND(OR('Request Testing'!L280&gt;0,'Request Testing'!M280&gt;0),COUNTA('Request Testing'!W280)&gt;0),"GCP","NH"))</f>
        <v/>
      </c>
      <c r="X280" s="73" t="str">
        <f>IF('Request Testing'!X280&lt;1,"",IF(AND(OR('Request Testing'!L280&gt;0,'Request Testing'!M280&gt;0),COUNTA('Request Testing'!X280)&gt;0),"GCP","CA"))</f>
        <v/>
      </c>
      <c r="Y280" s="73" t="str">
        <f>IF('Request Testing'!Y280&lt;1,"",IF(AND(OR('Request Testing'!L280&gt;0,'Request Testing'!M280&gt;0),COUNTA('Request Testing'!Y280)&gt;0),"GCP","DD"))</f>
        <v/>
      </c>
      <c r="Z280" s="73" t="str">
        <f>IF('Request Testing'!Z280&lt;1,"",IF(AND(OR('Request Testing'!L280&gt;0,'Request Testing'!M280&gt;0),COUNTA('Request Testing'!Z280)&gt;0),"GCP","TH"))</f>
        <v/>
      </c>
      <c r="AA280" s="73" t="str">
        <f>IF('Request Testing'!AA280&lt;1,"",IF(AND(OR('Request Testing'!L280&gt;0,'Request Testing'!M280&gt;0),COUNTA('Request Testing'!AA280)&gt;0),"GCP","PHA"))</f>
        <v/>
      </c>
      <c r="AB280" s="73" t="str">
        <f>IF('Request Testing'!AB280&lt;1,"",IF(AND(OR('Request Testing'!L280&gt;0,'Request Testing'!M280&gt;0),COUNTA('Request Testing'!AB280)&gt;0),"GCP","OS"))</f>
        <v/>
      </c>
      <c r="AE280" s="74" t="str">
        <f>IF(OR('Request Testing'!L280&gt;0,'Request Testing'!M280&gt;0,'Request Testing'!N280&gt;0,'Request Testing'!O280&gt;0,'Request Testing'!P280&gt;0,'Request Testing'!Q280&gt;0,'Request Testing'!R280&gt;0,'Request Testing'!S280&gt;0,'Request Testing'!T280&gt;0,'Request Testing'!U280&gt;0,'Request Testing'!V280&gt;0,'Request Testing'!W280&gt;0,'Request Testing'!X280&gt;0,'Request Testing'!Y280&gt;0,'Request Testing'!Z280&gt;0,'Request Testing'!AA280&gt;0,'Request Testing'!AB280&gt;0),"X","")</f>
        <v/>
      </c>
      <c r="AF280" s="75" t="str">
        <f>IF(ISNUMBER(SEARCH({"S"},C280)),"S",IF(ISNUMBER(SEARCH({"M"},C280)),"B",IF(ISNUMBER(SEARCH({"B"},C280)),"B",IF(ISNUMBER(SEARCH({"C"},C280)),"C",IF(ISNUMBER(SEARCH({"H"},C280)),"C",IF(ISNUMBER(SEARCH({"F"},C280)),"C",""))))))</f>
        <v/>
      </c>
      <c r="AG280" s="74" t="str">
        <f t="shared" si="80"/>
        <v/>
      </c>
      <c r="AH280" s="74" t="str">
        <f t="shared" si="81"/>
        <v/>
      </c>
      <c r="AI280" s="74" t="str">
        <f t="shared" si="82"/>
        <v/>
      </c>
      <c r="AJ280" s="4" t="str">
        <f t="shared" si="83"/>
        <v/>
      </c>
      <c r="AK280" s="76" t="str">
        <f>IF('Request Testing'!M280&lt;1,"",IF(AND(OR('Request Testing'!$E$1&gt;0),COUNTA('Request Testing'!M280)&gt;0),"CHR","GGP-LD"))</f>
        <v/>
      </c>
      <c r="AL280" s="4" t="str">
        <f t="shared" si="84"/>
        <v/>
      </c>
      <c r="AM280" s="52" t="str">
        <f t="shared" si="85"/>
        <v/>
      </c>
      <c r="AN280" s="4" t="str">
        <f t="shared" si="86"/>
        <v/>
      </c>
      <c r="AO280" s="4" t="str">
        <f t="shared" si="87"/>
        <v/>
      </c>
      <c r="AP280" s="74" t="str">
        <f t="shared" si="88"/>
        <v/>
      </c>
      <c r="AQ280" s="4" t="str">
        <f t="shared" si="89"/>
        <v/>
      </c>
      <c r="AR280" s="4" t="str">
        <f t="shared" si="99"/>
        <v/>
      </c>
      <c r="AS280" s="74" t="str">
        <f t="shared" si="90"/>
        <v/>
      </c>
      <c r="AT280" s="4" t="str">
        <f t="shared" si="91"/>
        <v/>
      </c>
      <c r="AU280" s="4" t="str">
        <f t="shared" si="92"/>
        <v/>
      </c>
      <c r="AV280" s="4" t="str">
        <f t="shared" si="93"/>
        <v/>
      </c>
      <c r="AW280" s="4" t="str">
        <f t="shared" si="94"/>
        <v/>
      </c>
      <c r="AX280" s="4" t="str">
        <f t="shared" si="95"/>
        <v/>
      </c>
      <c r="AY280" s="4" t="str">
        <f t="shared" si="96"/>
        <v/>
      </c>
      <c r="AZ280" s="4" t="str">
        <f t="shared" si="97"/>
        <v/>
      </c>
      <c r="BA280" s="77" t="str">
        <f>IF(AND(OR('Request Testing'!L280&gt;0,'Request Testing'!M280&gt;0),COUNTA('Request Testing'!V280:AB280)&gt;0),"Run Panel","")</f>
        <v/>
      </c>
      <c r="BC280" s="78" t="str">
        <f>IF(AG280="Blood Card",'Order Details'!$S$34,"")</f>
        <v/>
      </c>
      <c r="BD280" s="78" t="str">
        <f>IF(AH280="Hair Card",'Order Details'!$S$35,"")</f>
        <v/>
      </c>
      <c r="BF280" s="4" t="str">
        <f>IF(AJ280="GGP-HD",'Order Details'!$N$10,"")</f>
        <v/>
      </c>
      <c r="BG280" s="79" t="str">
        <f>IF(AK280="GGP-LD",'Order Details'!$N$15,IF(AK280="CHR",'Order Details'!$P$15,""))</f>
        <v/>
      </c>
      <c r="BH280" s="52" t="str">
        <f>IF(AL280="GGP-uLD",'Order Details'!$N$18,"")</f>
        <v/>
      </c>
      <c r="BI280" s="80" t="str">
        <f>IF(AM280="PV",'Order Details'!$N$24,"")</f>
        <v/>
      </c>
      <c r="BJ280" s="78" t="str">
        <f>IF(AN280="HPS",'Order Details'!$N$34,IF(AN280="HPS ADD ON",'Order Details'!$M$34,""))</f>
        <v/>
      </c>
      <c r="BK280" s="78" t="str">
        <f>IF(AO280="CC",'Order Details'!$N$33,IF(AO280="CC ADD ON",'Order Details'!$M$33,""))</f>
        <v/>
      </c>
      <c r="BL280" s="79" t="str">
        <f>IF(AP280="DL",'Order Details'!$N$35,"")</f>
        <v/>
      </c>
      <c r="BM280" s="79" t="str">
        <f>IF(AQ280="RC",'Order Details'!$N$36,"")</f>
        <v/>
      </c>
      <c r="BN280" s="79" t="str">
        <f>IF(AR280="OH",'Order Details'!$N$37,"")</f>
        <v/>
      </c>
      <c r="BO280" s="79" t="str">
        <f>IF(AS280="BVD",'Order Details'!$N$38,"")</f>
        <v/>
      </c>
      <c r="BP280" s="79" t="str">
        <f>IF(AT280="AM",'Order Details'!$N$40,"")</f>
        <v/>
      </c>
      <c r="BQ280" s="79" t="str">
        <f>IF(AU280="NH",'Order Details'!$N$41,"")</f>
        <v/>
      </c>
      <c r="BR280" s="79" t="str">
        <f>IF(AV280="CA",'Order Details'!$N$42,"")</f>
        <v/>
      </c>
      <c r="BS280" s="79" t="str">
        <f>IF(AW280="DD",'Order Details'!$N$43,"")</f>
        <v/>
      </c>
      <c r="BT280" s="79" t="str">
        <f>IF(AX280="TH",'Order Details'!$N$45,"")</f>
        <v/>
      </c>
      <c r="BU280" s="79" t="str">
        <f>IF(AY280="PHA",'Order Details'!$N$44,"")</f>
        <v/>
      </c>
      <c r="BV280" s="79" t="str">
        <f>IF(AZ280="OS",'Order Details'!$N$46,"")</f>
        <v/>
      </c>
      <c r="BW280" s="79" t="str">
        <f>IF(BA280="RUN PANEL",'Order Details'!$N$39,"")</f>
        <v/>
      </c>
      <c r="BX280" s="79" t="str">
        <f t="shared" si="98"/>
        <v/>
      </c>
    </row>
    <row r="281" spans="1:76" ht="15.75" customHeight="1">
      <c r="A281" s="22" t="str">
        <f>IF('Request Testing'!A281&gt;0,'Request Testing'!A281,"")</f>
        <v/>
      </c>
      <c r="B281" s="70" t="str">
        <f>IF('Request Testing'!B281="","",'Request Testing'!B281)</f>
        <v/>
      </c>
      <c r="C281" s="70" t="str">
        <f>IF('Request Testing'!C281="","",'Request Testing'!C281)</f>
        <v/>
      </c>
      <c r="D281" s="24" t="str">
        <f>IF('Request Testing'!D281="","",'Request Testing'!D281)</f>
        <v/>
      </c>
      <c r="E281" s="24" t="str">
        <f>IF('Request Testing'!E281="","",'Request Testing'!E281)</f>
        <v/>
      </c>
      <c r="F281" s="24" t="str">
        <f>IF('Request Testing'!F281="","",'Request Testing'!F281)</f>
        <v/>
      </c>
      <c r="G281" s="22" t="str">
        <f>IF('Request Testing'!G281="","",'Request Testing'!G281)</f>
        <v/>
      </c>
      <c r="H281" s="71" t="str">
        <f>IF('Request Testing'!H281="","",'Request Testing'!H281)</f>
        <v/>
      </c>
      <c r="I281" s="22" t="str">
        <f>IF('Request Testing'!I281="","",'Request Testing'!I281)</f>
        <v/>
      </c>
      <c r="J281" s="22" t="str">
        <f>IF('Request Testing'!J281="","",'Request Testing'!J281)</f>
        <v/>
      </c>
      <c r="K281" s="22" t="str">
        <f>IF('Request Testing'!K281="","",'Request Testing'!K281)</f>
        <v/>
      </c>
      <c r="L281" s="70" t="str">
        <f>IF('Request Testing'!L281="","",'Request Testing'!L281)</f>
        <v/>
      </c>
      <c r="M281" s="70" t="str">
        <f>IF('Request Testing'!M281="","",'Request Testing'!M281)</f>
        <v/>
      </c>
      <c r="N281" s="70" t="str">
        <f>IF('Request Testing'!N281="","",'Request Testing'!N281)</f>
        <v/>
      </c>
      <c r="O281" s="72" t="str">
        <f>IF('Request Testing'!O281&lt;1,"",IF(AND(OR('Request Testing'!L281&gt;0,'Request Testing'!M281&gt;0,'Request Testing'!N281&gt;0),COUNTA('Request Testing'!O281)&gt;0),"","PV"))</f>
        <v/>
      </c>
      <c r="P281" s="72" t="str">
        <f>IF('Request Testing'!P281&lt;1,"",IF(AND(OR('Request Testing'!L281&gt;0,'Request Testing'!M281&gt;0),COUNTA('Request Testing'!P281)&gt;0),"HPS ADD ON","HPS"))</f>
        <v/>
      </c>
      <c r="Q281" s="72" t="str">
        <f>IF('Request Testing'!Q281&lt;1,"",IF(AND(OR('Request Testing'!L281&gt;0,'Request Testing'!M281&gt;0),COUNTA('Request Testing'!Q281)&gt;0),"CC ADD ON","CC"))</f>
        <v/>
      </c>
      <c r="R281" s="72" t="str">
        <f>IF('Request Testing'!R281&lt;1,"",IF(AND(OR('Request Testing'!L281&gt;0,'Request Testing'!M281&gt;0),COUNTA('Request Testing'!R281)&gt;0),"RC ADD ON","RC"))</f>
        <v/>
      </c>
      <c r="S281" s="70" t="str">
        <f>IF('Request Testing'!S281&lt;1,"",IF(AND(OR('Request Testing'!L281&gt;0,'Request Testing'!M281&gt;0),COUNTA('Request Testing'!S281)&gt;0),"DL ADD ON","DL"))</f>
        <v/>
      </c>
      <c r="T281" s="70" t="str">
        <f>IF('Request Testing'!T281="","",'Request Testing'!T281)</f>
        <v/>
      </c>
      <c r="U281" s="70" t="str">
        <f>IF('Request Testing'!U281&lt;1,"",IF(AND(OR('Request Testing'!L281&gt;0,'Request Testing'!M281&gt;0),COUNTA('Request Testing'!U281)&gt;0),"OH ADD ON","OH"))</f>
        <v/>
      </c>
      <c r="V281" s="73" t="str">
        <f>IF('Request Testing'!V281&lt;1,"",IF(AND(OR('Request Testing'!L281&gt;0,'Request Testing'!M281&gt;0),COUNTA('Request Testing'!V281)&gt;0),"GCP","AM"))</f>
        <v/>
      </c>
      <c r="W281" s="73" t="str">
        <f>IF('Request Testing'!W281&lt;1,"",IF(AND(OR('Request Testing'!L281&gt;0,'Request Testing'!M281&gt;0),COUNTA('Request Testing'!W281)&gt;0),"GCP","NH"))</f>
        <v/>
      </c>
      <c r="X281" s="73" t="str">
        <f>IF('Request Testing'!X281&lt;1,"",IF(AND(OR('Request Testing'!L281&gt;0,'Request Testing'!M281&gt;0),COUNTA('Request Testing'!X281)&gt;0),"GCP","CA"))</f>
        <v/>
      </c>
      <c r="Y281" s="73" t="str">
        <f>IF('Request Testing'!Y281&lt;1,"",IF(AND(OR('Request Testing'!L281&gt;0,'Request Testing'!M281&gt;0),COUNTA('Request Testing'!Y281)&gt;0),"GCP","DD"))</f>
        <v/>
      </c>
      <c r="Z281" s="73" t="str">
        <f>IF('Request Testing'!Z281&lt;1,"",IF(AND(OR('Request Testing'!L281&gt;0,'Request Testing'!M281&gt;0),COUNTA('Request Testing'!Z281)&gt;0),"GCP","TH"))</f>
        <v/>
      </c>
      <c r="AA281" s="73" t="str">
        <f>IF('Request Testing'!AA281&lt;1,"",IF(AND(OR('Request Testing'!L281&gt;0,'Request Testing'!M281&gt;0),COUNTA('Request Testing'!AA281)&gt;0),"GCP","PHA"))</f>
        <v/>
      </c>
      <c r="AB281" s="73" t="str">
        <f>IF('Request Testing'!AB281&lt;1,"",IF(AND(OR('Request Testing'!L281&gt;0,'Request Testing'!M281&gt;0),COUNTA('Request Testing'!AB281)&gt;0),"GCP","OS"))</f>
        <v/>
      </c>
      <c r="AE281" s="74" t="str">
        <f>IF(OR('Request Testing'!L281&gt;0,'Request Testing'!M281&gt;0,'Request Testing'!N281&gt;0,'Request Testing'!O281&gt;0,'Request Testing'!P281&gt;0,'Request Testing'!Q281&gt;0,'Request Testing'!R281&gt;0,'Request Testing'!S281&gt;0,'Request Testing'!T281&gt;0,'Request Testing'!U281&gt;0,'Request Testing'!V281&gt;0,'Request Testing'!W281&gt;0,'Request Testing'!X281&gt;0,'Request Testing'!Y281&gt;0,'Request Testing'!Z281&gt;0,'Request Testing'!AA281&gt;0,'Request Testing'!AB281&gt;0),"X","")</f>
        <v/>
      </c>
      <c r="AF281" s="75" t="str">
        <f>IF(ISNUMBER(SEARCH({"S"},C281)),"S",IF(ISNUMBER(SEARCH({"M"},C281)),"B",IF(ISNUMBER(SEARCH({"B"},C281)),"B",IF(ISNUMBER(SEARCH({"C"},C281)),"C",IF(ISNUMBER(SEARCH({"H"},C281)),"C",IF(ISNUMBER(SEARCH({"F"},C281)),"C",""))))))</f>
        <v/>
      </c>
      <c r="AG281" s="74" t="str">
        <f t="shared" si="80"/>
        <v/>
      </c>
      <c r="AH281" s="74" t="str">
        <f t="shared" si="81"/>
        <v/>
      </c>
      <c r="AI281" s="74" t="str">
        <f t="shared" si="82"/>
        <v/>
      </c>
      <c r="AJ281" s="4" t="str">
        <f t="shared" si="83"/>
        <v/>
      </c>
      <c r="AK281" s="76" t="str">
        <f>IF('Request Testing'!M281&lt;1,"",IF(AND(OR('Request Testing'!$E$1&gt;0),COUNTA('Request Testing'!M281)&gt;0),"CHR","GGP-LD"))</f>
        <v/>
      </c>
      <c r="AL281" s="4" t="str">
        <f t="shared" si="84"/>
        <v/>
      </c>
      <c r="AM281" s="52" t="str">
        <f t="shared" si="85"/>
        <v/>
      </c>
      <c r="AN281" s="4" t="str">
        <f t="shared" si="86"/>
        <v/>
      </c>
      <c r="AO281" s="4" t="str">
        <f t="shared" si="87"/>
        <v/>
      </c>
      <c r="AP281" s="74" t="str">
        <f t="shared" si="88"/>
        <v/>
      </c>
      <c r="AQ281" s="4" t="str">
        <f t="shared" si="89"/>
        <v/>
      </c>
      <c r="AR281" s="4" t="str">
        <f t="shared" si="99"/>
        <v/>
      </c>
      <c r="AS281" s="74" t="str">
        <f t="shared" si="90"/>
        <v/>
      </c>
      <c r="AT281" s="4" t="str">
        <f t="shared" si="91"/>
        <v/>
      </c>
      <c r="AU281" s="4" t="str">
        <f t="shared" si="92"/>
        <v/>
      </c>
      <c r="AV281" s="4" t="str">
        <f t="shared" si="93"/>
        <v/>
      </c>
      <c r="AW281" s="4" t="str">
        <f t="shared" si="94"/>
        <v/>
      </c>
      <c r="AX281" s="4" t="str">
        <f t="shared" si="95"/>
        <v/>
      </c>
      <c r="AY281" s="4" t="str">
        <f t="shared" si="96"/>
        <v/>
      </c>
      <c r="AZ281" s="4" t="str">
        <f t="shared" si="97"/>
        <v/>
      </c>
      <c r="BA281" s="77" t="str">
        <f>IF(AND(OR('Request Testing'!L281&gt;0,'Request Testing'!M281&gt;0),COUNTA('Request Testing'!V281:AB281)&gt;0),"Run Panel","")</f>
        <v/>
      </c>
      <c r="BC281" s="78" t="str">
        <f>IF(AG281="Blood Card",'Order Details'!$S$34,"")</f>
        <v/>
      </c>
      <c r="BD281" s="78" t="str">
        <f>IF(AH281="Hair Card",'Order Details'!$S$35,"")</f>
        <v/>
      </c>
      <c r="BF281" s="4" t="str">
        <f>IF(AJ281="GGP-HD",'Order Details'!$N$10,"")</f>
        <v/>
      </c>
      <c r="BG281" s="79" t="str">
        <f>IF(AK281="GGP-LD",'Order Details'!$N$15,IF(AK281="CHR",'Order Details'!$P$15,""))</f>
        <v/>
      </c>
      <c r="BH281" s="52" t="str">
        <f>IF(AL281="GGP-uLD",'Order Details'!$N$18,"")</f>
        <v/>
      </c>
      <c r="BI281" s="80" t="str">
        <f>IF(AM281="PV",'Order Details'!$N$24,"")</f>
        <v/>
      </c>
      <c r="BJ281" s="78" t="str">
        <f>IF(AN281="HPS",'Order Details'!$N$34,IF(AN281="HPS ADD ON",'Order Details'!$M$34,""))</f>
        <v/>
      </c>
      <c r="BK281" s="78" t="str">
        <f>IF(AO281="CC",'Order Details'!$N$33,IF(AO281="CC ADD ON",'Order Details'!$M$33,""))</f>
        <v/>
      </c>
      <c r="BL281" s="79" t="str">
        <f>IF(AP281="DL",'Order Details'!$N$35,"")</f>
        <v/>
      </c>
      <c r="BM281" s="79" t="str">
        <f>IF(AQ281="RC",'Order Details'!$N$36,"")</f>
        <v/>
      </c>
      <c r="BN281" s="79" t="str">
        <f>IF(AR281="OH",'Order Details'!$N$37,"")</f>
        <v/>
      </c>
      <c r="BO281" s="79" t="str">
        <f>IF(AS281="BVD",'Order Details'!$N$38,"")</f>
        <v/>
      </c>
      <c r="BP281" s="79" t="str">
        <f>IF(AT281="AM",'Order Details'!$N$40,"")</f>
        <v/>
      </c>
      <c r="BQ281" s="79" t="str">
        <f>IF(AU281="NH",'Order Details'!$N$41,"")</f>
        <v/>
      </c>
      <c r="BR281" s="79" t="str">
        <f>IF(AV281="CA",'Order Details'!$N$42,"")</f>
        <v/>
      </c>
      <c r="BS281" s="79" t="str">
        <f>IF(AW281="DD",'Order Details'!$N$43,"")</f>
        <v/>
      </c>
      <c r="BT281" s="79" t="str">
        <f>IF(AX281="TH",'Order Details'!$N$45,"")</f>
        <v/>
      </c>
      <c r="BU281" s="79" t="str">
        <f>IF(AY281="PHA",'Order Details'!$N$44,"")</f>
        <v/>
      </c>
      <c r="BV281" s="79" t="str">
        <f>IF(AZ281="OS",'Order Details'!$N$46,"")</f>
        <v/>
      </c>
      <c r="BW281" s="79" t="str">
        <f>IF(BA281="RUN PANEL",'Order Details'!$N$39,"")</f>
        <v/>
      </c>
      <c r="BX281" s="79" t="str">
        <f t="shared" si="98"/>
        <v/>
      </c>
    </row>
    <row r="282" spans="1:76" ht="15.75" customHeight="1">
      <c r="A282" s="22" t="str">
        <f>IF('Request Testing'!A282&gt;0,'Request Testing'!A282,"")</f>
        <v/>
      </c>
      <c r="B282" s="70" t="str">
        <f>IF('Request Testing'!B282="","",'Request Testing'!B282)</f>
        <v/>
      </c>
      <c r="C282" s="70" t="str">
        <f>IF('Request Testing'!C282="","",'Request Testing'!C282)</f>
        <v/>
      </c>
      <c r="D282" s="24" t="str">
        <f>IF('Request Testing'!D282="","",'Request Testing'!D282)</f>
        <v/>
      </c>
      <c r="E282" s="24" t="str">
        <f>IF('Request Testing'!E282="","",'Request Testing'!E282)</f>
        <v/>
      </c>
      <c r="F282" s="24" t="str">
        <f>IF('Request Testing'!F282="","",'Request Testing'!F282)</f>
        <v/>
      </c>
      <c r="G282" s="22" t="str">
        <f>IF('Request Testing'!G282="","",'Request Testing'!G282)</f>
        <v/>
      </c>
      <c r="H282" s="71" t="str">
        <f>IF('Request Testing'!H282="","",'Request Testing'!H282)</f>
        <v/>
      </c>
      <c r="I282" s="22" t="str">
        <f>IF('Request Testing'!I282="","",'Request Testing'!I282)</f>
        <v/>
      </c>
      <c r="J282" s="22" t="str">
        <f>IF('Request Testing'!J282="","",'Request Testing'!J282)</f>
        <v/>
      </c>
      <c r="K282" s="22" t="str">
        <f>IF('Request Testing'!K282="","",'Request Testing'!K282)</f>
        <v/>
      </c>
      <c r="L282" s="70" t="str">
        <f>IF('Request Testing'!L282="","",'Request Testing'!L282)</f>
        <v/>
      </c>
      <c r="M282" s="70" t="str">
        <f>IF('Request Testing'!M282="","",'Request Testing'!M282)</f>
        <v/>
      </c>
      <c r="N282" s="70" t="str">
        <f>IF('Request Testing'!N282="","",'Request Testing'!N282)</f>
        <v/>
      </c>
      <c r="O282" s="72" t="str">
        <f>IF('Request Testing'!O282&lt;1,"",IF(AND(OR('Request Testing'!L282&gt;0,'Request Testing'!M282&gt;0,'Request Testing'!N282&gt;0),COUNTA('Request Testing'!O282)&gt;0),"","PV"))</f>
        <v/>
      </c>
      <c r="P282" s="72" t="str">
        <f>IF('Request Testing'!P282&lt;1,"",IF(AND(OR('Request Testing'!L282&gt;0,'Request Testing'!M282&gt;0),COUNTA('Request Testing'!P282)&gt;0),"HPS ADD ON","HPS"))</f>
        <v/>
      </c>
      <c r="Q282" s="72" t="str">
        <f>IF('Request Testing'!Q282&lt;1,"",IF(AND(OR('Request Testing'!L282&gt;0,'Request Testing'!M282&gt;0),COUNTA('Request Testing'!Q282)&gt;0),"CC ADD ON","CC"))</f>
        <v/>
      </c>
      <c r="R282" s="72" t="str">
        <f>IF('Request Testing'!R282&lt;1,"",IF(AND(OR('Request Testing'!L282&gt;0,'Request Testing'!M282&gt;0),COUNTA('Request Testing'!R282)&gt;0),"RC ADD ON","RC"))</f>
        <v/>
      </c>
      <c r="S282" s="70" t="str">
        <f>IF('Request Testing'!S282&lt;1,"",IF(AND(OR('Request Testing'!L282&gt;0,'Request Testing'!M282&gt;0),COUNTA('Request Testing'!S282)&gt;0),"DL ADD ON","DL"))</f>
        <v/>
      </c>
      <c r="T282" s="70" t="str">
        <f>IF('Request Testing'!T282="","",'Request Testing'!T282)</f>
        <v/>
      </c>
      <c r="U282" s="70" t="str">
        <f>IF('Request Testing'!U282&lt;1,"",IF(AND(OR('Request Testing'!L282&gt;0,'Request Testing'!M282&gt;0),COUNTA('Request Testing'!U282)&gt;0),"OH ADD ON","OH"))</f>
        <v/>
      </c>
      <c r="V282" s="73" t="str">
        <f>IF('Request Testing'!V282&lt;1,"",IF(AND(OR('Request Testing'!L282&gt;0,'Request Testing'!M282&gt;0),COUNTA('Request Testing'!V282)&gt;0),"GCP","AM"))</f>
        <v/>
      </c>
      <c r="W282" s="73" t="str">
        <f>IF('Request Testing'!W282&lt;1,"",IF(AND(OR('Request Testing'!L282&gt;0,'Request Testing'!M282&gt;0),COUNTA('Request Testing'!W282)&gt;0),"GCP","NH"))</f>
        <v/>
      </c>
      <c r="X282" s="73" t="str">
        <f>IF('Request Testing'!X282&lt;1,"",IF(AND(OR('Request Testing'!L282&gt;0,'Request Testing'!M282&gt;0),COUNTA('Request Testing'!X282)&gt;0),"GCP","CA"))</f>
        <v/>
      </c>
      <c r="Y282" s="73" t="str">
        <f>IF('Request Testing'!Y282&lt;1,"",IF(AND(OR('Request Testing'!L282&gt;0,'Request Testing'!M282&gt;0),COUNTA('Request Testing'!Y282)&gt;0),"GCP","DD"))</f>
        <v/>
      </c>
      <c r="Z282" s="73" t="str">
        <f>IF('Request Testing'!Z282&lt;1,"",IF(AND(OR('Request Testing'!L282&gt;0,'Request Testing'!M282&gt;0),COUNTA('Request Testing'!Z282)&gt;0),"GCP","TH"))</f>
        <v/>
      </c>
      <c r="AA282" s="73" t="str">
        <f>IF('Request Testing'!AA282&lt;1,"",IF(AND(OR('Request Testing'!L282&gt;0,'Request Testing'!M282&gt;0),COUNTA('Request Testing'!AA282)&gt;0),"GCP","PHA"))</f>
        <v/>
      </c>
      <c r="AB282" s="73" t="str">
        <f>IF('Request Testing'!AB282&lt;1,"",IF(AND(OR('Request Testing'!L282&gt;0,'Request Testing'!M282&gt;0),COUNTA('Request Testing'!AB282)&gt;0),"GCP","OS"))</f>
        <v/>
      </c>
      <c r="AE282" s="74" t="str">
        <f>IF(OR('Request Testing'!L282&gt;0,'Request Testing'!M282&gt;0,'Request Testing'!N282&gt;0,'Request Testing'!O282&gt;0,'Request Testing'!P282&gt;0,'Request Testing'!Q282&gt;0,'Request Testing'!R282&gt;0,'Request Testing'!S282&gt;0,'Request Testing'!T282&gt;0,'Request Testing'!U282&gt;0,'Request Testing'!V282&gt;0,'Request Testing'!W282&gt;0,'Request Testing'!X282&gt;0,'Request Testing'!Y282&gt;0,'Request Testing'!Z282&gt;0,'Request Testing'!AA282&gt;0,'Request Testing'!AB282&gt;0),"X","")</f>
        <v/>
      </c>
      <c r="AF282" s="75" t="str">
        <f>IF(ISNUMBER(SEARCH({"S"},C282)),"S",IF(ISNUMBER(SEARCH({"M"},C282)),"B",IF(ISNUMBER(SEARCH({"B"},C282)),"B",IF(ISNUMBER(SEARCH({"C"},C282)),"C",IF(ISNUMBER(SEARCH({"H"},C282)),"C",IF(ISNUMBER(SEARCH({"F"},C282)),"C",""))))))</f>
        <v/>
      </c>
      <c r="AG282" s="74" t="str">
        <f t="shared" si="80"/>
        <v/>
      </c>
      <c r="AH282" s="74" t="str">
        <f t="shared" si="81"/>
        <v/>
      </c>
      <c r="AI282" s="74" t="str">
        <f t="shared" si="82"/>
        <v/>
      </c>
      <c r="AJ282" s="4" t="str">
        <f t="shared" si="83"/>
        <v/>
      </c>
      <c r="AK282" s="76" t="str">
        <f>IF('Request Testing'!M282&lt;1,"",IF(AND(OR('Request Testing'!$E$1&gt;0),COUNTA('Request Testing'!M282)&gt;0),"CHR","GGP-LD"))</f>
        <v/>
      </c>
      <c r="AL282" s="4" t="str">
        <f t="shared" si="84"/>
        <v/>
      </c>
      <c r="AM282" s="52" t="str">
        <f t="shared" si="85"/>
        <v/>
      </c>
      <c r="AN282" s="4" t="str">
        <f t="shared" si="86"/>
        <v/>
      </c>
      <c r="AO282" s="4" t="str">
        <f t="shared" si="87"/>
        <v/>
      </c>
      <c r="AP282" s="74" t="str">
        <f t="shared" si="88"/>
        <v/>
      </c>
      <c r="AQ282" s="4" t="str">
        <f t="shared" si="89"/>
        <v/>
      </c>
      <c r="AR282" s="4" t="str">
        <f t="shared" si="99"/>
        <v/>
      </c>
      <c r="AS282" s="74" t="str">
        <f t="shared" si="90"/>
        <v/>
      </c>
      <c r="AT282" s="4" t="str">
        <f t="shared" si="91"/>
        <v/>
      </c>
      <c r="AU282" s="4" t="str">
        <f t="shared" si="92"/>
        <v/>
      </c>
      <c r="AV282" s="4" t="str">
        <f t="shared" si="93"/>
        <v/>
      </c>
      <c r="AW282" s="4" t="str">
        <f t="shared" si="94"/>
        <v/>
      </c>
      <c r="AX282" s="4" t="str">
        <f t="shared" si="95"/>
        <v/>
      </c>
      <c r="AY282" s="4" t="str">
        <f t="shared" si="96"/>
        <v/>
      </c>
      <c r="AZ282" s="4" t="str">
        <f t="shared" si="97"/>
        <v/>
      </c>
      <c r="BA282" s="77" t="str">
        <f>IF(AND(OR('Request Testing'!L282&gt;0,'Request Testing'!M282&gt;0),COUNTA('Request Testing'!V282:AB282)&gt;0),"Run Panel","")</f>
        <v/>
      </c>
      <c r="BC282" s="78" t="str">
        <f>IF(AG282="Blood Card",'Order Details'!$S$34,"")</f>
        <v/>
      </c>
      <c r="BD282" s="78" t="str">
        <f>IF(AH282="Hair Card",'Order Details'!$S$35,"")</f>
        <v/>
      </c>
      <c r="BF282" s="4" t="str">
        <f>IF(AJ282="GGP-HD",'Order Details'!$N$10,"")</f>
        <v/>
      </c>
      <c r="BG282" s="79" t="str">
        <f>IF(AK282="GGP-LD",'Order Details'!$N$15,IF(AK282="CHR",'Order Details'!$P$15,""))</f>
        <v/>
      </c>
      <c r="BH282" s="52" t="str">
        <f>IF(AL282="GGP-uLD",'Order Details'!$N$18,"")</f>
        <v/>
      </c>
      <c r="BI282" s="80" t="str">
        <f>IF(AM282="PV",'Order Details'!$N$24,"")</f>
        <v/>
      </c>
      <c r="BJ282" s="78" t="str">
        <f>IF(AN282="HPS",'Order Details'!$N$34,IF(AN282="HPS ADD ON",'Order Details'!$M$34,""))</f>
        <v/>
      </c>
      <c r="BK282" s="78" t="str">
        <f>IF(AO282="CC",'Order Details'!$N$33,IF(AO282="CC ADD ON",'Order Details'!$M$33,""))</f>
        <v/>
      </c>
      <c r="BL282" s="79" t="str">
        <f>IF(AP282="DL",'Order Details'!$N$35,"")</f>
        <v/>
      </c>
      <c r="BM282" s="79" t="str">
        <f>IF(AQ282="RC",'Order Details'!$N$36,"")</f>
        <v/>
      </c>
      <c r="BN282" s="79" t="str">
        <f>IF(AR282="OH",'Order Details'!$N$37,"")</f>
        <v/>
      </c>
      <c r="BO282" s="79" t="str">
        <f>IF(AS282="BVD",'Order Details'!$N$38,"")</f>
        <v/>
      </c>
      <c r="BP282" s="79" t="str">
        <f>IF(AT282="AM",'Order Details'!$N$40,"")</f>
        <v/>
      </c>
      <c r="BQ282" s="79" t="str">
        <f>IF(AU282="NH",'Order Details'!$N$41,"")</f>
        <v/>
      </c>
      <c r="BR282" s="79" t="str">
        <f>IF(AV282="CA",'Order Details'!$N$42,"")</f>
        <v/>
      </c>
      <c r="BS282" s="79" t="str">
        <f>IF(AW282="DD",'Order Details'!$N$43,"")</f>
        <v/>
      </c>
      <c r="BT282" s="79" t="str">
        <f>IF(AX282="TH",'Order Details'!$N$45,"")</f>
        <v/>
      </c>
      <c r="BU282" s="79" t="str">
        <f>IF(AY282="PHA",'Order Details'!$N$44,"")</f>
        <v/>
      </c>
      <c r="BV282" s="79" t="str">
        <f>IF(AZ282="OS",'Order Details'!$N$46,"")</f>
        <v/>
      </c>
      <c r="BW282" s="79" t="str">
        <f>IF(BA282="RUN PANEL",'Order Details'!$N$39,"")</f>
        <v/>
      </c>
      <c r="BX282" s="79" t="str">
        <f t="shared" si="98"/>
        <v/>
      </c>
    </row>
    <row r="283" spans="1:76" ht="15.75" customHeight="1">
      <c r="A283" s="22" t="str">
        <f>IF('Request Testing'!A283&gt;0,'Request Testing'!A283,"")</f>
        <v/>
      </c>
      <c r="B283" s="70" t="str">
        <f>IF('Request Testing'!B283="","",'Request Testing'!B283)</f>
        <v/>
      </c>
      <c r="C283" s="70" t="str">
        <f>IF('Request Testing'!C283="","",'Request Testing'!C283)</f>
        <v/>
      </c>
      <c r="D283" s="24" t="str">
        <f>IF('Request Testing'!D283="","",'Request Testing'!D283)</f>
        <v/>
      </c>
      <c r="E283" s="24" t="str">
        <f>IF('Request Testing'!E283="","",'Request Testing'!E283)</f>
        <v/>
      </c>
      <c r="F283" s="24" t="str">
        <f>IF('Request Testing'!F283="","",'Request Testing'!F283)</f>
        <v/>
      </c>
      <c r="G283" s="22" t="str">
        <f>IF('Request Testing'!G283="","",'Request Testing'!G283)</f>
        <v/>
      </c>
      <c r="H283" s="71" t="str">
        <f>IF('Request Testing'!H283="","",'Request Testing'!H283)</f>
        <v/>
      </c>
      <c r="I283" s="22" t="str">
        <f>IF('Request Testing'!I283="","",'Request Testing'!I283)</f>
        <v/>
      </c>
      <c r="J283" s="22" t="str">
        <f>IF('Request Testing'!J283="","",'Request Testing'!J283)</f>
        <v/>
      </c>
      <c r="K283" s="22" t="str">
        <f>IF('Request Testing'!K283="","",'Request Testing'!K283)</f>
        <v/>
      </c>
      <c r="L283" s="70" t="str">
        <f>IF('Request Testing'!L283="","",'Request Testing'!L283)</f>
        <v/>
      </c>
      <c r="M283" s="70" t="str">
        <f>IF('Request Testing'!M283="","",'Request Testing'!M283)</f>
        <v/>
      </c>
      <c r="N283" s="70" t="str">
        <f>IF('Request Testing'!N283="","",'Request Testing'!N283)</f>
        <v/>
      </c>
      <c r="O283" s="72" t="str">
        <f>IF('Request Testing'!O283&lt;1,"",IF(AND(OR('Request Testing'!L283&gt;0,'Request Testing'!M283&gt;0,'Request Testing'!N283&gt;0),COUNTA('Request Testing'!O283)&gt;0),"","PV"))</f>
        <v/>
      </c>
      <c r="P283" s="72" t="str">
        <f>IF('Request Testing'!P283&lt;1,"",IF(AND(OR('Request Testing'!L283&gt;0,'Request Testing'!M283&gt;0),COUNTA('Request Testing'!P283)&gt;0),"HPS ADD ON","HPS"))</f>
        <v/>
      </c>
      <c r="Q283" s="72" t="str">
        <f>IF('Request Testing'!Q283&lt;1,"",IF(AND(OR('Request Testing'!L283&gt;0,'Request Testing'!M283&gt;0),COUNTA('Request Testing'!Q283)&gt;0),"CC ADD ON","CC"))</f>
        <v/>
      </c>
      <c r="R283" s="72" t="str">
        <f>IF('Request Testing'!R283&lt;1,"",IF(AND(OR('Request Testing'!L283&gt;0,'Request Testing'!M283&gt;0),COUNTA('Request Testing'!R283)&gt;0),"RC ADD ON","RC"))</f>
        <v/>
      </c>
      <c r="S283" s="70" t="str">
        <f>IF('Request Testing'!S283&lt;1,"",IF(AND(OR('Request Testing'!L283&gt;0,'Request Testing'!M283&gt;0),COUNTA('Request Testing'!S283)&gt;0),"DL ADD ON","DL"))</f>
        <v/>
      </c>
      <c r="T283" s="70" t="str">
        <f>IF('Request Testing'!T283="","",'Request Testing'!T283)</f>
        <v/>
      </c>
      <c r="U283" s="70" t="str">
        <f>IF('Request Testing'!U283&lt;1,"",IF(AND(OR('Request Testing'!L283&gt;0,'Request Testing'!M283&gt;0),COUNTA('Request Testing'!U283)&gt;0),"OH ADD ON","OH"))</f>
        <v/>
      </c>
      <c r="V283" s="73" t="str">
        <f>IF('Request Testing'!V283&lt;1,"",IF(AND(OR('Request Testing'!L283&gt;0,'Request Testing'!M283&gt;0),COUNTA('Request Testing'!V283)&gt;0),"GCP","AM"))</f>
        <v/>
      </c>
      <c r="W283" s="73" t="str">
        <f>IF('Request Testing'!W283&lt;1,"",IF(AND(OR('Request Testing'!L283&gt;0,'Request Testing'!M283&gt;0),COUNTA('Request Testing'!W283)&gt;0),"GCP","NH"))</f>
        <v/>
      </c>
      <c r="X283" s="73" t="str">
        <f>IF('Request Testing'!X283&lt;1,"",IF(AND(OR('Request Testing'!L283&gt;0,'Request Testing'!M283&gt;0),COUNTA('Request Testing'!X283)&gt;0),"GCP","CA"))</f>
        <v/>
      </c>
      <c r="Y283" s="73" t="str">
        <f>IF('Request Testing'!Y283&lt;1,"",IF(AND(OR('Request Testing'!L283&gt;0,'Request Testing'!M283&gt;0),COUNTA('Request Testing'!Y283)&gt;0),"GCP","DD"))</f>
        <v/>
      </c>
      <c r="Z283" s="73" t="str">
        <f>IF('Request Testing'!Z283&lt;1,"",IF(AND(OR('Request Testing'!L283&gt;0,'Request Testing'!M283&gt;0),COUNTA('Request Testing'!Z283)&gt;0),"GCP","TH"))</f>
        <v/>
      </c>
      <c r="AA283" s="73" t="str">
        <f>IF('Request Testing'!AA283&lt;1,"",IF(AND(OR('Request Testing'!L283&gt;0,'Request Testing'!M283&gt;0),COUNTA('Request Testing'!AA283)&gt;0),"GCP","PHA"))</f>
        <v/>
      </c>
      <c r="AB283" s="73" t="str">
        <f>IF('Request Testing'!AB283&lt;1,"",IF(AND(OR('Request Testing'!L283&gt;0,'Request Testing'!M283&gt;0),COUNTA('Request Testing'!AB283)&gt;0),"GCP","OS"))</f>
        <v/>
      </c>
      <c r="AE283" s="74" t="str">
        <f>IF(OR('Request Testing'!L283&gt;0,'Request Testing'!M283&gt;0,'Request Testing'!N283&gt;0,'Request Testing'!O283&gt;0,'Request Testing'!P283&gt;0,'Request Testing'!Q283&gt;0,'Request Testing'!R283&gt;0,'Request Testing'!S283&gt;0,'Request Testing'!T283&gt;0,'Request Testing'!U283&gt;0,'Request Testing'!V283&gt;0,'Request Testing'!W283&gt;0,'Request Testing'!X283&gt;0,'Request Testing'!Y283&gt;0,'Request Testing'!Z283&gt;0,'Request Testing'!AA283&gt;0,'Request Testing'!AB283&gt;0),"X","")</f>
        <v/>
      </c>
      <c r="AF283" s="75" t="str">
        <f>IF(ISNUMBER(SEARCH({"S"},C283)),"S",IF(ISNUMBER(SEARCH({"M"},C283)),"B",IF(ISNUMBER(SEARCH({"B"},C283)),"B",IF(ISNUMBER(SEARCH({"C"},C283)),"C",IF(ISNUMBER(SEARCH({"H"},C283)),"C",IF(ISNUMBER(SEARCH({"F"},C283)),"C",""))))))</f>
        <v/>
      </c>
      <c r="AG283" s="74" t="str">
        <f t="shared" si="80"/>
        <v/>
      </c>
      <c r="AH283" s="74" t="str">
        <f t="shared" si="81"/>
        <v/>
      </c>
      <c r="AI283" s="74" t="str">
        <f t="shared" si="82"/>
        <v/>
      </c>
      <c r="AJ283" s="4" t="str">
        <f t="shared" si="83"/>
        <v/>
      </c>
      <c r="AK283" s="76" t="str">
        <f>IF('Request Testing'!M283&lt;1,"",IF(AND(OR('Request Testing'!$E$1&gt;0),COUNTA('Request Testing'!M283)&gt;0),"CHR","GGP-LD"))</f>
        <v/>
      </c>
      <c r="AL283" s="4" t="str">
        <f t="shared" si="84"/>
        <v/>
      </c>
      <c r="AM283" s="52" t="str">
        <f t="shared" si="85"/>
        <v/>
      </c>
      <c r="AN283" s="4" t="str">
        <f t="shared" si="86"/>
        <v/>
      </c>
      <c r="AO283" s="4" t="str">
        <f t="shared" si="87"/>
        <v/>
      </c>
      <c r="AP283" s="74" t="str">
        <f t="shared" si="88"/>
        <v/>
      </c>
      <c r="AQ283" s="4" t="str">
        <f t="shared" si="89"/>
        <v/>
      </c>
      <c r="AR283" s="4" t="str">
        <f t="shared" si="99"/>
        <v/>
      </c>
      <c r="AS283" s="74" t="str">
        <f t="shared" si="90"/>
        <v/>
      </c>
      <c r="AT283" s="4" t="str">
        <f t="shared" si="91"/>
        <v/>
      </c>
      <c r="AU283" s="4" t="str">
        <f t="shared" si="92"/>
        <v/>
      </c>
      <c r="AV283" s="4" t="str">
        <f t="shared" si="93"/>
        <v/>
      </c>
      <c r="AW283" s="4" t="str">
        <f t="shared" si="94"/>
        <v/>
      </c>
      <c r="AX283" s="4" t="str">
        <f t="shared" si="95"/>
        <v/>
      </c>
      <c r="AY283" s="4" t="str">
        <f t="shared" si="96"/>
        <v/>
      </c>
      <c r="AZ283" s="4" t="str">
        <f t="shared" si="97"/>
        <v/>
      </c>
      <c r="BA283" s="77" t="str">
        <f>IF(AND(OR('Request Testing'!L283&gt;0,'Request Testing'!M283&gt;0),COUNTA('Request Testing'!V283:AB283)&gt;0),"Run Panel","")</f>
        <v/>
      </c>
      <c r="BC283" s="78" t="str">
        <f>IF(AG283="Blood Card",'Order Details'!$S$34,"")</f>
        <v/>
      </c>
      <c r="BD283" s="78" t="str">
        <f>IF(AH283="Hair Card",'Order Details'!$S$35,"")</f>
        <v/>
      </c>
      <c r="BF283" s="4" t="str">
        <f>IF(AJ283="GGP-HD",'Order Details'!$N$10,"")</f>
        <v/>
      </c>
      <c r="BG283" s="79" t="str">
        <f>IF(AK283="GGP-LD",'Order Details'!$N$15,IF(AK283="CHR",'Order Details'!$P$15,""))</f>
        <v/>
      </c>
      <c r="BH283" s="52" t="str">
        <f>IF(AL283="GGP-uLD",'Order Details'!$N$18,"")</f>
        <v/>
      </c>
      <c r="BI283" s="80" t="str">
        <f>IF(AM283="PV",'Order Details'!$N$24,"")</f>
        <v/>
      </c>
      <c r="BJ283" s="78" t="str">
        <f>IF(AN283="HPS",'Order Details'!$N$34,IF(AN283="HPS ADD ON",'Order Details'!$M$34,""))</f>
        <v/>
      </c>
      <c r="BK283" s="78" t="str">
        <f>IF(AO283="CC",'Order Details'!$N$33,IF(AO283="CC ADD ON",'Order Details'!$M$33,""))</f>
        <v/>
      </c>
      <c r="BL283" s="79" t="str">
        <f>IF(AP283="DL",'Order Details'!$N$35,"")</f>
        <v/>
      </c>
      <c r="BM283" s="79" t="str">
        <f>IF(AQ283="RC",'Order Details'!$N$36,"")</f>
        <v/>
      </c>
      <c r="BN283" s="79" t="str">
        <f>IF(AR283="OH",'Order Details'!$N$37,"")</f>
        <v/>
      </c>
      <c r="BO283" s="79" t="str">
        <f>IF(AS283="BVD",'Order Details'!$N$38,"")</f>
        <v/>
      </c>
      <c r="BP283" s="79" t="str">
        <f>IF(AT283="AM",'Order Details'!$N$40,"")</f>
        <v/>
      </c>
      <c r="BQ283" s="79" t="str">
        <f>IF(AU283="NH",'Order Details'!$N$41,"")</f>
        <v/>
      </c>
      <c r="BR283" s="79" t="str">
        <f>IF(AV283="CA",'Order Details'!$N$42,"")</f>
        <v/>
      </c>
      <c r="BS283" s="79" t="str">
        <f>IF(AW283="DD",'Order Details'!$N$43,"")</f>
        <v/>
      </c>
      <c r="BT283" s="79" t="str">
        <f>IF(AX283="TH",'Order Details'!$N$45,"")</f>
        <v/>
      </c>
      <c r="BU283" s="79" t="str">
        <f>IF(AY283="PHA",'Order Details'!$N$44,"")</f>
        <v/>
      </c>
      <c r="BV283" s="79" t="str">
        <f>IF(AZ283="OS",'Order Details'!$N$46,"")</f>
        <v/>
      </c>
      <c r="BW283" s="79" t="str">
        <f>IF(BA283="RUN PANEL",'Order Details'!$N$39,"")</f>
        <v/>
      </c>
      <c r="BX283" s="79" t="str">
        <f t="shared" si="98"/>
        <v/>
      </c>
    </row>
    <row r="284" spans="1:76" ht="15.75" customHeight="1">
      <c r="A284" s="22" t="str">
        <f>IF('Request Testing'!A284&gt;0,'Request Testing'!A284,"")</f>
        <v/>
      </c>
      <c r="B284" s="70" t="str">
        <f>IF('Request Testing'!B284="","",'Request Testing'!B284)</f>
        <v/>
      </c>
      <c r="C284" s="70" t="str">
        <f>IF('Request Testing'!C284="","",'Request Testing'!C284)</f>
        <v/>
      </c>
      <c r="D284" s="24" t="str">
        <f>IF('Request Testing'!D284="","",'Request Testing'!D284)</f>
        <v/>
      </c>
      <c r="E284" s="24" t="str">
        <f>IF('Request Testing'!E284="","",'Request Testing'!E284)</f>
        <v/>
      </c>
      <c r="F284" s="24" t="str">
        <f>IF('Request Testing'!F284="","",'Request Testing'!F284)</f>
        <v/>
      </c>
      <c r="G284" s="22" t="str">
        <f>IF('Request Testing'!G284="","",'Request Testing'!G284)</f>
        <v/>
      </c>
      <c r="H284" s="71" t="str">
        <f>IF('Request Testing'!H284="","",'Request Testing'!H284)</f>
        <v/>
      </c>
      <c r="I284" s="22" t="str">
        <f>IF('Request Testing'!I284="","",'Request Testing'!I284)</f>
        <v/>
      </c>
      <c r="J284" s="22" t="str">
        <f>IF('Request Testing'!J284="","",'Request Testing'!J284)</f>
        <v/>
      </c>
      <c r="K284" s="22" t="str">
        <f>IF('Request Testing'!K284="","",'Request Testing'!K284)</f>
        <v/>
      </c>
      <c r="L284" s="70" t="str">
        <f>IF('Request Testing'!L284="","",'Request Testing'!L284)</f>
        <v/>
      </c>
      <c r="M284" s="70" t="str">
        <f>IF('Request Testing'!M284="","",'Request Testing'!M284)</f>
        <v/>
      </c>
      <c r="N284" s="70" t="str">
        <f>IF('Request Testing'!N284="","",'Request Testing'!N284)</f>
        <v/>
      </c>
      <c r="O284" s="72" t="str">
        <f>IF('Request Testing'!O284&lt;1,"",IF(AND(OR('Request Testing'!L284&gt;0,'Request Testing'!M284&gt;0,'Request Testing'!N284&gt;0),COUNTA('Request Testing'!O284)&gt;0),"","PV"))</f>
        <v/>
      </c>
      <c r="P284" s="72" t="str">
        <f>IF('Request Testing'!P284&lt;1,"",IF(AND(OR('Request Testing'!L284&gt;0,'Request Testing'!M284&gt;0),COUNTA('Request Testing'!P284)&gt;0),"HPS ADD ON","HPS"))</f>
        <v/>
      </c>
      <c r="Q284" s="72" t="str">
        <f>IF('Request Testing'!Q284&lt;1,"",IF(AND(OR('Request Testing'!L284&gt;0,'Request Testing'!M284&gt;0),COUNTA('Request Testing'!Q284)&gt;0),"CC ADD ON","CC"))</f>
        <v/>
      </c>
      <c r="R284" s="72" t="str">
        <f>IF('Request Testing'!R284&lt;1,"",IF(AND(OR('Request Testing'!L284&gt;0,'Request Testing'!M284&gt;0),COUNTA('Request Testing'!R284)&gt;0),"RC ADD ON","RC"))</f>
        <v/>
      </c>
      <c r="S284" s="70" t="str">
        <f>IF('Request Testing'!S284&lt;1,"",IF(AND(OR('Request Testing'!L284&gt;0,'Request Testing'!M284&gt;0),COUNTA('Request Testing'!S284)&gt;0),"DL ADD ON","DL"))</f>
        <v/>
      </c>
      <c r="T284" s="70" t="str">
        <f>IF('Request Testing'!T284="","",'Request Testing'!T284)</f>
        <v/>
      </c>
      <c r="U284" s="70" t="str">
        <f>IF('Request Testing'!U284&lt;1,"",IF(AND(OR('Request Testing'!L284&gt;0,'Request Testing'!M284&gt;0),COUNTA('Request Testing'!U284)&gt;0),"OH ADD ON","OH"))</f>
        <v/>
      </c>
      <c r="V284" s="73" t="str">
        <f>IF('Request Testing'!V284&lt;1,"",IF(AND(OR('Request Testing'!L284&gt;0,'Request Testing'!M284&gt;0),COUNTA('Request Testing'!V284)&gt;0),"GCP","AM"))</f>
        <v/>
      </c>
      <c r="W284" s="73" t="str">
        <f>IF('Request Testing'!W284&lt;1,"",IF(AND(OR('Request Testing'!L284&gt;0,'Request Testing'!M284&gt;0),COUNTA('Request Testing'!W284)&gt;0),"GCP","NH"))</f>
        <v/>
      </c>
      <c r="X284" s="73" t="str">
        <f>IF('Request Testing'!X284&lt;1,"",IF(AND(OR('Request Testing'!L284&gt;0,'Request Testing'!M284&gt;0),COUNTA('Request Testing'!X284)&gt;0),"GCP","CA"))</f>
        <v/>
      </c>
      <c r="Y284" s="73" t="str">
        <f>IF('Request Testing'!Y284&lt;1,"",IF(AND(OR('Request Testing'!L284&gt;0,'Request Testing'!M284&gt;0),COUNTA('Request Testing'!Y284)&gt;0),"GCP","DD"))</f>
        <v/>
      </c>
      <c r="Z284" s="73" t="str">
        <f>IF('Request Testing'!Z284&lt;1,"",IF(AND(OR('Request Testing'!L284&gt;0,'Request Testing'!M284&gt;0),COUNTA('Request Testing'!Z284)&gt;0),"GCP","TH"))</f>
        <v/>
      </c>
      <c r="AA284" s="73" t="str">
        <f>IF('Request Testing'!AA284&lt;1,"",IF(AND(OR('Request Testing'!L284&gt;0,'Request Testing'!M284&gt;0),COUNTA('Request Testing'!AA284)&gt;0),"GCP","PHA"))</f>
        <v/>
      </c>
      <c r="AB284" s="73" t="str">
        <f>IF('Request Testing'!AB284&lt;1,"",IF(AND(OR('Request Testing'!L284&gt;0,'Request Testing'!M284&gt;0),COUNTA('Request Testing'!AB284)&gt;0),"GCP","OS"))</f>
        <v/>
      </c>
      <c r="AE284" s="74" t="str">
        <f>IF(OR('Request Testing'!L284&gt;0,'Request Testing'!M284&gt;0,'Request Testing'!N284&gt;0,'Request Testing'!O284&gt;0,'Request Testing'!P284&gt;0,'Request Testing'!Q284&gt;0,'Request Testing'!R284&gt;0,'Request Testing'!S284&gt;0,'Request Testing'!T284&gt;0,'Request Testing'!U284&gt;0,'Request Testing'!V284&gt;0,'Request Testing'!W284&gt;0,'Request Testing'!X284&gt;0,'Request Testing'!Y284&gt;0,'Request Testing'!Z284&gt;0,'Request Testing'!AA284&gt;0,'Request Testing'!AB284&gt;0),"X","")</f>
        <v/>
      </c>
      <c r="AF284" s="75" t="str">
        <f>IF(ISNUMBER(SEARCH({"S"},C284)),"S",IF(ISNUMBER(SEARCH({"M"},C284)),"B",IF(ISNUMBER(SEARCH({"B"},C284)),"B",IF(ISNUMBER(SEARCH({"C"},C284)),"C",IF(ISNUMBER(SEARCH({"H"},C284)),"C",IF(ISNUMBER(SEARCH({"F"},C284)),"C",""))))))</f>
        <v/>
      </c>
      <c r="AG284" s="74" t="str">
        <f t="shared" si="80"/>
        <v/>
      </c>
      <c r="AH284" s="74" t="str">
        <f t="shared" si="81"/>
        <v/>
      </c>
      <c r="AI284" s="74" t="str">
        <f t="shared" si="82"/>
        <v/>
      </c>
      <c r="AJ284" s="4" t="str">
        <f t="shared" si="83"/>
        <v/>
      </c>
      <c r="AK284" s="76" t="str">
        <f>IF('Request Testing'!M284&lt;1,"",IF(AND(OR('Request Testing'!$E$1&gt;0),COUNTA('Request Testing'!M284)&gt;0),"CHR","GGP-LD"))</f>
        <v/>
      </c>
      <c r="AL284" s="4" t="str">
        <f t="shared" si="84"/>
        <v/>
      </c>
      <c r="AM284" s="52" t="str">
        <f t="shared" si="85"/>
        <v/>
      </c>
      <c r="AN284" s="4" t="str">
        <f t="shared" si="86"/>
        <v/>
      </c>
      <c r="AO284" s="4" t="str">
        <f t="shared" si="87"/>
        <v/>
      </c>
      <c r="AP284" s="74" t="str">
        <f t="shared" si="88"/>
        <v/>
      </c>
      <c r="AQ284" s="4" t="str">
        <f t="shared" si="89"/>
        <v/>
      </c>
      <c r="AR284" s="4" t="str">
        <f t="shared" si="99"/>
        <v/>
      </c>
      <c r="AS284" s="74" t="str">
        <f t="shared" si="90"/>
        <v/>
      </c>
      <c r="AT284" s="4" t="str">
        <f t="shared" si="91"/>
        <v/>
      </c>
      <c r="AU284" s="4" t="str">
        <f t="shared" si="92"/>
        <v/>
      </c>
      <c r="AV284" s="4" t="str">
        <f t="shared" si="93"/>
        <v/>
      </c>
      <c r="AW284" s="4" t="str">
        <f t="shared" si="94"/>
        <v/>
      </c>
      <c r="AX284" s="4" t="str">
        <f t="shared" si="95"/>
        <v/>
      </c>
      <c r="AY284" s="4" t="str">
        <f t="shared" si="96"/>
        <v/>
      </c>
      <c r="AZ284" s="4" t="str">
        <f t="shared" si="97"/>
        <v/>
      </c>
      <c r="BA284" s="77" t="str">
        <f>IF(AND(OR('Request Testing'!L284&gt;0,'Request Testing'!M284&gt;0),COUNTA('Request Testing'!V284:AB284)&gt;0),"Run Panel","")</f>
        <v/>
      </c>
      <c r="BC284" s="78" t="str">
        <f>IF(AG284="Blood Card",'Order Details'!$S$34,"")</f>
        <v/>
      </c>
      <c r="BD284" s="78" t="str">
        <f>IF(AH284="Hair Card",'Order Details'!$S$35,"")</f>
        <v/>
      </c>
      <c r="BF284" s="4" t="str">
        <f>IF(AJ284="GGP-HD",'Order Details'!$N$10,"")</f>
        <v/>
      </c>
      <c r="BG284" s="79" t="str">
        <f>IF(AK284="GGP-LD",'Order Details'!$N$15,IF(AK284="CHR",'Order Details'!$P$15,""))</f>
        <v/>
      </c>
      <c r="BH284" s="52" t="str">
        <f>IF(AL284="GGP-uLD",'Order Details'!$N$18,"")</f>
        <v/>
      </c>
      <c r="BI284" s="80" t="str">
        <f>IF(AM284="PV",'Order Details'!$N$24,"")</f>
        <v/>
      </c>
      <c r="BJ284" s="78" t="str">
        <f>IF(AN284="HPS",'Order Details'!$N$34,IF(AN284="HPS ADD ON",'Order Details'!$M$34,""))</f>
        <v/>
      </c>
      <c r="BK284" s="78" t="str">
        <f>IF(AO284="CC",'Order Details'!$N$33,IF(AO284="CC ADD ON",'Order Details'!$M$33,""))</f>
        <v/>
      </c>
      <c r="BL284" s="79" t="str">
        <f>IF(AP284="DL",'Order Details'!$N$35,"")</f>
        <v/>
      </c>
      <c r="BM284" s="79" t="str">
        <f>IF(AQ284="RC",'Order Details'!$N$36,"")</f>
        <v/>
      </c>
      <c r="BN284" s="79" t="str">
        <f>IF(AR284="OH",'Order Details'!$N$37,"")</f>
        <v/>
      </c>
      <c r="BO284" s="79" t="str">
        <f>IF(AS284="BVD",'Order Details'!$N$38,"")</f>
        <v/>
      </c>
      <c r="BP284" s="79" t="str">
        <f>IF(AT284="AM",'Order Details'!$N$40,"")</f>
        <v/>
      </c>
      <c r="BQ284" s="79" t="str">
        <f>IF(AU284="NH",'Order Details'!$N$41,"")</f>
        <v/>
      </c>
      <c r="BR284" s="79" t="str">
        <f>IF(AV284="CA",'Order Details'!$N$42,"")</f>
        <v/>
      </c>
      <c r="BS284" s="79" t="str">
        <f>IF(AW284="DD",'Order Details'!$N$43,"")</f>
        <v/>
      </c>
      <c r="BT284" s="79" t="str">
        <f>IF(AX284="TH",'Order Details'!$N$45,"")</f>
        <v/>
      </c>
      <c r="BU284" s="79" t="str">
        <f>IF(AY284="PHA",'Order Details'!$N$44,"")</f>
        <v/>
      </c>
      <c r="BV284" s="79" t="str">
        <f>IF(AZ284="OS",'Order Details'!$N$46,"")</f>
        <v/>
      </c>
      <c r="BW284" s="79" t="str">
        <f>IF(BA284="RUN PANEL",'Order Details'!$N$39,"")</f>
        <v/>
      </c>
      <c r="BX284" s="79" t="str">
        <f t="shared" si="98"/>
        <v/>
      </c>
    </row>
    <row r="285" spans="1:76" ht="15.75" customHeight="1">
      <c r="A285" s="22" t="str">
        <f>IF('Request Testing'!A285&gt;0,'Request Testing'!A285,"")</f>
        <v/>
      </c>
      <c r="B285" s="70" t="str">
        <f>IF('Request Testing'!B285="","",'Request Testing'!B285)</f>
        <v/>
      </c>
      <c r="C285" s="70" t="str">
        <f>IF('Request Testing'!C285="","",'Request Testing'!C285)</f>
        <v/>
      </c>
      <c r="D285" s="24" t="str">
        <f>IF('Request Testing'!D285="","",'Request Testing'!D285)</f>
        <v/>
      </c>
      <c r="E285" s="24" t="str">
        <f>IF('Request Testing'!E285="","",'Request Testing'!E285)</f>
        <v/>
      </c>
      <c r="F285" s="24" t="str">
        <f>IF('Request Testing'!F285="","",'Request Testing'!F285)</f>
        <v/>
      </c>
      <c r="G285" s="22" t="str">
        <f>IF('Request Testing'!G285="","",'Request Testing'!G285)</f>
        <v/>
      </c>
      <c r="H285" s="71" t="str">
        <f>IF('Request Testing'!H285="","",'Request Testing'!H285)</f>
        <v/>
      </c>
      <c r="I285" s="22" t="str">
        <f>IF('Request Testing'!I285="","",'Request Testing'!I285)</f>
        <v/>
      </c>
      <c r="J285" s="22" t="str">
        <f>IF('Request Testing'!J285="","",'Request Testing'!J285)</f>
        <v/>
      </c>
      <c r="K285" s="22" t="str">
        <f>IF('Request Testing'!K285="","",'Request Testing'!K285)</f>
        <v/>
      </c>
      <c r="L285" s="70" t="str">
        <f>IF('Request Testing'!L285="","",'Request Testing'!L285)</f>
        <v/>
      </c>
      <c r="M285" s="70" t="str">
        <f>IF('Request Testing'!M285="","",'Request Testing'!M285)</f>
        <v/>
      </c>
      <c r="N285" s="70" t="str">
        <f>IF('Request Testing'!N285="","",'Request Testing'!N285)</f>
        <v/>
      </c>
      <c r="O285" s="72" t="str">
        <f>IF('Request Testing'!O285&lt;1,"",IF(AND(OR('Request Testing'!L285&gt;0,'Request Testing'!M285&gt;0,'Request Testing'!N285&gt;0),COUNTA('Request Testing'!O285)&gt;0),"","PV"))</f>
        <v/>
      </c>
      <c r="P285" s="72" t="str">
        <f>IF('Request Testing'!P285&lt;1,"",IF(AND(OR('Request Testing'!L285&gt;0,'Request Testing'!M285&gt;0),COUNTA('Request Testing'!P285)&gt;0),"HPS ADD ON","HPS"))</f>
        <v/>
      </c>
      <c r="Q285" s="72" t="str">
        <f>IF('Request Testing'!Q285&lt;1,"",IF(AND(OR('Request Testing'!L285&gt;0,'Request Testing'!M285&gt;0),COUNTA('Request Testing'!Q285)&gt;0),"CC ADD ON","CC"))</f>
        <v/>
      </c>
      <c r="R285" s="72" t="str">
        <f>IF('Request Testing'!R285&lt;1,"",IF(AND(OR('Request Testing'!L285&gt;0,'Request Testing'!M285&gt;0),COUNTA('Request Testing'!R285)&gt;0),"RC ADD ON","RC"))</f>
        <v/>
      </c>
      <c r="S285" s="70" t="str">
        <f>IF('Request Testing'!S285&lt;1,"",IF(AND(OR('Request Testing'!L285&gt;0,'Request Testing'!M285&gt;0),COUNTA('Request Testing'!S285)&gt;0),"DL ADD ON","DL"))</f>
        <v/>
      </c>
      <c r="T285" s="70" t="str">
        <f>IF('Request Testing'!T285="","",'Request Testing'!T285)</f>
        <v/>
      </c>
      <c r="U285" s="70" t="str">
        <f>IF('Request Testing'!U285&lt;1,"",IF(AND(OR('Request Testing'!L285&gt;0,'Request Testing'!M285&gt;0),COUNTA('Request Testing'!U285)&gt;0),"OH ADD ON","OH"))</f>
        <v/>
      </c>
      <c r="V285" s="73" t="str">
        <f>IF('Request Testing'!V285&lt;1,"",IF(AND(OR('Request Testing'!L285&gt;0,'Request Testing'!M285&gt;0),COUNTA('Request Testing'!V285)&gt;0),"GCP","AM"))</f>
        <v/>
      </c>
      <c r="W285" s="73" t="str">
        <f>IF('Request Testing'!W285&lt;1,"",IF(AND(OR('Request Testing'!L285&gt;0,'Request Testing'!M285&gt;0),COUNTA('Request Testing'!W285)&gt;0),"GCP","NH"))</f>
        <v/>
      </c>
      <c r="X285" s="73" t="str">
        <f>IF('Request Testing'!X285&lt;1,"",IF(AND(OR('Request Testing'!L285&gt;0,'Request Testing'!M285&gt;0),COUNTA('Request Testing'!X285)&gt;0),"GCP","CA"))</f>
        <v/>
      </c>
      <c r="Y285" s="73" t="str">
        <f>IF('Request Testing'!Y285&lt;1,"",IF(AND(OR('Request Testing'!L285&gt;0,'Request Testing'!M285&gt;0),COUNTA('Request Testing'!Y285)&gt;0),"GCP","DD"))</f>
        <v/>
      </c>
      <c r="Z285" s="73" t="str">
        <f>IF('Request Testing'!Z285&lt;1,"",IF(AND(OR('Request Testing'!L285&gt;0,'Request Testing'!M285&gt;0),COUNTA('Request Testing'!Z285)&gt;0),"GCP","TH"))</f>
        <v/>
      </c>
      <c r="AA285" s="73" t="str">
        <f>IF('Request Testing'!AA285&lt;1,"",IF(AND(OR('Request Testing'!L285&gt;0,'Request Testing'!M285&gt;0),COUNTA('Request Testing'!AA285)&gt;0),"GCP","PHA"))</f>
        <v/>
      </c>
      <c r="AB285" s="73" t="str">
        <f>IF('Request Testing'!AB285&lt;1,"",IF(AND(OR('Request Testing'!L285&gt;0,'Request Testing'!M285&gt;0),COUNTA('Request Testing'!AB285)&gt;0),"GCP","OS"))</f>
        <v/>
      </c>
      <c r="AE285" s="74" t="str">
        <f>IF(OR('Request Testing'!L285&gt;0,'Request Testing'!M285&gt;0,'Request Testing'!N285&gt;0,'Request Testing'!O285&gt;0,'Request Testing'!P285&gt;0,'Request Testing'!Q285&gt;0,'Request Testing'!R285&gt;0,'Request Testing'!S285&gt;0,'Request Testing'!T285&gt;0,'Request Testing'!U285&gt;0,'Request Testing'!V285&gt;0,'Request Testing'!W285&gt;0,'Request Testing'!X285&gt;0,'Request Testing'!Y285&gt;0,'Request Testing'!Z285&gt;0,'Request Testing'!AA285&gt;0,'Request Testing'!AB285&gt;0),"X","")</f>
        <v/>
      </c>
      <c r="AF285" s="75" t="str">
        <f>IF(ISNUMBER(SEARCH({"S"},C285)),"S",IF(ISNUMBER(SEARCH({"M"},C285)),"B",IF(ISNUMBER(SEARCH({"B"},C285)),"B",IF(ISNUMBER(SEARCH({"C"},C285)),"C",IF(ISNUMBER(SEARCH({"H"},C285)),"C",IF(ISNUMBER(SEARCH({"F"},C285)),"C",""))))))</f>
        <v/>
      </c>
      <c r="AG285" s="74" t="str">
        <f t="shared" si="80"/>
        <v/>
      </c>
      <c r="AH285" s="74" t="str">
        <f t="shared" si="81"/>
        <v/>
      </c>
      <c r="AI285" s="74" t="str">
        <f t="shared" si="82"/>
        <v/>
      </c>
      <c r="AJ285" s="4" t="str">
        <f t="shared" si="83"/>
        <v/>
      </c>
      <c r="AK285" s="76" t="str">
        <f>IF('Request Testing'!M285&lt;1,"",IF(AND(OR('Request Testing'!$E$1&gt;0),COUNTA('Request Testing'!M285)&gt;0),"CHR","GGP-LD"))</f>
        <v/>
      </c>
      <c r="AL285" s="4" t="str">
        <f t="shared" si="84"/>
        <v/>
      </c>
      <c r="AM285" s="52" t="str">
        <f t="shared" si="85"/>
        <v/>
      </c>
      <c r="AN285" s="4" t="str">
        <f t="shared" si="86"/>
        <v/>
      </c>
      <c r="AO285" s="4" t="str">
        <f t="shared" si="87"/>
        <v/>
      </c>
      <c r="AP285" s="74" t="str">
        <f t="shared" si="88"/>
        <v/>
      </c>
      <c r="AQ285" s="4" t="str">
        <f t="shared" si="89"/>
        <v/>
      </c>
      <c r="AR285" s="4" t="str">
        <f t="shared" si="99"/>
        <v/>
      </c>
      <c r="AS285" s="74" t="str">
        <f t="shared" si="90"/>
        <v/>
      </c>
      <c r="AT285" s="4" t="str">
        <f t="shared" si="91"/>
        <v/>
      </c>
      <c r="AU285" s="4" t="str">
        <f t="shared" si="92"/>
        <v/>
      </c>
      <c r="AV285" s="4" t="str">
        <f t="shared" si="93"/>
        <v/>
      </c>
      <c r="AW285" s="4" t="str">
        <f t="shared" si="94"/>
        <v/>
      </c>
      <c r="AX285" s="4" t="str">
        <f t="shared" si="95"/>
        <v/>
      </c>
      <c r="AY285" s="4" t="str">
        <f t="shared" si="96"/>
        <v/>
      </c>
      <c r="AZ285" s="4" t="str">
        <f t="shared" si="97"/>
        <v/>
      </c>
      <c r="BA285" s="77" t="str">
        <f>IF(AND(OR('Request Testing'!L285&gt;0,'Request Testing'!M285&gt;0),COUNTA('Request Testing'!V285:AB285)&gt;0),"Run Panel","")</f>
        <v/>
      </c>
      <c r="BC285" s="78" t="str">
        <f>IF(AG285="Blood Card",'Order Details'!$S$34,"")</f>
        <v/>
      </c>
      <c r="BD285" s="78" t="str">
        <f>IF(AH285="Hair Card",'Order Details'!$S$35,"")</f>
        <v/>
      </c>
      <c r="BF285" s="4" t="str">
        <f>IF(AJ285="GGP-HD",'Order Details'!$N$10,"")</f>
        <v/>
      </c>
      <c r="BG285" s="79" t="str">
        <f>IF(AK285="GGP-LD",'Order Details'!$N$15,IF(AK285="CHR",'Order Details'!$P$15,""))</f>
        <v/>
      </c>
      <c r="BH285" s="52" t="str">
        <f>IF(AL285="GGP-uLD",'Order Details'!$N$18,"")</f>
        <v/>
      </c>
      <c r="BI285" s="80" t="str">
        <f>IF(AM285="PV",'Order Details'!$N$24,"")</f>
        <v/>
      </c>
      <c r="BJ285" s="78" t="str">
        <f>IF(AN285="HPS",'Order Details'!$N$34,IF(AN285="HPS ADD ON",'Order Details'!$M$34,""))</f>
        <v/>
      </c>
      <c r="BK285" s="78" t="str">
        <f>IF(AO285="CC",'Order Details'!$N$33,IF(AO285="CC ADD ON",'Order Details'!$M$33,""))</f>
        <v/>
      </c>
      <c r="BL285" s="79" t="str">
        <f>IF(AP285="DL",'Order Details'!$N$35,"")</f>
        <v/>
      </c>
      <c r="BM285" s="79" t="str">
        <f>IF(AQ285="RC",'Order Details'!$N$36,"")</f>
        <v/>
      </c>
      <c r="BN285" s="79" t="str">
        <f>IF(AR285="OH",'Order Details'!$N$37,"")</f>
        <v/>
      </c>
      <c r="BO285" s="79" t="str">
        <f>IF(AS285="BVD",'Order Details'!$N$38,"")</f>
        <v/>
      </c>
      <c r="BP285" s="79" t="str">
        <f>IF(AT285="AM",'Order Details'!$N$40,"")</f>
        <v/>
      </c>
      <c r="BQ285" s="79" t="str">
        <f>IF(AU285="NH",'Order Details'!$N$41,"")</f>
        <v/>
      </c>
      <c r="BR285" s="79" t="str">
        <f>IF(AV285="CA",'Order Details'!$N$42,"")</f>
        <v/>
      </c>
      <c r="BS285" s="79" t="str">
        <f>IF(AW285="DD",'Order Details'!$N$43,"")</f>
        <v/>
      </c>
      <c r="BT285" s="79" t="str">
        <f>IF(AX285="TH",'Order Details'!$N$45,"")</f>
        <v/>
      </c>
      <c r="BU285" s="79" t="str">
        <f>IF(AY285="PHA",'Order Details'!$N$44,"")</f>
        <v/>
      </c>
      <c r="BV285" s="79" t="str">
        <f>IF(AZ285="OS",'Order Details'!$N$46,"")</f>
        <v/>
      </c>
      <c r="BW285" s="79" t="str">
        <f>IF(BA285="RUN PANEL",'Order Details'!$N$39,"")</f>
        <v/>
      </c>
      <c r="BX285" s="79" t="str">
        <f t="shared" si="98"/>
        <v/>
      </c>
    </row>
    <row r="286" spans="1:76" ht="15.75" customHeight="1">
      <c r="A286" s="22" t="str">
        <f>IF('Request Testing'!A286&gt;0,'Request Testing'!A286,"")</f>
        <v/>
      </c>
      <c r="B286" s="70" t="str">
        <f>IF('Request Testing'!B286="","",'Request Testing'!B286)</f>
        <v/>
      </c>
      <c r="C286" s="70" t="str">
        <f>IF('Request Testing'!C286="","",'Request Testing'!C286)</f>
        <v/>
      </c>
      <c r="D286" s="24" t="str">
        <f>IF('Request Testing'!D286="","",'Request Testing'!D286)</f>
        <v/>
      </c>
      <c r="E286" s="24" t="str">
        <f>IF('Request Testing'!E286="","",'Request Testing'!E286)</f>
        <v/>
      </c>
      <c r="F286" s="24" t="str">
        <f>IF('Request Testing'!F286="","",'Request Testing'!F286)</f>
        <v/>
      </c>
      <c r="G286" s="22" t="str">
        <f>IF('Request Testing'!G286="","",'Request Testing'!G286)</f>
        <v/>
      </c>
      <c r="H286" s="71" t="str">
        <f>IF('Request Testing'!H286="","",'Request Testing'!H286)</f>
        <v/>
      </c>
      <c r="I286" s="22" t="str">
        <f>IF('Request Testing'!I286="","",'Request Testing'!I286)</f>
        <v/>
      </c>
      <c r="J286" s="22" t="str">
        <f>IF('Request Testing'!J286="","",'Request Testing'!J286)</f>
        <v/>
      </c>
      <c r="K286" s="22" t="str">
        <f>IF('Request Testing'!K286="","",'Request Testing'!K286)</f>
        <v/>
      </c>
      <c r="L286" s="70" t="str">
        <f>IF('Request Testing'!L286="","",'Request Testing'!L286)</f>
        <v/>
      </c>
      <c r="M286" s="70" t="str">
        <f>IF('Request Testing'!M286="","",'Request Testing'!M286)</f>
        <v/>
      </c>
      <c r="N286" s="70" t="str">
        <f>IF('Request Testing'!N286="","",'Request Testing'!N286)</f>
        <v/>
      </c>
      <c r="O286" s="72" t="str">
        <f>IF('Request Testing'!O286&lt;1,"",IF(AND(OR('Request Testing'!L286&gt;0,'Request Testing'!M286&gt;0,'Request Testing'!N286&gt;0),COUNTA('Request Testing'!O286)&gt;0),"","PV"))</f>
        <v/>
      </c>
      <c r="P286" s="72" t="str">
        <f>IF('Request Testing'!P286&lt;1,"",IF(AND(OR('Request Testing'!L286&gt;0,'Request Testing'!M286&gt;0),COUNTA('Request Testing'!P286)&gt;0),"HPS ADD ON","HPS"))</f>
        <v/>
      </c>
      <c r="Q286" s="72" t="str">
        <f>IF('Request Testing'!Q286&lt;1,"",IF(AND(OR('Request Testing'!L286&gt;0,'Request Testing'!M286&gt;0),COUNTA('Request Testing'!Q286)&gt;0),"CC ADD ON","CC"))</f>
        <v/>
      </c>
      <c r="R286" s="72" t="str">
        <f>IF('Request Testing'!R286&lt;1,"",IF(AND(OR('Request Testing'!L286&gt;0,'Request Testing'!M286&gt;0),COUNTA('Request Testing'!R286)&gt;0),"RC ADD ON","RC"))</f>
        <v/>
      </c>
      <c r="S286" s="70" t="str">
        <f>IF('Request Testing'!S286&lt;1,"",IF(AND(OR('Request Testing'!L286&gt;0,'Request Testing'!M286&gt;0),COUNTA('Request Testing'!S286)&gt;0),"DL ADD ON","DL"))</f>
        <v/>
      </c>
      <c r="T286" s="70" t="str">
        <f>IF('Request Testing'!T286="","",'Request Testing'!T286)</f>
        <v/>
      </c>
      <c r="U286" s="70" t="str">
        <f>IF('Request Testing'!U286&lt;1,"",IF(AND(OR('Request Testing'!L286&gt;0,'Request Testing'!M286&gt;0),COUNTA('Request Testing'!U286)&gt;0),"OH ADD ON","OH"))</f>
        <v/>
      </c>
      <c r="V286" s="73" t="str">
        <f>IF('Request Testing'!V286&lt;1,"",IF(AND(OR('Request Testing'!L286&gt;0,'Request Testing'!M286&gt;0),COUNTA('Request Testing'!V286)&gt;0),"GCP","AM"))</f>
        <v/>
      </c>
      <c r="W286" s="73" t="str">
        <f>IF('Request Testing'!W286&lt;1,"",IF(AND(OR('Request Testing'!L286&gt;0,'Request Testing'!M286&gt;0),COUNTA('Request Testing'!W286)&gt;0),"GCP","NH"))</f>
        <v/>
      </c>
      <c r="X286" s="73" t="str">
        <f>IF('Request Testing'!X286&lt;1,"",IF(AND(OR('Request Testing'!L286&gt;0,'Request Testing'!M286&gt;0),COUNTA('Request Testing'!X286)&gt;0),"GCP","CA"))</f>
        <v/>
      </c>
      <c r="Y286" s="73" t="str">
        <f>IF('Request Testing'!Y286&lt;1,"",IF(AND(OR('Request Testing'!L286&gt;0,'Request Testing'!M286&gt;0),COUNTA('Request Testing'!Y286)&gt;0),"GCP","DD"))</f>
        <v/>
      </c>
      <c r="Z286" s="73" t="str">
        <f>IF('Request Testing'!Z286&lt;1,"",IF(AND(OR('Request Testing'!L286&gt;0,'Request Testing'!M286&gt;0),COUNTA('Request Testing'!Z286)&gt;0),"GCP","TH"))</f>
        <v/>
      </c>
      <c r="AA286" s="73" t="str">
        <f>IF('Request Testing'!AA286&lt;1,"",IF(AND(OR('Request Testing'!L286&gt;0,'Request Testing'!M286&gt;0),COUNTA('Request Testing'!AA286)&gt;0),"GCP","PHA"))</f>
        <v/>
      </c>
      <c r="AB286" s="73" t="str">
        <f>IF('Request Testing'!AB286&lt;1,"",IF(AND(OR('Request Testing'!L286&gt;0,'Request Testing'!M286&gt;0),COUNTA('Request Testing'!AB286)&gt;0),"GCP","OS"))</f>
        <v/>
      </c>
      <c r="AE286" s="74" t="str">
        <f>IF(OR('Request Testing'!L286&gt;0,'Request Testing'!M286&gt;0,'Request Testing'!N286&gt;0,'Request Testing'!O286&gt;0,'Request Testing'!P286&gt;0,'Request Testing'!Q286&gt;0,'Request Testing'!R286&gt;0,'Request Testing'!S286&gt;0,'Request Testing'!T286&gt;0,'Request Testing'!U286&gt;0,'Request Testing'!V286&gt;0,'Request Testing'!W286&gt;0,'Request Testing'!X286&gt;0,'Request Testing'!Y286&gt;0,'Request Testing'!Z286&gt;0,'Request Testing'!AA286&gt;0,'Request Testing'!AB286&gt;0),"X","")</f>
        <v/>
      </c>
      <c r="AF286" s="75" t="str">
        <f>IF(ISNUMBER(SEARCH({"S"},C286)),"S",IF(ISNUMBER(SEARCH({"M"},C286)),"B",IF(ISNUMBER(SEARCH({"B"},C286)),"B",IF(ISNUMBER(SEARCH({"C"},C286)),"C",IF(ISNUMBER(SEARCH({"H"},C286)),"C",IF(ISNUMBER(SEARCH({"F"},C286)),"C",""))))))</f>
        <v/>
      </c>
      <c r="AG286" s="74" t="str">
        <f t="shared" si="80"/>
        <v/>
      </c>
      <c r="AH286" s="74" t="str">
        <f t="shared" si="81"/>
        <v/>
      </c>
      <c r="AI286" s="74" t="str">
        <f t="shared" si="82"/>
        <v/>
      </c>
      <c r="AJ286" s="4" t="str">
        <f t="shared" si="83"/>
        <v/>
      </c>
      <c r="AK286" s="76" t="str">
        <f>IF('Request Testing'!M286&lt;1,"",IF(AND(OR('Request Testing'!$E$1&gt;0),COUNTA('Request Testing'!M286)&gt;0),"CHR","GGP-LD"))</f>
        <v/>
      </c>
      <c r="AL286" s="4" t="str">
        <f t="shared" si="84"/>
        <v/>
      </c>
      <c r="AM286" s="52" t="str">
        <f t="shared" si="85"/>
        <v/>
      </c>
      <c r="AN286" s="4" t="str">
        <f t="shared" si="86"/>
        <v/>
      </c>
      <c r="AO286" s="4" t="str">
        <f t="shared" si="87"/>
        <v/>
      </c>
      <c r="AP286" s="74" t="str">
        <f t="shared" si="88"/>
        <v/>
      </c>
      <c r="AQ286" s="4" t="str">
        <f t="shared" si="89"/>
        <v/>
      </c>
      <c r="AR286" s="4" t="str">
        <f t="shared" si="99"/>
        <v/>
      </c>
      <c r="AS286" s="74" t="str">
        <f t="shared" si="90"/>
        <v/>
      </c>
      <c r="AT286" s="4" t="str">
        <f t="shared" si="91"/>
        <v/>
      </c>
      <c r="AU286" s="4" t="str">
        <f t="shared" si="92"/>
        <v/>
      </c>
      <c r="AV286" s="4" t="str">
        <f t="shared" si="93"/>
        <v/>
      </c>
      <c r="AW286" s="4" t="str">
        <f t="shared" si="94"/>
        <v/>
      </c>
      <c r="AX286" s="4" t="str">
        <f t="shared" si="95"/>
        <v/>
      </c>
      <c r="AY286" s="4" t="str">
        <f t="shared" si="96"/>
        <v/>
      </c>
      <c r="AZ286" s="4" t="str">
        <f t="shared" si="97"/>
        <v/>
      </c>
      <c r="BA286" s="77" t="str">
        <f>IF(AND(OR('Request Testing'!L286&gt;0,'Request Testing'!M286&gt;0),COUNTA('Request Testing'!V286:AB286)&gt;0),"Run Panel","")</f>
        <v/>
      </c>
      <c r="BC286" s="78" t="str">
        <f>IF(AG286="Blood Card",'Order Details'!$S$34,"")</f>
        <v/>
      </c>
      <c r="BD286" s="78" t="str">
        <f>IF(AH286="Hair Card",'Order Details'!$S$35,"")</f>
        <v/>
      </c>
      <c r="BF286" s="4" t="str">
        <f>IF(AJ286="GGP-HD",'Order Details'!$N$10,"")</f>
        <v/>
      </c>
      <c r="BG286" s="79" t="str">
        <f>IF(AK286="GGP-LD",'Order Details'!$N$15,IF(AK286="CHR",'Order Details'!$P$15,""))</f>
        <v/>
      </c>
      <c r="BH286" s="52" t="str">
        <f>IF(AL286="GGP-uLD",'Order Details'!$N$18,"")</f>
        <v/>
      </c>
      <c r="BI286" s="80" t="str">
        <f>IF(AM286="PV",'Order Details'!$N$24,"")</f>
        <v/>
      </c>
      <c r="BJ286" s="78" t="str">
        <f>IF(AN286="HPS",'Order Details'!$N$34,IF(AN286="HPS ADD ON",'Order Details'!$M$34,""))</f>
        <v/>
      </c>
      <c r="BK286" s="78" t="str">
        <f>IF(AO286="CC",'Order Details'!$N$33,IF(AO286="CC ADD ON",'Order Details'!$M$33,""))</f>
        <v/>
      </c>
      <c r="BL286" s="79" t="str">
        <f>IF(AP286="DL",'Order Details'!$N$35,"")</f>
        <v/>
      </c>
      <c r="BM286" s="79" t="str">
        <f>IF(AQ286="RC",'Order Details'!$N$36,"")</f>
        <v/>
      </c>
      <c r="BN286" s="79" t="str">
        <f>IF(AR286="OH",'Order Details'!$N$37,"")</f>
        <v/>
      </c>
      <c r="BO286" s="79" t="str">
        <f>IF(AS286="BVD",'Order Details'!$N$38,"")</f>
        <v/>
      </c>
      <c r="BP286" s="79" t="str">
        <f>IF(AT286="AM",'Order Details'!$N$40,"")</f>
        <v/>
      </c>
      <c r="BQ286" s="79" t="str">
        <f>IF(AU286="NH",'Order Details'!$N$41,"")</f>
        <v/>
      </c>
      <c r="BR286" s="79" t="str">
        <f>IF(AV286="CA",'Order Details'!$N$42,"")</f>
        <v/>
      </c>
      <c r="BS286" s="79" t="str">
        <f>IF(AW286="DD",'Order Details'!$N$43,"")</f>
        <v/>
      </c>
      <c r="BT286" s="79" t="str">
        <f>IF(AX286="TH",'Order Details'!$N$45,"")</f>
        <v/>
      </c>
      <c r="BU286" s="79" t="str">
        <f>IF(AY286="PHA",'Order Details'!$N$44,"")</f>
        <v/>
      </c>
      <c r="BV286" s="79" t="str">
        <f>IF(AZ286="OS",'Order Details'!$N$46,"")</f>
        <v/>
      </c>
      <c r="BW286" s="79" t="str">
        <f>IF(BA286="RUN PANEL",'Order Details'!$N$39,"")</f>
        <v/>
      </c>
      <c r="BX286" s="79" t="str">
        <f t="shared" si="98"/>
        <v/>
      </c>
    </row>
    <row r="287" spans="1:76" ht="15.75" customHeight="1">
      <c r="A287" s="22" t="str">
        <f>IF('Request Testing'!A287&gt;0,'Request Testing'!A287,"")</f>
        <v/>
      </c>
      <c r="B287" s="70" t="str">
        <f>IF('Request Testing'!B287="","",'Request Testing'!B287)</f>
        <v/>
      </c>
      <c r="C287" s="70" t="str">
        <f>IF('Request Testing'!C287="","",'Request Testing'!C287)</f>
        <v/>
      </c>
      <c r="D287" s="24" t="str">
        <f>IF('Request Testing'!D287="","",'Request Testing'!D287)</f>
        <v/>
      </c>
      <c r="E287" s="24" t="str">
        <f>IF('Request Testing'!E287="","",'Request Testing'!E287)</f>
        <v/>
      </c>
      <c r="F287" s="24" t="str">
        <f>IF('Request Testing'!F287="","",'Request Testing'!F287)</f>
        <v/>
      </c>
      <c r="G287" s="22" t="str">
        <f>IF('Request Testing'!G287="","",'Request Testing'!G287)</f>
        <v/>
      </c>
      <c r="H287" s="71" t="str">
        <f>IF('Request Testing'!H287="","",'Request Testing'!H287)</f>
        <v/>
      </c>
      <c r="I287" s="22" t="str">
        <f>IF('Request Testing'!I287="","",'Request Testing'!I287)</f>
        <v/>
      </c>
      <c r="J287" s="22" t="str">
        <f>IF('Request Testing'!J287="","",'Request Testing'!J287)</f>
        <v/>
      </c>
      <c r="K287" s="22" t="str">
        <f>IF('Request Testing'!K287="","",'Request Testing'!K287)</f>
        <v/>
      </c>
      <c r="L287" s="70" t="str">
        <f>IF('Request Testing'!L287="","",'Request Testing'!L287)</f>
        <v/>
      </c>
      <c r="M287" s="70" t="str">
        <f>IF('Request Testing'!M287="","",'Request Testing'!M287)</f>
        <v/>
      </c>
      <c r="N287" s="70" t="str">
        <f>IF('Request Testing'!N287="","",'Request Testing'!N287)</f>
        <v/>
      </c>
      <c r="O287" s="72" t="str">
        <f>IF('Request Testing'!O287&lt;1,"",IF(AND(OR('Request Testing'!L287&gt;0,'Request Testing'!M287&gt;0,'Request Testing'!N287&gt;0),COUNTA('Request Testing'!O287)&gt;0),"","PV"))</f>
        <v/>
      </c>
      <c r="P287" s="72" t="str">
        <f>IF('Request Testing'!P287&lt;1,"",IF(AND(OR('Request Testing'!L287&gt;0,'Request Testing'!M287&gt;0),COUNTA('Request Testing'!P287)&gt;0),"HPS ADD ON","HPS"))</f>
        <v/>
      </c>
      <c r="Q287" s="72" t="str">
        <f>IF('Request Testing'!Q287&lt;1,"",IF(AND(OR('Request Testing'!L287&gt;0,'Request Testing'!M287&gt;0),COUNTA('Request Testing'!Q287)&gt;0),"CC ADD ON","CC"))</f>
        <v/>
      </c>
      <c r="R287" s="72" t="str">
        <f>IF('Request Testing'!R287&lt;1,"",IF(AND(OR('Request Testing'!L287&gt;0,'Request Testing'!M287&gt;0),COUNTA('Request Testing'!R287)&gt;0),"RC ADD ON","RC"))</f>
        <v/>
      </c>
      <c r="S287" s="70" t="str">
        <f>IF('Request Testing'!S287&lt;1,"",IF(AND(OR('Request Testing'!L287&gt;0,'Request Testing'!M287&gt;0),COUNTA('Request Testing'!S287)&gt;0),"DL ADD ON","DL"))</f>
        <v/>
      </c>
      <c r="T287" s="70" t="str">
        <f>IF('Request Testing'!T287="","",'Request Testing'!T287)</f>
        <v/>
      </c>
      <c r="U287" s="70" t="str">
        <f>IF('Request Testing'!U287&lt;1,"",IF(AND(OR('Request Testing'!L287&gt;0,'Request Testing'!M287&gt;0),COUNTA('Request Testing'!U287)&gt;0),"OH ADD ON","OH"))</f>
        <v/>
      </c>
      <c r="V287" s="73" t="str">
        <f>IF('Request Testing'!V287&lt;1,"",IF(AND(OR('Request Testing'!L287&gt;0,'Request Testing'!M287&gt;0),COUNTA('Request Testing'!V287)&gt;0),"GCP","AM"))</f>
        <v/>
      </c>
      <c r="W287" s="73" t="str">
        <f>IF('Request Testing'!W287&lt;1,"",IF(AND(OR('Request Testing'!L287&gt;0,'Request Testing'!M287&gt;0),COUNTA('Request Testing'!W287)&gt;0),"GCP","NH"))</f>
        <v/>
      </c>
      <c r="X287" s="73" t="str">
        <f>IF('Request Testing'!X287&lt;1,"",IF(AND(OR('Request Testing'!L287&gt;0,'Request Testing'!M287&gt;0),COUNTA('Request Testing'!X287)&gt;0),"GCP","CA"))</f>
        <v/>
      </c>
      <c r="Y287" s="73" t="str">
        <f>IF('Request Testing'!Y287&lt;1,"",IF(AND(OR('Request Testing'!L287&gt;0,'Request Testing'!M287&gt;0),COUNTA('Request Testing'!Y287)&gt;0),"GCP","DD"))</f>
        <v/>
      </c>
      <c r="Z287" s="73" t="str">
        <f>IF('Request Testing'!Z287&lt;1,"",IF(AND(OR('Request Testing'!L287&gt;0,'Request Testing'!M287&gt;0),COUNTA('Request Testing'!Z287)&gt;0),"GCP","TH"))</f>
        <v/>
      </c>
      <c r="AA287" s="73" t="str">
        <f>IF('Request Testing'!AA287&lt;1,"",IF(AND(OR('Request Testing'!L287&gt;0,'Request Testing'!M287&gt;0),COUNTA('Request Testing'!AA287)&gt;0),"GCP","PHA"))</f>
        <v/>
      </c>
      <c r="AB287" s="73" t="str">
        <f>IF('Request Testing'!AB287&lt;1,"",IF(AND(OR('Request Testing'!L287&gt;0,'Request Testing'!M287&gt;0),COUNTA('Request Testing'!AB287)&gt;0),"GCP","OS"))</f>
        <v/>
      </c>
      <c r="AE287" s="74" t="str">
        <f>IF(OR('Request Testing'!L287&gt;0,'Request Testing'!M287&gt;0,'Request Testing'!N287&gt;0,'Request Testing'!O287&gt;0,'Request Testing'!P287&gt;0,'Request Testing'!Q287&gt;0,'Request Testing'!R287&gt;0,'Request Testing'!S287&gt;0,'Request Testing'!T287&gt;0,'Request Testing'!U287&gt;0,'Request Testing'!V287&gt;0,'Request Testing'!W287&gt;0,'Request Testing'!X287&gt;0,'Request Testing'!Y287&gt;0,'Request Testing'!Z287&gt;0,'Request Testing'!AA287&gt;0,'Request Testing'!AB287&gt;0),"X","")</f>
        <v/>
      </c>
      <c r="AF287" s="75" t="str">
        <f>IF(ISNUMBER(SEARCH({"S"},C287)),"S",IF(ISNUMBER(SEARCH({"M"},C287)),"B",IF(ISNUMBER(SEARCH({"B"},C287)),"B",IF(ISNUMBER(SEARCH({"C"},C287)),"C",IF(ISNUMBER(SEARCH({"H"},C287)),"C",IF(ISNUMBER(SEARCH({"F"},C287)),"C",""))))))</f>
        <v/>
      </c>
      <c r="AG287" s="74" t="str">
        <f t="shared" si="80"/>
        <v/>
      </c>
      <c r="AH287" s="74" t="str">
        <f t="shared" si="81"/>
        <v/>
      </c>
      <c r="AI287" s="74" t="str">
        <f t="shared" si="82"/>
        <v/>
      </c>
      <c r="AJ287" s="4" t="str">
        <f t="shared" si="83"/>
        <v/>
      </c>
      <c r="AK287" s="76" t="str">
        <f>IF('Request Testing'!M287&lt;1,"",IF(AND(OR('Request Testing'!$E$1&gt;0),COUNTA('Request Testing'!M287)&gt;0),"CHR","GGP-LD"))</f>
        <v/>
      </c>
      <c r="AL287" s="4" t="str">
        <f t="shared" si="84"/>
        <v/>
      </c>
      <c r="AM287" s="52" t="str">
        <f t="shared" si="85"/>
        <v/>
      </c>
      <c r="AN287" s="4" t="str">
        <f t="shared" si="86"/>
        <v/>
      </c>
      <c r="AO287" s="4" t="str">
        <f t="shared" si="87"/>
        <v/>
      </c>
      <c r="AP287" s="74" t="str">
        <f t="shared" si="88"/>
        <v/>
      </c>
      <c r="AQ287" s="4" t="str">
        <f t="shared" si="89"/>
        <v/>
      </c>
      <c r="AR287" s="4" t="str">
        <f t="shared" si="99"/>
        <v/>
      </c>
      <c r="AS287" s="74" t="str">
        <f t="shared" si="90"/>
        <v/>
      </c>
      <c r="AT287" s="4" t="str">
        <f t="shared" si="91"/>
        <v/>
      </c>
      <c r="AU287" s="4" t="str">
        <f t="shared" si="92"/>
        <v/>
      </c>
      <c r="AV287" s="4" t="str">
        <f t="shared" si="93"/>
        <v/>
      </c>
      <c r="AW287" s="4" t="str">
        <f t="shared" si="94"/>
        <v/>
      </c>
      <c r="AX287" s="4" t="str">
        <f t="shared" si="95"/>
        <v/>
      </c>
      <c r="AY287" s="4" t="str">
        <f t="shared" si="96"/>
        <v/>
      </c>
      <c r="AZ287" s="4" t="str">
        <f t="shared" si="97"/>
        <v/>
      </c>
      <c r="BA287" s="77" t="str">
        <f>IF(AND(OR('Request Testing'!L287&gt;0,'Request Testing'!M287&gt;0),COUNTA('Request Testing'!V287:AB287)&gt;0),"Run Panel","")</f>
        <v/>
      </c>
      <c r="BC287" s="78" t="str">
        <f>IF(AG287="Blood Card",'Order Details'!$S$34,"")</f>
        <v/>
      </c>
      <c r="BD287" s="78" t="str">
        <f>IF(AH287="Hair Card",'Order Details'!$S$35,"")</f>
        <v/>
      </c>
      <c r="BF287" s="4" t="str">
        <f>IF(AJ287="GGP-HD",'Order Details'!$N$10,"")</f>
        <v/>
      </c>
      <c r="BG287" s="79" t="str">
        <f>IF(AK287="GGP-LD",'Order Details'!$N$15,IF(AK287="CHR",'Order Details'!$P$15,""))</f>
        <v/>
      </c>
      <c r="BH287" s="52" t="str">
        <f>IF(AL287="GGP-uLD",'Order Details'!$N$18,"")</f>
        <v/>
      </c>
      <c r="BI287" s="80" t="str">
        <f>IF(AM287="PV",'Order Details'!$N$24,"")</f>
        <v/>
      </c>
      <c r="BJ287" s="78" t="str">
        <f>IF(AN287="HPS",'Order Details'!$N$34,IF(AN287="HPS ADD ON",'Order Details'!$M$34,""))</f>
        <v/>
      </c>
      <c r="BK287" s="78" t="str">
        <f>IF(AO287="CC",'Order Details'!$N$33,IF(AO287="CC ADD ON",'Order Details'!$M$33,""))</f>
        <v/>
      </c>
      <c r="BL287" s="79" t="str">
        <f>IF(AP287="DL",'Order Details'!$N$35,"")</f>
        <v/>
      </c>
      <c r="BM287" s="79" t="str">
        <f>IF(AQ287="RC",'Order Details'!$N$36,"")</f>
        <v/>
      </c>
      <c r="BN287" s="79" t="str">
        <f>IF(AR287="OH",'Order Details'!$N$37,"")</f>
        <v/>
      </c>
      <c r="BO287" s="79" t="str">
        <f>IF(AS287="BVD",'Order Details'!$N$38,"")</f>
        <v/>
      </c>
      <c r="BP287" s="79" t="str">
        <f>IF(AT287="AM",'Order Details'!$N$40,"")</f>
        <v/>
      </c>
      <c r="BQ287" s="79" t="str">
        <f>IF(AU287="NH",'Order Details'!$N$41,"")</f>
        <v/>
      </c>
      <c r="BR287" s="79" t="str">
        <f>IF(AV287="CA",'Order Details'!$N$42,"")</f>
        <v/>
      </c>
      <c r="BS287" s="79" t="str">
        <f>IF(AW287="DD",'Order Details'!$N$43,"")</f>
        <v/>
      </c>
      <c r="BT287" s="79" t="str">
        <f>IF(AX287="TH",'Order Details'!$N$45,"")</f>
        <v/>
      </c>
      <c r="BU287" s="79" t="str">
        <f>IF(AY287="PHA",'Order Details'!$N$44,"")</f>
        <v/>
      </c>
      <c r="BV287" s="79" t="str">
        <f>IF(AZ287="OS",'Order Details'!$N$46,"")</f>
        <v/>
      </c>
      <c r="BW287" s="79" t="str">
        <f>IF(BA287="RUN PANEL",'Order Details'!$N$39,"")</f>
        <v/>
      </c>
      <c r="BX287" s="79" t="str">
        <f t="shared" si="98"/>
        <v/>
      </c>
    </row>
    <row r="288" spans="1:76" ht="15.75" customHeight="1">
      <c r="A288" s="22" t="str">
        <f>IF('Request Testing'!A288&gt;0,'Request Testing'!A288,"")</f>
        <v/>
      </c>
      <c r="B288" s="70" t="str">
        <f>IF('Request Testing'!B288="","",'Request Testing'!B288)</f>
        <v/>
      </c>
      <c r="C288" s="70" t="str">
        <f>IF('Request Testing'!C288="","",'Request Testing'!C288)</f>
        <v/>
      </c>
      <c r="D288" s="24" t="str">
        <f>IF('Request Testing'!D288="","",'Request Testing'!D288)</f>
        <v/>
      </c>
      <c r="E288" s="24" t="str">
        <f>IF('Request Testing'!E288="","",'Request Testing'!E288)</f>
        <v/>
      </c>
      <c r="F288" s="24" t="str">
        <f>IF('Request Testing'!F288="","",'Request Testing'!F288)</f>
        <v/>
      </c>
      <c r="G288" s="22" t="str">
        <f>IF('Request Testing'!G288="","",'Request Testing'!G288)</f>
        <v/>
      </c>
      <c r="H288" s="71" t="str">
        <f>IF('Request Testing'!H288="","",'Request Testing'!H288)</f>
        <v/>
      </c>
      <c r="I288" s="22" t="str">
        <f>IF('Request Testing'!I288="","",'Request Testing'!I288)</f>
        <v/>
      </c>
      <c r="J288" s="22" t="str">
        <f>IF('Request Testing'!J288="","",'Request Testing'!J288)</f>
        <v/>
      </c>
      <c r="K288" s="22" t="str">
        <f>IF('Request Testing'!K288="","",'Request Testing'!K288)</f>
        <v/>
      </c>
      <c r="L288" s="70" t="str">
        <f>IF('Request Testing'!L288="","",'Request Testing'!L288)</f>
        <v/>
      </c>
      <c r="M288" s="70" t="str">
        <f>IF('Request Testing'!M288="","",'Request Testing'!M288)</f>
        <v/>
      </c>
      <c r="N288" s="70" t="str">
        <f>IF('Request Testing'!N288="","",'Request Testing'!N288)</f>
        <v/>
      </c>
      <c r="O288" s="72" t="str">
        <f>IF('Request Testing'!O288&lt;1,"",IF(AND(OR('Request Testing'!L288&gt;0,'Request Testing'!M288&gt;0,'Request Testing'!N288&gt;0),COUNTA('Request Testing'!O288)&gt;0),"","PV"))</f>
        <v/>
      </c>
      <c r="P288" s="72" t="str">
        <f>IF('Request Testing'!P288&lt;1,"",IF(AND(OR('Request Testing'!L288&gt;0,'Request Testing'!M288&gt;0),COUNTA('Request Testing'!P288)&gt;0),"HPS ADD ON","HPS"))</f>
        <v/>
      </c>
      <c r="Q288" s="72" t="str">
        <f>IF('Request Testing'!Q288&lt;1,"",IF(AND(OR('Request Testing'!L288&gt;0,'Request Testing'!M288&gt;0),COUNTA('Request Testing'!Q288)&gt;0),"CC ADD ON","CC"))</f>
        <v/>
      </c>
      <c r="R288" s="72" t="str">
        <f>IF('Request Testing'!R288&lt;1,"",IF(AND(OR('Request Testing'!L288&gt;0,'Request Testing'!M288&gt;0),COUNTA('Request Testing'!R288)&gt;0),"RC ADD ON","RC"))</f>
        <v/>
      </c>
      <c r="S288" s="70" t="str">
        <f>IF('Request Testing'!S288&lt;1,"",IF(AND(OR('Request Testing'!L288&gt;0,'Request Testing'!M288&gt;0),COUNTA('Request Testing'!S288)&gt;0),"DL ADD ON","DL"))</f>
        <v/>
      </c>
      <c r="T288" s="70" t="str">
        <f>IF('Request Testing'!T288="","",'Request Testing'!T288)</f>
        <v/>
      </c>
      <c r="U288" s="70" t="str">
        <f>IF('Request Testing'!U288&lt;1,"",IF(AND(OR('Request Testing'!L288&gt;0,'Request Testing'!M288&gt;0),COUNTA('Request Testing'!U288)&gt;0),"OH ADD ON","OH"))</f>
        <v/>
      </c>
      <c r="V288" s="73" t="str">
        <f>IF('Request Testing'!V288&lt;1,"",IF(AND(OR('Request Testing'!L288&gt;0,'Request Testing'!M288&gt;0),COUNTA('Request Testing'!V288)&gt;0),"GCP","AM"))</f>
        <v/>
      </c>
      <c r="W288" s="73" t="str">
        <f>IF('Request Testing'!W288&lt;1,"",IF(AND(OR('Request Testing'!L288&gt;0,'Request Testing'!M288&gt;0),COUNTA('Request Testing'!W288)&gt;0),"GCP","NH"))</f>
        <v/>
      </c>
      <c r="X288" s="73" t="str">
        <f>IF('Request Testing'!X288&lt;1,"",IF(AND(OR('Request Testing'!L288&gt;0,'Request Testing'!M288&gt;0),COUNTA('Request Testing'!X288)&gt;0),"GCP","CA"))</f>
        <v/>
      </c>
      <c r="Y288" s="73" t="str">
        <f>IF('Request Testing'!Y288&lt;1,"",IF(AND(OR('Request Testing'!L288&gt;0,'Request Testing'!M288&gt;0),COUNTA('Request Testing'!Y288)&gt;0),"GCP","DD"))</f>
        <v/>
      </c>
      <c r="Z288" s="73" t="str">
        <f>IF('Request Testing'!Z288&lt;1,"",IF(AND(OR('Request Testing'!L288&gt;0,'Request Testing'!M288&gt;0),COUNTA('Request Testing'!Z288)&gt;0),"GCP","TH"))</f>
        <v/>
      </c>
      <c r="AA288" s="73" t="str">
        <f>IF('Request Testing'!AA288&lt;1,"",IF(AND(OR('Request Testing'!L288&gt;0,'Request Testing'!M288&gt;0),COUNTA('Request Testing'!AA288)&gt;0),"GCP","PHA"))</f>
        <v/>
      </c>
      <c r="AB288" s="73" t="str">
        <f>IF('Request Testing'!AB288&lt;1,"",IF(AND(OR('Request Testing'!L288&gt;0,'Request Testing'!M288&gt;0),COUNTA('Request Testing'!AB288)&gt;0),"GCP","OS"))</f>
        <v/>
      </c>
      <c r="AE288" s="74" t="str">
        <f>IF(OR('Request Testing'!L288&gt;0,'Request Testing'!M288&gt;0,'Request Testing'!N288&gt;0,'Request Testing'!O288&gt;0,'Request Testing'!P288&gt;0,'Request Testing'!Q288&gt;0,'Request Testing'!R288&gt;0,'Request Testing'!S288&gt;0,'Request Testing'!T288&gt;0,'Request Testing'!U288&gt;0,'Request Testing'!V288&gt;0,'Request Testing'!W288&gt;0,'Request Testing'!X288&gt;0,'Request Testing'!Y288&gt;0,'Request Testing'!Z288&gt;0,'Request Testing'!AA288&gt;0,'Request Testing'!AB288&gt;0),"X","")</f>
        <v/>
      </c>
      <c r="AF288" s="75" t="str">
        <f>IF(ISNUMBER(SEARCH({"S"},C288)),"S",IF(ISNUMBER(SEARCH({"M"},C288)),"B",IF(ISNUMBER(SEARCH({"B"},C288)),"B",IF(ISNUMBER(SEARCH({"C"},C288)),"C",IF(ISNUMBER(SEARCH({"H"},C288)),"C",IF(ISNUMBER(SEARCH({"F"},C288)),"C",""))))))</f>
        <v/>
      </c>
      <c r="AG288" s="74" t="str">
        <f t="shared" si="80"/>
        <v/>
      </c>
      <c r="AH288" s="74" t="str">
        <f t="shared" si="81"/>
        <v/>
      </c>
      <c r="AI288" s="74" t="str">
        <f t="shared" si="82"/>
        <v/>
      </c>
      <c r="AJ288" s="4" t="str">
        <f t="shared" si="83"/>
        <v/>
      </c>
      <c r="AK288" s="76" t="str">
        <f>IF('Request Testing'!M288&lt;1,"",IF(AND(OR('Request Testing'!$E$1&gt;0),COUNTA('Request Testing'!M288)&gt;0),"CHR","GGP-LD"))</f>
        <v/>
      </c>
      <c r="AL288" s="4" t="str">
        <f t="shared" si="84"/>
        <v/>
      </c>
      <c r="AM288" s="52" t="str">
        <f t="shared" si="85"/>
        <v/>
      </c>
      <c r="AN288" s="4" t="str">
        <f t="shared" si="86"/>
        <v/>
      </c>
      <c r="AO288" s="4" t="str">
        <f t="shared" si="87"/>
        <v/>
      </c>
      <c r="AP288" s="74" t="str">
        <f t="shared" si="88"/>
        <v/>
      </c>
      <c r="AQ288" s="4" t="str">
        <f t="shared" si="89"/>
        <v/>
      </c>
      <c r="AR288" s="4" t="str">
        <f t="shared" si="99"/>
        <v/>
      </c>
      <c r="AS288" s="74" t="str">
        <f t="shared" si="90"/>
        <v/>
      </c>
      <c r="AT288" s="4" t="str">
        <f t="shared" si="91"/>
        <v/>
      </c>
      <c r="AU288" s="4" t="str">
        <f t="shared" si="92"/>
        <v/>
      </c>
      <c r="AV288" s="4" t="str">
        <f t="shared" si="93"/>
        <v/>
      </c>
      <c r="AW288" s="4" t="str">
        <f t="shared" si="94"/>
        <v/>
      </c>
      <c r="AX288" s="4" t="str">
        <f t="shared" si="95"/>
        <v/>
      </c>
      <c r="AY288" s="4" t="str">
        <f t="shared" si="96"/>
        <v/>
      </c>
      <c r="AZ288" s="4" t="str">
        <f t="shared" si="97"/>
        <v/>
      </c>
      <c r="BA288" s="77" t="str">
        <f>IF(AND(OR('Request Testing'!L288&gt;0,'Request Testing'!M288&gt;0),COUNTA('Request Testing'!V288:AB288)&gt;0),"Run Panel","")</f>
        <v/>
      </c>
      <c r="BC288" s="78" t="str">
        <f>IF(AG288="Blood Card",'Order Details'!$S$34,"")</f>
        <v/>
      </c>
      <c r="BD288" s="78" t="str">
        <f>IF(AH288="Hair Card",'Order Details'!$S$35,"")</f>
        <v/>
      </c>
      <c r="BF288" s="4" t="str">
        <f>IF(AJ288="GGP-HD",'Order Details'!$N$10,"")</f>
        <v/>
      </c>
      <c r="BG288" s="79" t="str">
        <f>IF(AK288="GGP-LD",'Order Details'!$N$15,IF(AK288="CHR",'Order Details'!$P$15,""))</f>
        <v/>
      </c>
      <c r="BH288" s="52" t="str">
        <f>IF(AL288="GGP-uLD",'Order Details'!$N$18,"")</f>
        <v/>
      </c>
      <c r="BI288" s="80" t="str">
        <f>IF(AM288="PV",'Order Details'!$N$24,"")</f>
        <v/>
      </c>
      <c r="BJ288" s="78" t="str">
        <f>IF(AN288="HPS",'Order Details'!$N$34,IF(AN288="HPS ADD ON",'Order Details'!$M$34,""))</f>
        <v/>
      </c>
      <c r="BK288" s="78" t="str">
        <f>IF(AO288="CC",'Order Details'!$N$33,IF(AO288="CC ADD ON",'Order Details'!$M$33,""))</f>
        <v/>
      </c>
      <c r="BL288" s="79" t="str">
        <f>IF(AP288="DL",'Order Details'!$N$35,"")</f>
        <v/>
      </c>
      <c r="BM288" s="79" t="str">
        <f>IF(AQ288="RC",'Order Details'!$N$36,"")</f>
        <v/>
      </c>
      <c r="BN288" s="79" t="str">
        <f>IF(AR288="OH",'Order Details'!$N$37,"")</f>
        <v/>
      </c>
      <c r="BO288" s="79" t="str">
        <f>IF(AS288="BVD",'Order Details'!$N$38,"")</f>
        <v/>
      </c>
      <c r="BP288" s="79" t="str">
        <f>IF(AT288="AM",'Order Details'!$N$40,"")</f>
        <v/>
      </c>
      <c r="BQ288" s="79" t="str">
        <f>IF(AU288="NH",'Order Details'!$N$41,"")</f>
        <v/>
      </c>
      <c r="BR288" s="79" t="str">
        <f>IF(AV288="CA",'Order Details'!$N$42,"")</f>
        <v/>
      </c>
      <c r="BS288" s="79" t="str">
        <f>IF(AW288="DD",'Order Details'!$N$43,"")</f>
        <v/>
      </c>
      <c r="BT288" s="79" t="str">
        <f>IF(AX288="TH",'Order Details'!$N$45,"")</f>
        <v/>
      </c>
      <c r="BU288" s="79" t="str">
        <f>IF(AY288="PHA",'Order Details'!$N$44,"")</f>
        <v/>
      </c>
      <c r="BV288" s="79" t="str">
        <f>IF(AZ288="OS",'Order Details'!$N$46,"")</f>
        <v/>
      </c>
      <c r="BW288" s="79" t="str">
        <f>IF(BA288="RUN PANEL",'Order Details'!$N$39,"")</f>
        <v/>
      </c>
      <c r="BX288" s="79" t="str">
        <f t="shared" si="98"/>
        <v/>
      </c>
    </row>
    <row r="289" spans="1:76" ht="15.75" customHeight="1">
      <c r="A289" s="22" t="str">
        <f>IF('Request Testing'!A289&gt;0,'Request Testing'!A289,"")</f>
        <v/>
      </c>
      <c r="B289" s="70" t="str">
        <f>IF('Request Testing'!B289="","",'Request Testing'!B289)</f>
        <v/>
      </c>
      <c r="C289" s="70" t="str">
        <f>IF('Request Testing'!C289="","",'Request Testing'!C289)</f>
        <v/>
      </c>
      <c r="D289" s="24" t="str">
        <f>IF('Request Testing'!D289="","",'Request Testing'!D289)</f>
        <v/>
      </c>
      <c r="E289" s="24" t="str">
        <f>IF('Request Testing'!E289="","",'Request Testing'!E289)</f>
        <v/>
      </c>
      <c r="F289" s="24" t="str">
        <f>IF('Request Testing'!F289="","",'Request Testing'!F289)</f>
        <v/>
      </c>
      <c r="G289" s="22" t="str">
        <f>IF('Request Testing'!G289="","",'Request Testing'!G289)</f>
        <v/>
      </c>
      <c r="H289" s="71" t="str">
        <f>IF('Request Testing'!H289="","",'Request Testing'!H289)</f>
        <v/>
      </c>
      <c r="I289" s="22" t="str">
        <f>IF('Request Testing'!I289="","",'Request Testing'!I289)</f>
        <v/>
      </c>
      <c r="J289" s="22" t="str">
        <f>IF('Request Testing'!J289="","",'Request Testing'!J289)</f>
        <v/>
      </c>
      <c r="K289" s="22" t="str">
        <f>IF('Request Testing'!K289="","",'Request Testing'!K289)</f>
        <v/>
      </c>
      <c r="L289" s="70" t="str">
        <f>IF('Request Testing'!L289="","",'Request Testing'!L289)</f>
        <v/>
      </c>
      <c r="M289" s="70" t="str">
        <f>IF('Request Testing'!M289="","",'Request Testing'!M289)</f>
        <v/>
      </c>
      <c r="N289" s="70" t="str">
        <f>IF('Request Testing'!N289="","",'Request Testing'!N289)</f>
        <v/>
      </c>
      <c r="O289" s="72" t="str">
        <f>IF('Request Testing'!O289&lt;1,"",IF(AND(OR('Request Testing'!L289&gt;0,'Request Testing'!M289&gt;0,'Request Testing'!N289&gt;0),COUNTA('Request Testing'!O289)&gt;0),"","PV"))</f>
        <v/>
      </c>
      <c r="P289" s="72" t="str">
        <f>IF('Request Testing'!P289&lt;1,"",IF(AND(OR('Request Testing'!L289&gt;0,'Request Testing'!M289&gt;0),COUNTA('Request Testing'!P289)&gt;0),"HPS ADD ON","HPS"))</f>
        <v/>
      </c>
      <c r="Q289" s="72" t="str">
        <f>IF('Request Testing'!Q289&lt;1,"",IF(AND(OR('Request Testing'!L289&gt;0,'Request Testing'!M289&gt;0),COUNTA('Request Testing'!Q289)&gt;0),"CC ADD ON","CC"))</f>
        <v/>
      </c>
      <c r="R289" s="72" t="str">
        <f>IF('Request Testing'!R289&lt;1,"",IF(AND(OR('Request Testing'!L289&gt;0,'Request Testing'!M289&gt;0),COUNTA('Request Testing'!R289)&gt;0),"RC ADD ON","RC"))</f>
        <v/>
      </c>
      <c r="S289" s="70" t="str">
        <f>IF('Request Testing'!S289&lt;1,"",IF(AND(OR('Request Testing'!L289&gt;0,'Request Testing'!M289&gt;0),COUNTA('Request Testing'!S289)&gt;0),"DL ADD ON","DL"))</f>
        <v/>
      </c>
      <c r="T289" s="70" t="str">
        <f>IF('Request Testing'!T289="","",'Request Testing'!T289)</f>
        <v/>
      </c>
      <c r="U289" s="70" t="str">
        <f>IF('Request Testing'!U289&lt;1,"",IF(AND(OR('Request Testing'!L289&gt;0,'Request Testing'!M289&gt;0),COUNTA('Request Testing'!U289)&gt;0),"OH ADD ON","OH"))</f>
        <v/>
      </c>
      <c r="V289" s="73" t="str">
        <f>IF('Request Testing'!V289&lt;1,"",IF(AND(OR('Request Testing'!L289&gt;0,'Request Testing'!M289&gt;0),COUNTA('Request Testing'!V289)&gt;0),"GCP","AM"))</f>
        <v/>
      </c>
      <c r="W289" s="73" t="str">
        <f>IF('Request Testing'!W289&lt;1,"",IF(AND(OR('Request Testing'!L289&gt;0,'Request Testing'!M289&gt;0),COUNTA('Request Testing'!W289)&gt;0),"GCP","NH"))</f>
        <v/>
      </c>
      <c r="X289" s="73" t="str">
        <f>IF('Request Testing'!X289&lt;1,"",IF(AND(OR('Request Testing'!L289&gt;0,'Request Testing'!M289&gt;0),COUNTA('Request Testing'!X289)&gt;0),"GCP","CA"))</f>
        <v/>
      </c>
      <c r="Y289" s="73" t="str">
        <f>IF('Request Testing'!Y289&lt;1,"",IF(AND(OR('Request Testing'!L289&gt;0,'Request Testing'!M289&gt;0),COUNTA('Request Testing'!Y289)&gt;0),"GCP","DD"))</f>
        <v/>
      </c>
      <c r="Z289" s="73" t="str">
        <f>IF('Request Testing'!Z289&lt;1,"",IF(AND(OR('Request Testing'!L289&gt;0,'Request Testing'!M289&gt;0),COUNTA('Request Testing'!Z289)&gt;0),"GCP","TH"))</f>
        <v/>
      </c>
      <c r="AA289" s="73" t="str">
        <f>IF('Request Testing'!AA289&lt;1,"",IF(AND(OR('Request Testing'!L289&gt;0,'Request Testing'!M289&gt;0),COUNTA('Request Testing'!AA289)&gt;0),"GCP","PHA"))</f>
        <v/>
      </c>
      <c r="AB289" s="73" t="str">
        <f>IF('Request Testing'!AB289&lt;1,"",IF(AND(OR('Request Testing'!L289&gt;0,'Request Testing'!M289&gt;0),COUNTA('Request Testing'!AB289)&gt;0),"GCP","OS"))</f>
        <v/>
      </c>
      <c r="AE289" s="74" t="str">
        <f>IF(OR('Request Testing'!L289&gt;0,'Request Testing'!M289&gt;0,'Request Testing'!N289&gt;0,'Request Testing'!O289&gt;0,'Request Testing'!P289&gt;0,'Request Testing'!Q289&gt;0,'Request Testing'!R289&gt;0,'Request Testing'!S289&gt;0,'Request Testing'!T289&gt;0,'Request Testing'!U289&gt;0,'Request Testing'!V289&gt;0,'Request Testing'!W289&gt;0,'Request Testing'!X289&gt;0,'Request Testing'!Y289&gt;0,'Request Testing'!Z289&gt;0,'Request Testing'!AA289&gt;0,'Request Testing'!AB289&gt;0),"X","")</f>
        <v/>
      </c>
      <c r="AF289" s="75" t="str">
        <f>IF(ISNUMBER(SEARCH({"S"},C289)),"S",IF(ISNUMBER(SEARCH({"M"},C289)),"B",IF(ISNUMBER(SEARCH({"B"},C289)),"B",IF(ISNUMBER(SEARCH({"C"},C289)),"C",IF(ISNUMBER(SEARCH({"H"},C289)),"C",IF(ISNUMBER(SEARCH({"F"},C289)),"C",""))))))</f>
        <v/>
      </c>
      <c r="AG289" s="74" t="str">
        <f t="shared" si="80"/>
        <v/>
      </c>
      <c r="AH289" s="74" t="str">
        <f t="shared" si="81"/>
        <v/>
      </c>
      <c r="AI289" s="74" t="str">
        <f t="shared" si="82"/>
        <v/>
      </c>
      <c r="AJ289" s="4" t="str">
        <f t="shared" si="83"/>
        <v/>
      </c>
      <c r="AK289" s="76" t="str">
        <f>IF('Request Testing'!M289&lt;1,"",IF(AND(OR('Request Testing'!$E$1&gt;0),COUNTA('Request Testing'!M289)&gt;0),"CHR","GGP-LD"))</f>
        <v/>
      </c>
      <c r="AL289" s="4" t="str">
        <f t="shared" si="84"/>
        <v/>
      </c>
      <c r="AM289" s="52" t="str">
        <f t="shared" si="85"/>
        <v/>
      </c>
      <c r="AN289" s="4" t="str">
        <f t="shared" si="86"/>
        <v/>
      </c>
      <c r="AO289" s="4" t="str">
        <f t="shared" si="87"/>
        <v/>
      </c>
      <c r="AP289" s="74" t="str">
        <f t="shared" si="88"/>
        <v/>
      </c>
      <c r="AQ289" s="4" t="str">
        <f t="shared" si="89"/>
        <v/>
      </c>
      <c r="AR289" s="4" t="str">
        <f t="shared" si="99"/>
        <v/>
      </c>
      <c r="AS289" s="74" t="str">
        <f t="shared" si="90"/>
        <v/>
      </c>
      <c r="AT289" s="4" t="str">
        <f t="shared" si="91"/>
        <v/>
      </c>
      <c r="AU289" s="4" t="str">
        <f t="shared" si="92"/>
        <v/>
      </c>
      <c r="AV289" s="4" t="str">
        <f t="shared" si="93"/>
        <v/>
      </c>
      <c r="AW289" s="4" t="str">
        <f t="shared" si="94"/>
        <v/>
      </c>
      <c r="AX289" s="4" t="str">
        <f t="shared" si="95"/>
        <v/>
      </c>
      <c r="AY289" s="4" t="str">
        <f t="shared" si="96"/>
        <v/>
      </c>
      <c r="AZ289" s="4" t="str">
        <f t="shared" si="97"/>
        <v/>
      </c>
      <c r="BA289" s="77" t="str">
        <f>IF(AND(OR('Request Testing'!L289&gt;0,'Request Testing'!M289&gt;0),COUNTA('Request Testing'!V289:AB289)&gt;0),"Run Panel","")</f>
        <v/>
      </c>
      <c r="BC289" s="78" t="str">
        <f>IF(AG289="Blood Card",'Order Details'!$S$34,"")</f>
        <v/>
      </c>
      <c r="BD289" s="78" t="str">
        <f>IF(AH289="Hair Card",'Order Details'!$S$35,"")</f>
        <v/>
      </c>
      <c r="BF289" s="4" t="str">
        <f>IF(AJ289="GGP-HD",'Order Details'!$N$10,"")</f>
        <v/>
      </c>
      <c r="BG289" s="79" t="str">
        <f>IF(AK289="GGP-LD",'Order Details'!$N$15,IF(AK289="CHR",'Order Details'!$P$15,""))</f>
        <v/>
      </c>
      <c r="BH289" s="52" t="str">
        <f>IF(AL289="GGP-uLD",'Order Details'!$N$18,"")</f>
        <v/>
      </c>
      <c r="BI289" s="80" t="str">
        <f>IF(AM289="PV",'Order Details'!$N$24,"")</f>
        <v/>
      </c>
      <c r="BJ289" s="78" t="str">
        <f>IF(AN289="HPS",'Order Details'!$N$34,IF(AN289="HPS ADD ON",'Order Details'!$M$34,""))</f>
        <v/>
      </c>
      <c r="BK289" s="78" t="str">
        <f>IF(AO289="CC",'Order Details'!$N$33,IF(AO289="CC ADD ON",'Order Details'!$M$33,""))</f>
        <v/>
      </c>
      <c r="BL289" s="79" t="str">
        <f>IF(AP289="DL",'Order Details'!$N$35,"")</f>
        <v/>
      </c>
      <c r="BM289" s="79" t="str">
        <f>IF(AQ289="RC",'Order Details'!$N$36,"")</f>
        <v/>
      </c>
      <c r="BN289" s="79" t="str">
        <f>IF(AR289="OH",'Order Details'!$N$37,"")</f>
        <v/>
      </c>
      <c r="BO289" s="79" t="str">
        <f>IF(AS289="BVD",'Order Details'!$N$38,"")</f>
        <v/>
      </c>
      <c r="BP289" s="79" t="str">
        <f>IF(AT289="AM",'Order Details'!$N$40,"")</f>
        <v/>
      </c>
      <c r="BQ289" s="79" t="str">
        <f>IF(AU289="NH",'Order Details'!$N$41,"")</f>
        <v/>
      </c>
      <c r="BR289" s="79" t="str">
        <f>IF(AV289="CA",'Order Details'!$N$42,"")</f>
        <v/>
      </c>
      <c r="BS289" s="79" t="str">
        <f>IF(AW289="DD",'Order Details'!$N$43,"")</f>
        <v/>
      </c>
      <c r="BT289" s="79" t="str">
        <f>IF(AX289="TH",'Order Details'!$N$45,"")</f>
        <v/>
      </c>
      <c r="BU289" s="79" t="str">
        <f>IF(AY289="PHA",'Order Details'!$N$44,"")</f>
        <v/>
      </c>
      <c r="BV289" s="79" t="str">
        <f>IF(AZ289="OS",'Order Details'!$N$46,"")</f>
        <v/>
      </c>
      <c r="BW289" s="79" t="str">
        <f>IF(BA289="RUN PANEL",'Order Details'!$N$39,"")</f>
        <v/>
      </c>
      <c r="BX289" s="79" t="str">
        <f t="shared" si="98"/>
        <v/>
      </c>
    </row>
    <row r="290" spans="1:76" ht="15.75" customHeight="1">
      <c r="A290" s="22" t="str">
        <f>IF('Request Testing'!A290&gt;0,'Request Testing'!A290,"")</f>
        <v/>
      </c>
      <c r="B290" s="70" t="str">
        <f>IF('Request Testing'!B290="","",'Request Testing'!B290)</f>
        <v/>
      </c>
      <c r="C290" s="70" t="str">
        <f>IF('Request Testing'!C290="","",'Request Testing'!C290)</f>
        <v/>
      </c>
      <c r="D290" s="24" t="str">
        <f>IF('Request Testing'!D290="","",'Request Testing'!D290)</f>
        <v/>
      </c>
      <c r="E290" s="24" t="str">
        <f>IF('Request Testing'!E290="","",'Request Testing'!E290)</f>
        <v/>
      </c>
      <c r="F290" s="24" t="str">
        <f>IF('Request Testing'!F290="","",'Request Testing'!F290)</f>
        <v/>
      </c>
      <c r="G290" s="22" t="str">
        <f>IF('Request Testing'!G290="","",'Request Testing'!G290)</f>
        <v/>
      </c>
      <c r="H290" s="71" t="str">
        <f>IF('Request Testing'!H290="","",'Request Testing'!H290)</f>
        <v/>
      </c>
      <c r="I290" s="22" t="str">
        <f>IF('Request Testing'!I290="","",'Request Testing'!I290)</f>
        <v/>
      </c>
      <c r="J290" s="22" t="str">
        <f>IF('Request Testing'!J290="","",'Request Testing'!J290)</f>
        <v/>
      </c>
      <c r="K290" s="22" t="str">
        <f>IF('Request Testing'!K290="","",'Request Testing'!K290)</f>
        <v/>
      </c>
      <c r="L290" s="70" t="str">
        <f>IF('Request Testing'!L290="","",'Request Testing'!L290)</f>
        <v/>
      </c>
      <c r="M290" s="70" t="str">
        <f>IF('Request Testing'!M290="","",'Request Testing'!M290)</f>
        <v/>
      </c>
      <c r="N290" s="70" t="str">
        <f>IF('Request Testing'!N290="","",'Request Testing'!N290)</f>
        <v/>
      </c>
      <c r="O290" s="72" t="str">
        <f>IF('Request Testing'!O290&lt;1,"",IF(AND(OR('Request Testing'!L290&gt;0,'Request Testing'!M290&gt;0,'Request Testing'!N290&gt;0),COUNTA('Request Testing'!O290)&gt;0),"","PV"))</f>
        <v/>
      </c>
      <c r="P290" s="72" t="str">
        <f>IF('Request Testing'!P290&lt;1,"",IF(AND(OR('Request Testing'!L290&gt;0,'Request Testing'!M290&gt;0),COUNTA('Request Testing'!P290)&gt;0),"HPS ADD ON","HPS"))</f>
        <v/>
      </c>
      <c r="Q290" s="72" t="str">
        <f>IF('Request Testing'!Q290&lt;1,"",IF(AND(OR('Request Testing'!L290&gt;0,'Request Testing'!M290&gt;0),COUNTA('Request Testing'!Q290)&gt;0),"CC ADD ON","CC"))</f>
        <v/>
      </c>
      <c r="R290" s="72" t="str">
        <f>IF('Request Testing'!R290&lt;1,"",IF(AND(OR('Request Testing'!L290&gt;0,'Request Testing'!M290&gt;0),COUNTA('Request Testing'!R290)&gt;0),"RC ADD ON","RC"))</f>
        <v/>
      </c>
      <c r="S290" s="70" t="str">
        <f>IF('Request Testing'!S290&lt;1,"",IF(AND(OR('Request Testing'!L290&gt;0,'Request Testing'!M290&gt;0),COUNTA('Request Testing'!S290)&gt;0),"DL ADD ON","DL"))</f>
        <v/>
      </c>
      <c r="T290" s="70" t="str">
        <f>IF('Request Testing'!T290="","",'Request Testing'!T290)</f>
        <v/>
      </c>
      <c r="U290" s="70" t="str">
        <f>IF('Request Testing'!U290&lt;1,"",IF(AND(OR('Request Testing'!L290&gt;0,'Request Testing'!M290&gt;0),COUNTA('Request Testing'!U290)&gt;0),"OH ADD ON","OH"))</f>
        <v/>
      </c>
      <c r="V290" s="73" t="str">
        <f>IF('Request Testing'!V290&lt;1,"",IF(AND(OR('Request Testing'!L290&gt;0,'Request Testing'!M290&gt;0),COUNTA('Request Testing'!V290)&gt;0),"GCP","AM"))</f>
        <v/>
      </c>
      <c r="W290" s="73" t="str">
        <f>IF('Request Testing'!W290&lt;1,"",IF(AND(OR('Request Testing'!L290&gt;0,'Request Testing'!M290&gt;0),COUNTA('Request Testing'!W290)&gt;0),"GCP","NH"))</f>
        <v/>
      </c>
      <c r="X290" s="73" t="str">
        <f>IF('Request Testing'!X290&lt;1,"",IF(AND(OR('Request Testing'!L290&gt;0,'Request Testing'!M290&gt;0),COUNTA('Request Testing'!X290)&gt;0),"GCP","CA"))</f>
        <v/>
      </c>
      <c r="Y290" s="73" t="str">
        <f>IF('Request Testing'!Y290&lt;1,"",IF(AND(OR('Request Testing'!L290&gt;0,'Request Testing'!M290&gt;0),COUNTA('Request Testing'!Y290)&gt;0),"GCP","DD"))</f>
        <v/>
      </c>
      <c r="Z290" s="73" t="str">
        <f>IF('Request Testing'!Z290&lt;1,"",IF(AND(OR('Request Testing'!L290&gt;0,'Request Testing'!M290&gt;0),COUNTA('Request Testing'!Z290)&gt;0),"GCP","TH"))</f>
        <v/>
      </c>
      <c r="AA290" s="73" t="str">
        <f>IF('Request Testing'!AA290&lt;1,"",IF(AND(OR('Request Testing'!L290&gt;0,'Request Testing'!M290&gt;0),COUNTA('Request Testing'!AA290)&gt;0),"GCP","PHA"))</f>
        <v/>
      </c>
      <c r="AB290" s="73" t="str">
        <f>IF('Request Testing'!AB290&lt;1,"",IF(AND(OR('Request Testing'!L290&gt;0,'Request Testing'!M290&gt;0),COUNTA('Request Testing'!AB290)&gt;0),"GCP","OS"))</f>
        <v/>
      </c>
      <c r="AE290" s="74" t="str">
        <f>IF(OR('Request Testing'!L290&gt;0,'Request Testing'!M290&gt;0,'Request Testing'!N290&gt;0,'Request Testing'!O290&gt;0,'Request Testing'!P290&gt;0,'Request Testing'!Q290&gt;0,'Request Testing'!R290&gt;0,'Request Testing'!S290&gt;0,'Request Testing'!T290&gt;0,'Request Testing'!U290&gt;0,'Request Testing'!V290&gt;0,'Request Testing'!W290&gt;0,'Request Testing'!X290&gt;0,'Request Testing'!Y290&gt;0,'Request Testing'!Z290&gt;0,'Request Testing'!AA290&gt;0,'Request Testing'!AB290&gt;0),"X","")</f>
        <v/>
      </c>
      <c r="AF290" s="75" t="str">
        <f>IF(ISNUMBER(SEARCH({"S"},C290)),"S",IF(ISNUMBER(SEARCH({"M"},C290)),"B",IF(ISNUMBER(SEARCH({"B"},C290)),"B",IF(ISNUMBER(SEARCH({"C"},C290)),"C",IF(ISNUMBER(SEARCH({"H"},C290)),"C",IF(ISNUMBER(SEARCH({"F"},C290)),"C",""))))))</f>
        <v/>
      </c>
      <c r="AG290" s="74" t="str">
        <f t="shared" si="80"/>
        <v/>
      </c>
      <c r="AH290" s="74" t="str">
        <f t="shared" si="81"/>
        <v/>
      </c>
      <c r="AI290" s="74" t="str">
        <f t="shared" si="82"/>
        <v/>
      </c>
      <c r="AJ290" s="4" t="str">
        <f t="shared" si="83"/>
        <v/>
      </c>
      <c r="AK290" s="76" t="str">
        <f>IF('Request Testing'!M290&lt;1,"",IF(AND(OR('Request Testing'!$E$1&gt;0),COUNTA('Request Testing'!M290)&gt;0),"CHR","GGP-LD"))</f>
        <v/>
      </c>
      <c r="AL290" s="4" t="str">
        <f t="shared" si="84"/>
        <v/>
      </c>
      <c r="AM290" s="52" t="str">
        <f t="shared" si="85"/>
        <v/>
      </c>
      <c r="AN290" s="4" t="str">
        <f t="shared" si="86"/>
        <v/>
      </c>
      <c r="AO290" s="4" t="str">
        <f t="shared" si="87"/>
        <v/>
      </c>
      <c r="AP290" s="74" t="str">
        <f t="shared" si="88"/>
        <v/>
      </c>
      <c r="AQ290" s="4" t="str">
        <f t="shared" si="89"/>
        <v/>
      </c>
      <c r="AR290" s="4" t="str">
        <f t="shared" si="99"/>
        <v/>
      </c>
      <c r="AS290" s="74" t="str">
        <f t="shared" si="90"/>
        <v/>
      </c>
      <c r="AT290" s="4" t="str">
        <f t="shared" si="91"/>
        <v/>
      </c>
      <c r="AU290" s="4" t="str">
        <f t="shared" si="92"/>
        <v/>
      </c>
      <c r="AV290" s="4" t="str">
        <f t="shared" si="93"/>
        <v/>
      </c>
      <c r="AW290" s="4" t="str">
        <f t="shared" si="94"/>
        <v/>
      </c>
      <c r="AX290" s="4" t="str">
        <f t="shared" si="95"/>
        <v/>
      </c>
      <c r="AY290" s="4" t="str">
        <f t="shared" si="96"/>
        <v/>
      </c>
      <c r="AZ290" s="4" t="str">
        <f t="shared" si="97"/>
        <v/>
      </c>
      <c r="BA290" s="77" t="str">
        <f>IF(AND(OR('Request Testing'!L290&gt;0,'Request Testing'!M290&gt;0),COUNTA('Request Testing'!V290:AB290)&gt;0),"Run Panel","")</f>
        <v/>
      </c>
      <c r="BC290" s="78" t="str">
        <f>IF(AG290="Blood Card",'Order Details'!$S$34,"")</f>
        <v/>
      </c>
      <c r="BD290" s="78" t="str">
        <f>IF(AH290="Hair Card",'Order Details'!$S$35,"")</f>
        <v/>
      </c>
      <c r="BF290" s="4" t="str">
        <f>IF(AJ290="GGP-HD",'Order Details'!$N$10,"")</f>
        <v/>
      </c>
      <c r="BG290" s="79" t="str">
        <f>IF(AK290="GGP-LD",'Order Details'!$N$15,IF(AK290="CHR",'Order Details'!$P$15,""))</f>
        <v/>
      </c>
      <c r="BH290" s="52" t="str">
        <f>IF(AL290="GGP-uLD",'Order Details'!$N$18,"")</f>
        <v/>
      </c>
      <c r="BI290" s="80" t="str">
        <f>IF(AM290="PV",'Order Details'!$N$24,"")</f>
        <v/>
      </c>
      <c r="BJ290" s="78" t="str">
        <f>IF(AN290="HPS",'Order Details'!$N$34,IF(AN290="HPS ADD ON",'Order Details'!$M$34,""))</f>
        <v/>
      </c>
      <c r="BK290" s="78" t="str">
        <f>IF(AO290="CC",'Order Details'!$N$33,IF(AO290="CC ADD ON",'Order Details'!$M$33,""))</f>
        <v/>
      </c>
      <c r="BL290" s="79" t="str">
        <f>IF(AP290="DL",'Order Details'!$N$35,"")</f>
        <v/>
      </c>
      <c r="BM290" s="79" t="str">
        <f>IF(AQ290="RC",'Order Details'!$N$36,"")</f>
        <v/>
      </c>
      <c r="BN290" s="79" t="str">
        <f>IF(AR290="OH",'Order Details'!$N$37,"")</f>
        <v/>
      </c>
      <c r="BO290" s="79" t="str">
        <f>IF(AS290="BVD",'Order Details'!$N$38,"")</f>
        <v/>
      </c>
      <c r="BP290" s="79" t="str">
        <f>IF(AT290="AM",'Order Details'!$N$40,"")</f>
        <v/>
      </c>
      <c r="BQ290" s="79" t="str">
        <f>IF(AU290="NH",'Order Details'!$N$41,"")</f>
        <v/>
      </c>
      <c r="BR290" s="79" t="str">
        <f>IF(AV290="CA",'Order Details'!$N$42,"")</f>
        <v/>
      </c>
      <c r="BS290" s="79" t="str">
        <f>IF(AW290="DD",'Order Details'!$N$43,"")</f>
        <v/>
      </c>
      <c r="BT290" s="79" t="str">
        <f>IF(AX290="TH",'Order Details'!$N$45,"")</f>
        <v/>
      </c>
      <c r="BU290" s="79" t="str">
        <f>IF(AY290="PHA",'Order Details'!$N$44,"")</f>
        <v/>
      </c>
      <c r="BV290" s="79" t="str">
        <f>IF(AZ290="OS",'Order Details'!$N$46,"")</f>
        <v/>
      </c>
      <c r="BW290" s="79" t="str">
        <f>IF(BA290="RUN PANEL",'Order Details'!$N$39,"")</f>
        <v/>
      </c>
      <c r="BX290" s="79" t="str">
        <f t="shared" si="98"/>
        <v/>
      </c>
    </row>
    <row r="291" spans="1:76" ht="15.75" customHeight="1">
      <c r="A291" s="22" t="str">
        <f>IF('Request Testing'!A291&gt;0,'Request Testing'!A291,"")</f>
        <v/>
      </c>
      <c r="B291" s="70" t="str">
        <f>IF('Request Testing'!B291="","",'Request Testing'!B291)</f>
        <v/>
      </c>
      <c r="C291" s="70" t="str">
        <f>IF('Request Testing'!C291="","",'Request Testing'!C291)</f>
        <v/>
      </c>
      <c r="D291" s="24" t="str">
        <f>IF('Request Testing'!D291="","",'Request Testing'!D291)</f>
        <v/>
      </c>
      <c r="E291" s="24" t="str">
        <f>IF('Request Testing'!E291="","",'Request Testing'!E291)</f>
        <v/>
      </c>
      <c r="F291" s="24" t="str">
        <f>IF('Request Testing'!F291="","",'Request Testing'!F291)</f>
        <v/>
      </c>
      <c r="G291" s="22" t="str">
        <f>IF('Request Testing'!G291="","",'Request Testing'!G291)</f>
        <v/>
      </c>
      <c r="H291" s="71" t="str">
        <f>IF('Request Testing'!H291="","",'Request Testing'!H291)</f>
        <v/>
      </c>
      <c r="I291" s="22" t="str">
        <f>IF('Request Testing'!I291="","",'Request Testing'!I291)</f>
        <v/>
      </c>
      <c r="J291" s="22" t="str">
        <f>IF('Request Testing'!J291="","",'Request Testing'!J291)</f>
        <v/>
      </c>
      <c r="K291" s="22" t="str">
        <f>IF('Request Testing'!K291="","",'Request Testing'!K291)</f>
        <v/>
      </c>
      <c r="L291" s="70" t="str">
        <f>IF('Request Testing'!L291="","",'Request Testing'!L291)</f>
        <v/>
      </c>
      <c r="M291" s="70" t="str">
        <f>IF('Request Testing'!M291="","",'Request Testing'!M291)</f>
        <v/>
      </c>
      <c r="N291" s="70" t="str">
        <f>IF('Request Testing'!N291="","",'Request Testing'!N291)</f>
        <v/>
      </c>
      <c r="O291" s="72" t="str">
        <f>IF('Request Testing'!O291&lt;1,"",IF(AND(OR('Request Testing'!L291&gt;0,'Request Testing'!M291&gt;0,'Request Testing'!N291&gt;0),COUNTA('Request Testing'!O291)&gt;0),"","PV"))</f>
        <v/>
      </c>
      <c r="P291" s="72" t="str">
        <f>IF('Request Testing'!P291&lt;1,"",IF(AND(OR('Request Testing'!L291&gt;0,'Request Testing'!M291&gt;0),COUNTA('Request Testing'!P291)&gt;0),"HPS ADD ON","HPS"))</f>
        <v/>
      </c>
      <c r="Q291" s="72" t="str">
        <f>IF('Request Testing'!Q291&lt;1,"",IF(AND(OR('Request Testing'!L291&gt;0,'Request Testing'!M291&gt;0),COUNTA('Request Testing'!Q291)&gt;0),"CC ADD ON","CC"))</f>
        <v/>
      </c>
      <c r="R291" s="72" t="str">
        <f>IF('Request Testing'!R291&lt;1,"",IF(AND(OR('Request Testing'!L291&gt;0,'Request Testing'!M291&gt;0),COUNTA('Request Testing'!R291)&gt;0),"RC ADD ON","RC"))</f>
        <v/>
      </c>
      <c r="S291" s="70" t="str">
        <f>IF('Request Testing'!S291&lt;1,"",IF(AND(OR('Request Testing'!L291&gt;0,'Request Testing'!M291&gt;0),COUNTA('Request Testing'!S291)&gt;0),"DL ADD ON","DL"))</f>
        <v/>
      </c>
      <c r="T291" s="70" t="str">
        <f>IF('Request Testing'!T291="","",'Request Testing'!T291)</f>
        <v/>
      </c>
      <c r="U291" s="70" t="str">
        <f>IF('Request Testing'!U291&lt;1,"",IF(AND(OR('Request Testing'!L291&gt;0,'Request Testing'!M291&gt;0),COUNTA('Request Testing'!U291)&gt;0),"OH ADD ON","OH"))</f>
        <v/>
      </c>
      <c r="V291" s="73" t="str">
        <f>IF('Request Testing'!V291&lt;1,"",IF(AND(OR('Request Testing'!L291&gt;0,'Request Testing'!M291&gt;0),COUNTA('Request Testing'!V291)&gt;0),"GCP","AM"))</f>
        <v/>
      </c>
      <c r="W291" s="73" t="str">
        <f>IF('Request Testing'!W291&lt;1,"",IF(AND(OR('Request Testing'!L291&gt;0,'Request Testing'!M291&gt;0),COUNTA('Request Testing'!W291)&gt;0),"GCP","NH"))</f>
        <v/>
      </c>
      <c r="X291" s="73" t="str">
        <f>IF('Request Testing'!X291&lt;1,"",IF(AND(OR('Request Testing'!L291&gt;0,'Request Testing'!M291&gt;0),COUNTA('Request Testing'!X291)&gt;0),"GCP","CA"))</f>
        <v/>
      </c>
      <c r="Y291" s="73" t="str">
        <f>IF('Request Testing'!Y291&lt;1,"",IF(AND(OR('Request Testing'!L291&gt;0,'Request Testing'!M291&gt;0),COUNTA('Request Testing'!Y291)&gt;0),"GCP","DD"))</f>
        <v/>
      </c>
      <c r="Z291" s="73" t="str">
        <f>IF('Request Testing'!Z291&lt;1,"",IF(AND(OR('Request Testing'!L291&gt;0,'Request Testing'!M291&gt;0),COUNTA('Request Testing'!Z291)&gt;0),"GCP","TH"))</f>
        <v/>
      </c>
      <c r="AA291" s="73" t="str">
        <f>IF('Request Testing'!AA291&lt;1,"",IF(AND(OR('Request Testing'!L291&gt;0,'Request Testing'!M291&gt;0),COUNTA('Request Testing'!AA291)&gt;0),"GCP","PHA"))</f>
        <v/>
      </c>
      <c r="AB291" s="73" t="str">
        <f>IF('Request Testing'!AB291&lt;1,"",IF(AND(OR('Request Testing'!L291&gt;0,'Request Testing'!M291&gt;0),COUNTA('Request Testing'!AB291)&gt;0),"GCP","OS"))</f>
        <v/>
      </c>
      <c r="AE291" s="74" t="str">
        <f>IF(OR('Request Testing'!L291&gt;0,'Request Testing'!M291&gt;0,'Request Testing'!N291&gt;0,'Request Testing'!O291&gt;0,'Request Testing'!P291&gt;0,'Request Testing'!Q291&gt;0,'Request Testing'!R291&gt;0,'Request Testing'!S291&gt;0,'Request Testing'!T291&gt;0,'Request Testing'!U291&gt;0,'Request Testing'!V291&gt;0,'Request Testing'!W291&gt;0,'Request Testing'!X291&gt;0,'Request Testing'!Y291&gt;0,'Request Testing'!Z291&gt;0,'Request Testing'!AA291&gt;0,'Request Testing'!AB291&gt;0),"X","")</f>
        <v/>
      </c>
      <c r="AF291" s="75" t="str">
        <f>IF(ISNUMBER(SEARCH({"S"},C291)),"S",IF(ISNUMBER(SEARCH({"M"},C291)),"B",IF(ISNUMBER(SEARCH({"B"},C291)),"B",IF(ISNUMBER(SEARCH({"C"},C291)),"C",IF(ISNUMBER(SEARCH({"H"},C291)),"C",IF(ISNUMBER(SEARCH({"F"},C291)),"C",""))))))</f>
        <v/>
      </c>
      <c r="AG291" s="74" t="str">
        <f t="shared" si="80"/>
        <v/>
      </c>
      <c r="AH291" s="74" t="str">
        <f t="shared" si="81"/>
        <v/>
      </c>
      <c r="AI291" s="74" t="str">
        <f t="shared" si="82"/>
        <v/>
      </c>
      <c r="AJ291" s="4" t="str">
        <f t="shared" si="83"/>
        <v/>
      </c>
      <c r="AK291" s="76" t="str">
        <f>IF('Request Testing'!M291&lt;1,"",IF(AND(OR('Request Testing'!$E$1&gt;0),COUNTA('Request Testing'!M291)&gt;0),"CHR","GGP-LD"))</f>
        <v/>
      </c>
      <c r="AL291" s="4" t="str">
        <f t="shared" si="84"/>
        <v/>
      </c>
      <c r="AM291" s="52" t="str">
        <f t="shared" si="85"/>
        <v/>
      </c>
      <c r="AN291" s="4" t="str">
        <f t="shared" si="86"/>
        <v/>
      </c>
      <c r="AO291" s="4" t="str">
        <f t="shared" si="87"/>
        <v/>
      </c>
      <c r="AP291" s="74" t="str">
        <f t="shared" si="88"/>
        <v/>
      </c>
      <c r="AQ291" s="4" t="str">
        <f t="shared" si="89"/>
        <v/>
      </c>
      <c r="AR291" s="4" t="str">
        <f t="shared" si="99"/>
        <v/>
      </c>
      <c r="AS291" s="74" t="str">
        <f t="shared" si="90"/>
        <v/>
      </c>
      <c r="AT291" s="4" t="str">
        <f t="shared" si="91"/>
        <v/>
      </c>
      <c r="AU291" s="4" t="str">
        <f t="shared" si="92"/>
        <v/>
      </c>
      <c r="AV291" s="4" t="str">
        <f t="shared" si="93"/>
        <v/>
      </c>
      <c r="AW291" s="4" t="str">
        <f t="shared" si="94"/>
        <v/>
      </c>
      <c r="AX291" s="4" t="str">
        <f t="shared" si="95"/>
        <v/>
      </c>
      <c r="AY291" s="4" t="str">
        <f t="shared" si="96"/>
        <v/>
      </c>
      <c r="AZ291" s="4" t="str">
        <f t="shared" si="97"/>
        <v/>
      </c>
      <c r="BA291" s="77" t="str">
        <f>IF(AND(OR('Request Testing'!L291&gt;0,'Request Testing'!M291&gt;0),COUNTA('Request Testing'!V291:AB291)&gt;0),"Run Panel","")</f>
        <v/>
      </c>
      <c r="BC291" s="78" t="str">
        <f>IF(AG291="Blood Card",'Order Details'!$S$34,"")</f>
        <v/>
      </c>
      <c r="BD291" s="78" t="str">
        <f>IF(AH291="Hair Card",'Order Details'!$S$35,"")</f>
        <v/>
      </c>
      <c r="BF291" s="4" t="str">
        <f>IF(AJ291="GGP-HD",'Order Details'!$N$10,"")</f>
        <v/>
      </c>
      <c r="BG291" s="79" t="str">
        <f>IF(AK291="GGP-LD",'Order Details'!$N$15,IF(AK291="CHR",'Order Details'!$P$15,""))</f>
        <v/>
      </c>
      <c r="BH291" s="52" t="str">
        <f>IF(AL291="GGP-uLD",'Order Details'!$N$18,"")</f>
        <v/>
      </c>
      <c r="BI291" s="80" t="str">
        <f>IF(AM291="PV",'Order Details'!$N$24,"")</f>
        <v/>
      </c>
      <c r="BJ291" s="78" t="str">
        <f>IF(AN291="HPS",'Order Details'!$N$34,IF(AN291="HPS ADD ON",'Order Details'!$M$34,""))</f>
        <v/>
      </c>
      <c r="BK291" s="78" t="str">
        <f>IF(AO291="CC",'Order Details'!$N$33,IF(AO291="CC ADD ON",'Order Details'!$M$33,""))</f>
        <v/>
      </c>
      <c r="BL291" s="79" t="str">
        <f>IF(AP291="DL",'Order Details'!$N$35,"")</f>
        <v/>
      </c>
      <c r="BM291" s="79" t="str">
        <f>IF(AQ291="RC",'Order Details'!$N$36,"")</f>
        <v/>
      </c>
      <c r="BN291" s="79" t="str">
        <f>IF(AR291="OH",'Order Details'!$N$37,"")</f>
        <v/>
      </c>
      <c r="BO291" s="79" t="str">
        <f>IF(AS291="BVD",'Order Details'!$N$38,"")</f>
        <v/>
      </c>
      <c r="BP291" s="79" t="str">
        <f>IF(AT291="AM",'Order Details'!$N$40,"")</f>
        <v/>
      </c>
      <c r="BQ291" s="79" t="str">
        <f>IF(AU291="NH",'Order Details'!$N$41,"")</f>
        <v/>
      </c>
      <c r="BR291" s="79" t="str">
        <f>IF(AV291="CA",'Order Details'!$N$42,"")</f>
        <v/>
      </c>
      <c r="BS291" s="79" t="str">
        <f>IF(AW291="DD",'Order Details'!$N$43,"")</f>
        <v/>
      </c>
      <c r="BT291" s="79" t="str">
        <f>IF(AX291="TH",'Order Details'!$N$45,"")</f>
        <v/>
      </c>
      <c r="BU291" s="79" t="str">
        <f>IF(AY291="PHA",'Order Details'!$N$44,"")</f>
        <v/>
      </c>
      <c r="BV291" s="79" t="str">
        <f>IF(AZ291="OS",'Order Details'!$N$46,"")</f>
        <v/>
      </c>
      <c r="BW291" s="79" t="str">
        <f>IF(BA291="RUN PANEL",'Order Details'!$N$39,"")</f>
        <v/>
      </c>
      <c r="BX291" s="79" t="str">
        <f t="shared" si="98"/>
        <v/>
      </c>
    </row>
    <row r="292" spans="1:76" ht="15.75" customHeight="1">
      <c r="A292" s="22" t="str">
        <f>IF('Request Testing'!A292&gt;0,'Request Testing'!A292,"")</f>
        <v/>
      </c>
      <c r="B292" s="70" t="str">
        <f>IF('Request Testing'!B292="","",'Request Testing'!B292)</f>
        <v/>
      </c>
      <c r="C292" s="70" t="str">
        <f>IF('Request Testing'!C292="","",'Request Testing'!C292)</f>
        <v/>
      </c>
      <c r="D292" s="24" t="str">
        <f>IF('Request Testing'!D292="","",'Request Testing'!D292)</f>
        <v/>
      </c>
      <c r="E292" s="24" t="str">
        <f>IF('Request Testing'!E292="","",'Request Testing'!E292)</f>
        <v/>
      </c>
      <c r="F292" s="24" t="str">
        <f>IF('Request Testing'!F292="","",'Request Testing'!F292)</f>
        <v/>
      </c>
      <c r="G292" s="22" t="str">
        <f>IF('Request Testing'!G292="","",'Request Testing'!G292)</f>
        <v/>
      </c>
      <c r="H292" s="71" t="str">
        <f>IF('Request Testing'!H292="","",'Request Testing'!H292)</f>
        <v/>
      </c>
      <c r="I292" s="22" t="str">
        <f>IF('Request Testing'!I292="","",'Request Testing'!I292)</f>
        <v/>
      </c>
      <c r="J292" s="22" t="str">
        <f>IF('Request Testing'!J292="","",'Request Testing'!J292)</f>
        <v/>
      </c>
      <c r="K292" s="22" t="str">
        <f>IF('Request Testing'!K292="","",'Request Testing'!K292)</f>
        <v/>
      </c>
      <c r="L292" s="70" t="str">
        <f>IF('Request Testing'!L292="","",'Request Testing'!L292)</f>
        <v/>
      </c>
      <c r="M292" s="70" t="str">
        <f>IF('Request Testing'!M292="","",'Request Testing'!M292)</f>
        <v/>
      </c>
      <c r="N292" s="70" t="str">
        <f>IF('Request Testing'!N292="","",'Request Testing'!N292)</f>
        <v/>
      </c>
      <c r="O292" s="72" t="str">
        <f>IF('Request Testing'!O292&lt;1,"",IF(AND(OR('Request Testing'!L292&gt;0,'Request Testing'!M292&gt;0,'Request Testing'!N292&gt;0),COUNTA('Request Testing'!O292)&gt;0),"","PV"))</f>
        <v/>
      </c>
      <c r="P292" s="72" t="str">
        <f>IF('Request Testing'!P292&lt;1,"",IF(AND(OR('Request Testing'!L292&gt;0,'Request Testing'!M292&gt;0),COUNTA('Request Testing'!P292)&gt;0),"HPS ADD ON","HPS"))</f>
        <v/>
      </c>
      <c r="Q292" s="72" t="str">
        <f>IF('Request Testing'!Q292&lt;1,"",IF(AND(OR('Request Testing'!L292&gt;0,'Request Testing'!M292&gt;0),COUNTA('Request Testing'!Q292)&gt;0),"CC ADD ON","CC"))</f>
        <v/>
      </c>
      <c r="R292" s="72" t="str">
        <f>IF('Request Testing'!R292&lt;1,"",IF(AND(OR('Request Testing'!L292&gt;0,'Request Testing'!M292&gt;0),COUNTA('Request Testing'!R292)&gt;0),"RC ADD ON","RC"))</f>
        <v/>
      </c>
      <c r="S292" s="70" t="str">
        <f>IF('Request Testing'!S292&lt;1,"",IF(AND(OR('Request Testing'!L292&gt;0,'Request Testing'!M292&gt;0),COUNTA('Request Testing'!S292)&gt;0),"DL ADD ON","DL"))</f>
        <v/>
      </c>
      <c r="T292" s="70" t="str">
        <f>IF('Request Testing'!T292="","",'Request Testing'!T292)</f>
        <v/>
      </c>
      <c r="U292" s="70" t="str">
        <f>IF('Request Testing'!U292&lt;1,"",IF(AND(OR('Request Testing'!L292&gt;0,'Request Testing'!M292&gt;0),COUNTA('Request Testing'!U292)&gt;0),"OH ADD ON","OH"))</f>
        <v/>
      </c>
      <c r="V292" s="73" t="str">
        <f>IF('Request Testing'!V292&lt;1,"",IF(AND(OR('Request Testing'!L292&gt;0,'Request Testing'!M292&gt;0),COUNTA('Request Testing'!V292)&gt;0),"GCP","AM"))</f>
        <v/>
      </c>
      <c r="W292" s="73" t="str">
        <f>IF('Request Testing'!W292&lt;1,"",IF(AND(OR('Request Testing'!L292&gt;0,'Request Testing'!M292&gt;0),COUNTA('Request Testing'!W292)&gt;0),"GCP","NH"))</f>
        <v/>
      </c>
      <c r="X292" s="73" t="str">
        <f>IF('Request Testing'!X292&lt;1,"",IF(AND(OR('Request Testing'!L292&gt;0,'Request Testing'!M292&gt;0),COUNTA('Request Testing'!X292)&gt;0),"GCP","CA"))</f>
        <v/>
      </c>
      <c r="Y292" s="73" t="str">
        <f>IF('Request Testing'!Y292&lt;1,"",IF(AND(OR('Request Testing'!L292&gt;0,'Request Testing'!M292&gt;0),COUNTA('Request Testing'!Y292)&gt;0),"GCP","DD"))</f>
        <v/>
      </c>
      <c r="Z292" s="73" t="str">
        <f>IF('Request Testing'!Z292&lt;1,"",IF(AND(OR('Request Testing'!L292&gt;0,'Request Testing'!M292&gt;0),COUNTA('Request Testing'!Z292)&gt;0),"GCP","TH"))</f>
        <v/>
      </c>
      <c r="AA292" s="73" t="str">
        <f>IF('Request Testing'!AA292&lt;1,"",IF(AND(OR('Request Testing'!L292&gt;0,'Request Testing'!M292&gt;0),COUNTA('Request Testing'!AA292)&gt;0),"GCP","PHA"))</f>
        <v/>
      </c>
      <c r="AB292" s="73" t="str">
        <f>IF('Request Testing'!AB292&lt;1,"",IF(AND(OR('Request Testing'!L292&gt;0,'Request Testing'!M292&gt;0),COUNTA('Request Testing'!AB292)&gt;0),"GCP","OS"))</f>
        <v/>
      </c>
      <c r="AE292" s="74" t="str">
        <f>IF(OR('Request Testing'!L292&gt;0,'Request Testing'!M292&gt;0,'Request Testing'!N292&gt;0,'Request Testing'!O292&gt;0,'Request Testing'!P292&gt;0,'Request Testing'!Q292&gt;0,'Request Testing'!R292&gt;0,'Request Testing'!S292&gt;0,'Request Testing'!T292&gt;0,'Request Testing'!U292&gt;0,'Request Testing'!V292&gt;0,'Request Testing'!W292&gt;0,'Request Testing'!X292&gt;0,'Request Testing'!Y292&gt;0,'Request Testing'!Z292&gt;0,'Request Testing'!AA292&gt;0,'Request Testing'!AB292&gt;0),"X","")</f>
        <v/>
      </c>
      <c r="AF292" s="75" t="str">
        <f>IF(ISNUMBER(SEARCH({"S"},C292)),"S",IF(ISNUMBER(SEARCH({"M"},C292)),"B",IF(ISNUMBER(SEARCH({"B"},C292)),"B",IF(ISNUMBER(SEARCH({"C"},C292)),"C",IF(ISNUMBER(SEARCH({"H"},C292)),"C",IF(ISNUMBER(SEARCH({"F"},C292)),"C",""))))))</f>
        <v/>
      </c>
      <c r="AG292" s="74" t="str">
        <f t="shared" si="80"/>
        <v/>
      </c>
      <c r="AH292" s="74" t="str">
        <f t="shared" si="81"/>
        <v/>
      </c>
      <c r="AI292" s="74" t="str">
        <f t="shared" si="82"/>
        <v/>
      </c>
      <c r="AJ292" s="4" t="str">
        <f t="shared" si="83"/>
        <v/>
      </c>
      <c r="AK292" s="76" t="str">
        <f>IF('Request Testing'!M292&lt;1,"",IF(AND(OR('Request Testing'!$E$1&gt;0),COUNTA('Request Testing'!M292)&gt;0),"CHR","GGP-LD"))</f>
        <v/>
      </c>
      <c r="AL292" s="4" t="str">
        <f t="shared" si="84"/>
        <v/>
      </c>
      <c r="AM292" s="52" t="str">
        <f t="shared" si="85"/>
        <v/>
      </c>
      <c r="AN292" s="4" t="str">
        <f t="shared" si="86"/>
        <v/>
      </c>
      <c r="AO292" s="4" t="str">
        <f t="shared" si="87"/>
        <v/>
      </c>
      <c r="AP292" s="74" t="str">
        <f t="shared" si="88"/>
        <v/>
      </c>
      <c r="AQ292" s="4" t="str">
        <f t="shared" si="89"/>
        <v/>
      </c>
      <c r="AR292" s="4" t="str">
        <f t="shared" si="99"/>
        <v/>
      </c>
      <c r="AS292" s="74" t="str">
        <f t="shared" si="90"/>
        <v/>
      </c>
      <c r="AT292" s="4" t="str">
        <f t="shared" si="91"/>
        <v/>
      </c>
      <c r="AU292" s="4" t="str">
        <f t="shared" si="92"/>
        <v/>
      </c>
      <c r="AV292" s="4" t="str">
        <f t="shared" si="93"/>
        <v/>
      </c>
      <c r="AW292" s="4" t="str">
        <f t="shared" si="94"/>
        <v/>
      </c>
      <c r="AX292" s="4" t="str">
        <f t="shared" si="95"/>
        <v/>
      </c>
      <c r="AY292" s="4" t="str">
        <f t="shared" si="96"/>
        <v/>
      </c>
      <c r="AZ292" s="4" t="str">
        <f t="shared" si="97"/>
        <v/>
      </c>
      <c r="BA292" s="77" t="str">
        <f>IF(AND(OR('Request Testing'!L292&gt;0,'Request Testing'!M292&gt;0),COUNTA('Request Testing'!V292:AB292)&gt;0),"Run Panel","")</f>
        <v/>
      </c>
      <c r="BC292" s="78" t="str">
        <f>IF(AG292="Blood Card",'Order Details'!$S$34,"")</f>
        <v/>
      </c>
      <c r="BD292" s="78" t="str">
        <f>IF(AH292="Hair Card",'Order Details'!$S$35,"")</f>
        <v/>
      </c>
      <c r="BF292" s="4" t="str">
        <f>IF(AJ292="GGP-HD",'Order Details'!$N$10,"")</f>
        <v/>
      </c>
      <c r="BG292" s="79" t="str">
        <f>IF(AK292="GGP-LD",'Order Details'!$N$15,IF(AK292="CHR",'Order Details'!$P$15,""))</f>
        <v/>
      </c>
      <c r="BH292" s="52" t="str">
        <f>IF(AL292="GGP-uLD",'Order Details'!$N$18,"")</f>
        <v/>
      </c>
      <c r="BI292" s="80" t="str">
        <f>IF(AM292="PV",'Order Details'!$N$24,"")</f>
        <v/>
      </c>
      <c r="BJ292" s="78" t="str">
        <f>IF(AN292="HPS",'Order Details'!$N$34,IF(AN292="HPS ADD ON",'Order Details'!$M$34,""))</f>
        <v/>
      </c>
      <c r="BK292" s="78" t="str">
        <f>IF(AO292="CC",'Order Details'!$N$33,IF(AO292="CC ADD ON",'Order Details'!$M$33,""))</f>
        <v/>
      </c>
      <c r="BL292" s="79" t="str">
        <f>IF(AP292="DL",'Order Details'!$N$35,"")</f>
        <v/>
      </c>
      <c r="BM292" s="79" t="str">
        <f>IF(AQ292="RC",'Order Details'!$N$36,"")</f>
        <v/>
      </c>
      <c r="BN292" s="79" t="str">
        <f>IF(AR292="OH",'Order Details'!$N$37,"")</f>
        <v/>
      </c>
      <c r="BO292" s="79" t="str">
        <f>IF(AS292="BVD",'Order Details'!$N$38,"")</f>
        <v/>
      </c>
      <c r="BP292" s="79" t="str">
        <f>IF(AT292="AM",'Order Details'!$N$40,"")</f>
        <v/>
      </c>
      <c r="BQ292" s="79" t="str">
        <f>IF(AU292="NH",'Order Details'!$N$41,"")</f>
        <v/>
      </c>
      <c r="BR292" s="79" t="str">
        <f>IF(AV292="CA",'Order Details'!$N$42,"")</f>
        <v/>
      </c>
      <c r="BS292" s="79" t="str">
        <f>IF(AW292="DD",'Order Details'!$N$43,"")</f>
        <v/>
      </c>
      <c r="BT292" s="79" t="str">
        <f>IF(AX292="TH",'Order Details'!$N$45,"")</f>
        <v/>
      </c>
      <c r="BU292" s="79" t="str">
        <f>IF(AY292="PHA",'Order Details'!$N$44,"")</f>
        <v/>
      </c>
      <c r="BV292" s="79" t="str">
        <f>IF(AZ292="OS",'Order Details'!$N$46,"")</f>
        <v/>
      </c>
      <c r="BW292" s="79" t="str">
        <f>IF(BA292="RUN PANEL",'Order Details'!$N$39,"")</f>
        <v/>
      </c>
      <c r="BX292" s="79" t="str">
        <f t="shared" si="98"/>
        <v/>
      </c>
    </row>
    <row r="293" spans="1:76" ht="15.75" customHeight="1">
      <c r="A293" s="22" t="str">
        <f>IF('Request Testing'!A293&gt;0,'Request Testing'!A293,"")</f>
        <v/>
      </c>
      <c r="B293" s="70" t="str">
        <f>IF('Request Testing'!B293="","",'Request Testing'!B293)</f>
        <v/>
      </c>
      <c r="C293" s="70" t="str">
        <f>IF('Request Testing'!C293="","",'Request Testing'!C293)</f>
        <v/>
      </c>
      <c r="D293" s="24" t="str">
        <f>IF('Request Testing'!D293="","",'Request Testing'!D293)</f>
        <v/>
      </c>
      <c r="E293" s="24" t="str">
        <f>IF('Request Testing'!E293="","",'Request Testing'!E293)</f>
        <v/>
      </c>
      <c r="F293" s="24" t="str">
        <f>IF('Request Testing'!F293="","",'Request Testing'!F293)</f>
        <v/>
      </c>
      <c r="G293" s="22" t="str">
        <f>IF('Request Testing'!G293="","",'Request Testing'!G293)</f>
        <v/>
      </c>
      <c r="H293" s="71" t="str">
        <f>IF('Request Testing'!H293="","",'Request Testing'!H293)</f>
        <v/>
      </c>
      <c r="I293" s="22" t="str">
        <f>IF('Request Testing'!I293="","",'Request Testing'!I293)</f>
        <v/>
      </c>
      <c r="J293" s="22" t="str">
        <f>IF('Request Testing'!J293="","",'Request Testing'!J293)</f>
        <v/>
      </c>
      <c r="K293" s="22" t="str">
        <f>IF('Request Testing'!K293="","",'Request Testing'!K293)</f>
        <v/>
      </c>
      <c r="L293" s="70" t="str">
        <f>IF('Request Testing'!L293="","",'Request Testing'!L293)</f>
        <v/>
      </c>
      <c r="M293" s="70" t="str">
        <f>IF('Request Testing'!M293="","",'Request Testing'!M293)</f>
        <v/>
      </c>
      <c r="N293" s="70" t="str">
        <f>IF('Request Testing'!N293="","",'Request Testing'!N293)</f>
        <v/>
      </c>
      <c r="O293" s="72" t="str">
        <f>IF('Request Testing'!O293&lt;1,"",IF(AND(OR('Request Testing'!L293&gt;0,'Request Testing'!M293&gt;0,'Request Testing'!N293&gt;0),COUNTA('Request Testing'!O293)&gt;0),"","PV"))</f>
        <v/>
      </c>
      <c r="P293" s="72" t="str">
        <f>IF('Request Testing'!P293&lt;1,"",IF(AND(OR('Request Testing'!L293&gt;0,'Request Testing'!M293&gt;0),COUNTA('Request Testing'!P293)&gt;0),"HPS ADD ON","HPS"))</f>
        <v/>
      </c>
      <c r="Q293" s="72" t="str">
        <f>IF('Request Testing'!Q293&lt;1,"",IF(AND(OR('Request Testing'!L293&gt;0,'Request Testing'!M293&gt;0),COUNTA('Request Testing'!Q293)&gt;0),"CC ADD ON","CC"))</f>
        <v/>
      </c>
      <c r="R293" s="72" t="str">
        <f>IF('Request Testing'!R293&lt;1,"",IF(AND(OR('Request Testing'!L293&gt;0,'Request Testing'!M293&gt;0),COUNTA('Request Testing'!R293)&gt;0),"RC ADD ON","RC"))</f>
        <v/>
      </c>
      <c r="S293" s="70" t="str">
        <f>IF('Request Testing'!S293&lt;1,"",IF(AND(OR('Request Testing'!L293&gt;0,'Request Testing'!M293&gt;0),COUNTA('Request Testing'!S293)&gt;0),"DL ADD ON","DL"))</f>
        <v/>
      </c>
      <c r="T293" s="70" t="str">
        <f>IF('Request Testing'!T293="","",'Request Testing'!T293)</f>
        <v/>
      </c>
      <c r="U293" s="70" t="str">
        <f>IF('Request Testing'!U293&lt;1,"",IF(AND(OR('Request Testing'!L293&gt;0,'Request Testing'!M293&gt;0),COUNTA('Request Testing'!U293)&gt;0),"OH ADD ON","OH"))</f>
        <v/>
      </c>
      <c r="V293" s="73" t="str">
        <f>IF('Request Testing'!V293&lt;1,"",IF(AND(OR('Request Testing'!L293&gt;0,'Request Testing'!M293&gt;0),COUNTA('Request Testing'!V293)&gt;0),"GCP","AM"))</f>
        <v/>
      </c>
      <c r="W293" s="73" t="str">
        <f>IF('Request Testing'!W293&lt;1,"",IF(AND(OR('Request Testing'!L293&gt;0,'Request Testing'!M293&gt;0),COUNTA('Request Testing'!W293)&gt;0),"GCP","NH"))</f>
        <v/>
      </c>
      <c r="X293" s="73" t="str">
        <f>IF('Request Testing'!X293&lt;1,"",IF(AND(OR('Request Testing'!L293&gt;0,'Request Testing'!M293&gt;0),COUNTA('Request Testing'!X293)&gt;0),"GCP","CA"))</f>
        <v/>
      </c>
      <c r="Y293" s="73" t="str">
        <f>IF('Request Testing'!Y293&lt;1,"",IF(AND(OR('Request Testing'!L293&gt;0,'Request Testing'!M293&gt;0),COUNTA('Request Testing'!Y293)&gt;0),"GCP","DD"))</f>
        <v/>
      </c>
      <c r="Z293" s="73" t="str">
        <f>IF('Request Testing'!Z293&lt;1,"",IF(AND(OR('Request Testing'!L293&gt;0,'Request Testing'!M293&gt;0),COUNTA('Request Testing'!Z293)&gt;0),"GCP","TH"))</f>
        <v/>
      </c>
      <c r="AA293" s="73" t="str">
        <f>IF('Request Testing'!AA293&lt;1,"",IF(AND(OR('Request Testing'!L293&gt;0,'Request Testing'!M293&gt;0),COUNTA('Request Testing'!AA293)&gt;0),"GCP","PHA"))</f>
        <v/>
      </c>
      <c r="AB293" s="73" t="str">
        <f>IF('Request Testing'!AB293&lt;1,"",IF(AND(OR('Request Testing'!L293&gt;0,'Request Testing'!M293&gt;0),COUNTA('Request Testing'!AB293)&gt;0),"GCP","OS"))</f>
        <v/>
      </c>
      <c r="AE293" s="74" t="str">
        <f>IF(OR('Request Testing'!L293&gt;0,'Request Testing'!M293&gt;0,'Request Testing'!N293&gt;0,'Request Testing'!O293&gt;0,'Request Testing'!P293&gt;0,'Request Testing'!Q293&gt;0,'Request Testing'!R293&gt;0,'Request Testing'!S293&gt;0,'Request Testing'!T293&gt;0,'Request Testing'!U293&gt;0,'Request Testing'!V293&gt;0,'Request Testing'!W293&gt;0,'Request Testing'!X293&gt;0,'Request Testing'!Y293&gt;0,'Request Testing'!Z293&gt;0,'Request Testing'!AA293&gt;0,'Request Testing'!AB293&gt;0),"X","")</f>
        <v/>
      </c>
      <c r="AF293" s="75" t="str">
        <f>IF(ISNUMBER(SEARCH({"S"},C293)),"S",IF(ISNUMBER(SEARCH({"M"},C293)),"B",IF(ISNUMBER(SEARCH({"B"},C293)),"B",IF(ISNUMBER(SEARCH({"C"},C293)),"C",IF(ISNUMBER(SEARCH({"H"},C293)),"C",IF(ISNUMBER(SEARCH({"F"},C293)),"C",""))))))</f>
        <v/>
      </c>
      <c r="AG293" s="74" t="str">
        <f t="shared" si="80"/>
        <v/>
      </c>
      <c r="AH293" s="74" t="str">
        <f t="shared" si="81"/>
        <v/>
      </c>
      <c r="AI293" s="74" t="str">
        <f t="shared" si="82"/>
        <v/>
      </c>
      <c r="AJ293" s="4" t="str">
        <f t="shared" si="83"/>
        <v/>
      </c>
      <c r="AK293" s="76" t="str">
        <f>IF('Request Testing'!M293&lt;1,"",IF(AND(OR('Request Testing'!$E$1&gt;0),COUNTA('Request Testing'!M293)&gt;0),"CHR","GGP-LD"))</f>
        <v/>
      </c>
      <c r="AL293" s="4" t="str">
        <f t="shared" si="84"/>
        <v/>
      </c>
      <c r="AM293" s="52" t="str">
        <f t="shared" si="85"/>
        <v/>
      </c>
      <c r="AN293" s="4" t="str">
        <f t="shared" si="86"/>
        <v/>
      </c>
      <c r="AO293" s="4" t="str">
        <f t="shared" si="87"/>
        <v/>
      </c>
      <c r="AP293" s="74" t="str">
        <f t="shared" si="88"/>
        <v/>
      </c>
      <c r="AQ293" s="4" t="str">
        <f t="shared" si="89"/>
        <v/>
      </c>
      <c r="AR293" s="4" t="str">
        <f t="shared" si="99"/>
        <v/>
      </c>
      <c r="AS293" s="74" t="str">
        <f t="shared" si="90"/>
        <v/>
      </c>
      <c r="AT293" s="4" t="str">
        <f t="shared" si="91"/>
        <v/>
      </c>
      <c r="AU293" s="4" t="str">
        <f t="shared" si="92"/>
        <v/>
      </c>
      <c r="AV293" s="4" t="str">
        <f t="shared" si="93"/>
        <v/>
      </c>
      <c r="AW293" s="4" t="str">
        <f t="shared" si="94"/>
        <v/>
      </c>
      <c r="AX293" s="4" t="str">
        <f t="shared" si="95"/>
        <v/>
      </c>
      <c r="AY293" s="4" t="str">
        <f t="shared" si="96"/>
        <v/>
      </c>
      <c r="AZ293" s="4" t="str">
        <f t="shared" si="97"/>
        <v/>
      </c>
      <c r="BA293" s="77" t="str">
        <f>IF(AND(OR('Request Testing'!L293&gt;0,'Request Testing'!M293&gt;0),COUNTA('Request Testing'!V293:AB293)&gt;0),"Run Panel","")</f>
        <v/>
      </c>
      <c r="BC293" s="78" t="str">
        <f>IF(AG293="Blood Card",'Order Details'!$S$34,"")</f>
        <v/>
      </c>
      <c r="BD293" s="78" t="str">
        <f>IF(AH293="Hair Card",'Order Details'!$S$35,"")</f>
        <v/>
      </c>
      <c r="BF293" s="4" t="str">
        <f>IF(AJ293="GGP-HD",'Order Details'!$N$10,"")</f>
        <v/>
      </c>
      <c r="BG293" s="79" t="str">
        <f>IF(AK293="GGP-LD",'Order Details'!$N$15,IF(AK293="CHR",'Order Details'!$P$15,""))</f>
        <v/>
      </c>
      <c r="BH293" s="52" t="str">
        <f>IF(AL293="GGP-uLD",'Order Details'!$N$18,"")</f>
        <v/>
      </c>
      <c r="BI293" s="80" t="str">
        <f>IF(AM293="PV",'Order Details'!$N$24,"")</f>
        <v/>
      </c>
      <c r="BJ293" s="78" t="str">
        <f>IF(AN293="HPS",'Order Details'!$N$34,IF(AN293="HPS ADD ON",'Order Details'!$M$34,""))</f>
        <v/>
      </c>
      <c r="BK293" s="78" t="str">
        <f>IF(AO293="CC",'Order Details'!$N$33,IF(AO293="CC ADD ON",'Order Details'!$M$33,""))</f>
        <v/>
      </c>
      <c r="BL293" s="79" t="str">
        <f>IF(AP293="DL",'Order Details'!$N$35,"")</f>
        <v/>
      </c>
      <c r="BM293" s="79" t="str">
        <f>IF(AQ293="RC",'Order Details'!$N$36,"")</f>
        <v/>
      </c>
      <c r="BN293" s="79" t="str">
        <f>IF(AR293="OH",'Order Details'!$N$37,"")</f>
        <v/>
      </c>
      <c r="BO293" s="79" t="str">
        <f>IF(AS293="BVD",'Order Details'!$N$38,"")</f>
        <v/>
      </c>
      <c r="BP293" s="79" t="str">
        <f>IF(AT293="AM",'Order Details'!$N$40,"")</f>
        <v/>
      </c>
      <c r="BQ293" s="79" t="str">
        <f>IF(AU293="NH",'Order Details'!$N$41,"")</f>
        <v/>
      </c>
      <c r="BR293" s="79" t="str">
        <f>IF(AV293="CA",'Order Details'!$N$42,"")</f>
        <v/>
      </c>
      <c r="BS293" s="79" t="str">
        <f>IF(AW293="DD",'Order Details'!$N$43,"")</f>
        <v/>
      </c>
      <c r="BT293" s="79" t="str">
        <f>IF(AX293="TH",'Order Details'!$N$45,"")</f>
        <v/>
      </c>
      <c r="BU293" s="79" t="str">
        <f>IF(AY293="PHA",'Order Details'!$N$44,"")</f>
        <v/>
      </c>
      <c r="BV293" s="79" t="str">
        <f>IF(AZ293="OS",'Order Details'!$N$46,"")</f>
        <v/>
      </c>
      <c r="BW293" s="79" t="str">
        <f>IF(BA293="RUN PANEL",'Order Details'!$N$39,"")</f>
        <v/>
      </c>
      <c r="BX293" s="79" t="str">
        <f t="shared" si="98"/>
        <v/>
      </c>
    </row>
    <row r="294" spans="1:76" ht="15.75" customHeight="1">
      <c r="A294" s="22" t="str">
        <f>IF('Request Testing'!A294&gt;0,'Request Testing'!A294,"")</f>
        <v/>
      </c>
      <c r="B294" s="70" t="str">
        <f>IF('Request Testing'!B294="","",'Request Testing'!B294)</f>
        <v/>
      </c>
      <c r="C294" s="70" t="str">
        <f>IF('Request Testing'!C294="","",'Request Testing'!C294)</f>
        <v/>
      </c>
      <c r="D294" s="24" t="str">
        <f>IF('Request Testing'!D294="","",'Request Testing'!D294)</f>
        <v/>
      </c>
      <c r="E294" s="24" t="str">
        <f>IF('Request Testing'!E294="","",'Request Testing'!E294)</f>
        <v/>
      </c>
      <c r="F294" s="24" t="str">
        <f>IF('Request Testing'!F294="","",'Request Testing'!F294)</f>
        <v/>
      </c>
      <c r="G294" s="22" t="str">
        <f>IF('Request Testing'!G294="","",'Request Testing'!G294)</f>
        <v/>
      </c>
      <c r="H294" s="71" t="str">
        <f>IF('Request Testing'!H294="","",'Request Testing'!H294)</f>
        <v/>
      </c>
      <c r="I294" s="22" t="str">
        <f>IF('Request Testing'!I294="","",'Request Testing'!I294)</f>
        <v/>
      </c>
      <c r="J294" s="22" t="str">
        <f>IF('Request Testing'!J294="","",'Request Testing'!J294)</f>
        <v/>
      </c>
      <c r="K294" s="22" t="str">
        <f>IF('Request Testing'!K294="","",'Request Testing'!K294)</f>
        <v/>
      </c>
      <c r="L294" s="70" t="str">
        <f>IF('Request Testing'!L294="","",'Request Testing'!L294)</f>
        <v/>
      </c>
      <c r="M294" s="70" t="str">
        <f>IF('Request Testing'!M294="","",'Request Testing'!M294)</f>
        <v/>
      </c>
      <c r="N294" s="70" t="str">
        <f>IF('Request Testing'!N294="","",'Request Testing'!N294)</f>
        <v/>
      </c>
      <c r="O294" s="72" t="str">
        <f>IF('Request Testing'!O294&lt;1,"",IF(AND(OR('Request Testing'!L294&gt;0,'Request Testing'!M294&gt;0,'Request Testing'!N294&gt;0),COUNTA('Request Testing'!O294)&gt;0),"","PV"))</f>
        <v/>
      </c>
      <c r="P294" s="72" t="str">
        <f>IF('Request Testing'!P294&lt;1,"",IF(AND(OR('Request Testing'!L294&gt;0,'Request Testing'!M294&gt;0),COUNTA('Request Testing'!P294)&gt;0),"HPS ADD ON","HPS"))</f>
        <v/>
      </c>
      <c r="Q294" s="72" t="str">
        <f>IF('Request Testing'!Q294&lt;1,"",IF(AND(OR('Request Testing'!L294&gt;0,'Request Testing'!M294&gt;0),COUNTA('Request Testing'!Q294)&gt;0),"CC ADD ON","CC"))</f>
        <v/>
      </c>
      <c r="R294" s="72" t="str">
        <f>IF('Request Testing'!R294&lt;1,"",IF(AND(OR('Request Testing'!L294&gt;0,'Request Testing'!M294&gt;0),COUNTA('Request Testing'!R294)&gt;0),"RC ADD ON","RC"))</f>
        <v/>
      </c>
      <c r="S294" s="70" t="str">
        <f>IF('Request Testing'!S294&lt;1,"",IF(AND(OR('Request Testing'!L294&gt;0,'Request Testing'!M294&gt;0),COUNTA('Request Testing'!S294)&gt;0),"DL ADD ON","DL"))</f>
        <v/>
      </c>
      <c r="T294" s="70" t="str">
        <f>IF('Request Testing'!T294="","",'Request Testing'!T294)</f>
        <v/>
      </c>
      <c r="U294" s="70" t="str">
        <f>IF('Request Testing'!U294&lt;1,"",IF(AND(OR('Request Testing'!L294&gt;0,'Request Testing'!M294&gt;0),COUNTA('Request Testing'!U294)&gt;0),"OH ADD ON","OH"))</f>
        <v/>
      </c>
      <c r="V294" s="73" t="str">
        <f>IF('Request Testing'!V294&lt;1,"",IF(AND(OR('Request Testing'!L294&gt;0,'Request Testing'!M294&gt;0),COUNTA('Request Testing'!V294)&gt;0),"GCP","AM"))</f>
        <v/>
      </c>
      <c r="W294" s="73" t="str">
        <f>IF('Request Testing'!W294&lt;1,"",IF(AND(OR('Request Testing'!L294&gt;0,'Request Testing'!M294&gt;0),COUNTA('Request Testing'!W294)&gt;0),"GCP","NH"))</f>
        <v/>
      </c>
      <c r="X294" s="73" t="str">
        <f>IF('Request Testing'!X294&lt;1,"",IF(AND(OR('Request Testing'!L294&gt;0,'Request Testing'!M294&gt;0),COUNTA('Request Testing'!X294)&gt;0),"GCP","CA"))</f>
        <v/>
      </c>
      <c r="Y294" s="73" t="str">
        <f>IF('Request Testing'!Y294&lt;1,"",IF(AND(OR('Request Testing'!L294&gt;0,'Request Testing'!M294&gt;0),COUNTA('Request Testing'!Y294)&gt;0),"GCP","DD"))</f>
        <v/>
      </c>
      <c r="Z294" s="73" t="str">
        <f>IF('Request Testing'!Z294&lt;1,"",IF(AND(OR('Request Testing'!L294&gt;0,'Request Testing'!M294&gt;0),COUNTA('Request Testing'!Z294)&gt;0),"GCP","TH"))</f>
        <v/>
      </c>
      <c r="AA294" s="73" t="str">
        <f>IF('Request Testing'!AA294&lt;1,"",IF(AND(OR('Request Testing'!L294&gt;0,'Request Testing'!M294&gt;0),COUNTA('Request Testing'!AA294)&gt;0),"GCP","PHA"))</f>
        <v/>
      </c>
      <c r="AB294" s="73" t="str">
        <f>IF('Request Testing'!AB294&lt;1,"",IF(AND(OR('Request Testing'!L294&gt;0,'Request Testing'!M294&gt;0),COUNTA('Request Testing'!AB294)&gt;0),"GCP","OS"))</f>
        <v/>
      </c>
      <c r="AE294" s="74" t="str">
        <f>IF(OR('Request Testing'!L294&gt;0,'Request Testing'!M294&gt;0,'Request Testing'!N294&gt;0,'Request Testing'!O294&gt;0,'Request Testing'!P294&gt;0,'Request Testing'!Q294&gt;0,'Request Testing'!R294&gt;0,'Request Testing'!S294&gt;0,'Request Testing'!T294&gt;0,'Request Testing'!U294&gt;0,'Request Testing'!V294&gt;0,'Request Testing'!W294&gt;0,'Request Testing'!X294&gt;0,'Request Testing'!Y294&gt;0,'Request Testing'!Z294&gt;0,'Request Testing'!AA294&gt;0,'Request Testing'!AB294&gt;0),"X","")</f>
        <v/>
      </c>
      <c r="AF294" s="75" t="str">
        <f>IF(ISNUMBER(SEARCH({"S"},C294)),"S",IF(ISNUMBER(SEARCH({"M"},C294)),"B",IF(ISNUMBER(SEARCH({"B"},C294)),"B",IF(ISNUMBER(SEARCH({"C"},C294)),"C",IF(ISNUMBER(SEARCH({"H"},C294)),"C",IF(ISNUMBER(SEARCH({"F"},C294)),"C",""))))))</f>
        <v/>
      </c>
      <c r="AG294" s="74" t="str">
        <f t="shared" si="80"/>
        <v/>
      </c>
      <c r="AH294" s="74" t="str">
        <f t="shared" si="81"/>
        <v/>
      </c>
      <c r="AI294" s="74" t="str">
        <f t="shared" si="82"/>
        <v/>
      </c>
      <c r="AJ294" s="4" t="str">
        <f t="shared" si="83"/>
        <v/>
      </c>
      <c r="AK294" s="76" t="str">
        <f>IF('Request Testing'!M294&lt;1,"",IF(AND(OR('Request Testing'!$E$1&gt;0),COUNTA('Request Testing'!M294)&gt;0),"CHR","GGP-LD"))</f>
        <v/>
      </c>
      <c r="AL294" s="4" t="str">
        <f t="shared" si="84"/>
        <v/>
      </c>
      <c r="AM294" s="52" t="str">
        <f t="shared" si="85"/>
        <v/>
      </c>
      <c r="AN294" s="4" t="str">
        <f t="shared" si="86"/>
        <v/>
      </c>
      <c r="AO294" s="4" t="str">
        <f t="shared" si="87"/>
        <v/>
      </c>
      <c r="AP294" s="74" t="str">
        <f t="shared" si="88"/>
        <v/>
      </c>
      <c r="AQ294" s="4" t="str">
        <f t="shared" si="89"/>
        <v/>
      </c>
      <c r="AR294" s="4" t="str">
        <f t="shared" si="99"/>
        <v/>
      </c>
      <c r="AS294" s="74" t="str">
        <f t="shared" si="90"/>
        <v/>
      </c>
      <c r="AT294" s="4" t="str">
        <f t="shared" si="91"/>
        <v/>
      </c>
      <c r="AU294" s="4" t="str">
        <f t="shared" si="92"/>
        <v/>
      </c>
      <c r="AV294" s="4" t="str">
        <f t="shared" si="93"/>
        <v/>
      </c>
      <c r="AW294" s="4" t="str">
        <f t="shared" si="94"/>
        <v/>
      </c>
      <c r="AX294" s="4" t="str">
        <f t="shared" si="95"/>
        <v/>
      </c>
      <c r="AY294" s="4" t="str">
        <f t="shared" si="96"/>
        <v/>
      </c>
      <c r="AZ294" s="4" t="str">
        <f t="shared" si="97"/>
        <v/>
      </c>
      <c r="BA294" s="77" t="str">
        <f>IF(AND(OR('Request Testing'!L294&gt;0,'Request Testing'!M294&gt;0),COUNTA('Request Testing'!V294:AB294)&gt;0),"Run Panel","")</f>
        <v/>
      </c>
      <c r="BC294" s="78" t="str">
        <f>IF(AG294="Blood Card",'Order Details'!$S$34,"")</f>
        <v/>
      </c>
      <c r="BD294" s="78" t="str">
        <f>IF(AH294="Hair Card",'Order Details'!$S$35,"")</f>
        <v/>
      </c>
      <c r="BF294" s="4" t="str">
        <f>IF(AJ294="GGP-HD",'Order Details'!$N$10,"")</f>
        <v/>
      </c>
      <c r="BG294" s="79" t="str">
        <f>IF(AK294="GGP-LD",'Order Details'!$N$15,IF(AK294="CHR",'Order Details'!$P$15,""))</f>
        <v/>
      </c>
      <c r="BH294" s="52" t="str">
        <f>IF(AL294="GGP-uLD",'Order Details'!$N$18,"")</f>
        <v/>
      </c>
      <c r="BI294" s="80" t="str">
        <f>IF(AM294="PV",'Order Details'!$N$24,"")</f>
        <v/>
      </c>
      <c r="BJ294" s="78" t="str">
        <f>IF(AN294="HPS",'Order Details'!$N$34,IF(AN294="HPS ADD ON",'Order Details'!$M$34,""))</f>
        <v/>
      </c>
      <c r="BK294" s="78" t="str">
        <f>IF(AO294="CC",'Order Details'!$N$33,IF(AO294="CC ADD ON",'Order Details'!$M$33,""))</f>
        <v/>
      </c>
      <c r="BL294" s="79" t="str">
        <f>IF(AP294="DL",'Order Details'!$N$35,"")</f>
        <v/>
      </c>
      <c r="BM294" s="79" t="str">
        <f>IF(AQ294="RC",'Order Details'!$N$36,"")</f>
        <v/>
      </c>
      <c r="BN294" s="79" t="str">
        <f>IF(AR294="OH",'Order Details'!$N$37,"")</f>
        <v/>
      </c>
      <c r="BO294" s="79" t="str">
        <f>IF(AS294="BVD",'Order Details'!$N$38,"")</f>
        <v/>
      </c>
      <c r="BP294" s="79" t="str">
        <f>IF(AT294="AM",'Order Details'!$N$40,"")</f>
        <v/>
      </c>
      <c r="BQ294" s="79" t="str">
        <f>IF(AU294="NH",'Order Details'!$N$41,"")</f>
        <v/>
      </c>
      <c r="BR294" s="79" t="str">
        <f>IF(AV294="CA",'Order Details'!$N$42,"")</f>
        <v/>
      </c>
      <c r="BS294" s="79" t="str">
        <f>IF(AW294="DD",'Order Details'!$N$43,"")</f>
        <v/>
      </c>
      <c r="BT294" s="79" t="str">
        <f>IF(AX294="TH",'Order Details'!$N$45,"")</f>
        <v/>
      </c>
      <c r="BU294" s="79" t="str">
        <f>IF(AY294="PHA",'Order Details'!$N$44,"")</f>
        <v/>
      </c>
      <c r="BV294" s="79" t="str">
        <f>IF(AZ294="OS",'Order Details'!$N$46,"")</f>
        <v/>
      </c>
      <c r="BW294" s="79" t="str">
        <f>IF(BA294="RUN PANEL",'Order Details'!$N$39,"")</f>
        <v/>
      </c>
      <c r="BX294" s="79" t="str">
        <f t="shared" si="98"/>
        <v/>
      </c>
    </row>
    <row r="295" spans="1:76" ht="15.75" customHeight="1">
      <c r="A295" s="22" t="str">
        <f>IF('Request Testing'!A295&gt;0,'Request Testing'!A295,"")</f>
        <v/>
      </c>
      <c r="B295" s="70" t="str">
        <f>IF('Request Testing'!B295="","",'Request Testing'!B295)</f>
        <v/>
      </c>
      <c r="C295" s="70" t="str">
        <f>IF('Request Testing'!C295="","",'Request Testing'!C295)</f>
        <v/>
      </c>
      <c r="D295" s="24" t="str">
        <f>IF('Request Testing'!D295="","",'Request Testing'!D295)</f>
        <v/>
      </c>
      <c r="E295" s="24" t="str">
        <f>IF('Request Testing'!E295="","",'Request Testing'!E295)</f>
        <v/>
      </c>
      <c r="F295" s="24" t="str">
        <f>IF('Request Testing'!F295="","",'Request Testing'!F295)</f>
        <v/>
      </c>
      <c r="G295" s="22" t="str">
        <f>IF('Request Testing'!G295="","",'Request Testing'!G295)</f>
        <v/>
      </c>
      <c r="H295" s="71" t="str">
        <f>IF('Request Testing'!H295="","",'Request Testing'!H295)</f>
        <v/>
      </c>
      <c r="I295" s="22" t="str">
        <f>IF('Request Testing'!I295="","",'Request Testing'!I295)</f>
        <v/>
      </c>
      <c r="J295" s="22" t="str">
        <f>IF('Request Testing'!J295="","",'Request Testing'!J295)</f>
        <v/>
      </c>
      <c r="K295" s="22" t="str">
        <f>IF('Request Testing'!K295="","",'Request Testing'!K295)</f>
        <v/>
      </c>
      <c r="L295" s="70" t="str">
        <f>IF('Request Testing'!L295="","",'Request Testing'!L295)</f>
        <v/>
      </c>
      <c r="M295" s="70" t="str">
        <f>IF('Request Testing'!M295="","",'Request Testing'!M295)</f>
        <v/>
      </c>
      <c r="N295" s="70" t="str">
        <f>IF('Request Testing'!N295="","",'Request Testing'!N295)</f>
        <v/>
      </c>
      <c r="O295" s="72" t="str">
        <f>IF('Request Testing'!O295&lt;1,"",IF(AND(OR('Request Testing'!L295&gt;0,'Request Testing'!M295&gt;0,'Request Testing'!N295&gt;0),COUNTA('Request Testing'!O295)&gt;0),"","PV"))</f>
        <v/>
      </c>
      <c r="P295" s="72" t="str">
        <f>IF('Request Testing'!P295&lt;1,"",IF(AND(OR('Request Testing'!L295&gt;0,'Request Testing'!M295&gt;0),COUNTA('Request Testing'!P295)&gt;0),"HPS ADD ON","HPS"))</f>
        <v/>
      </c>
      <c r="Q295" s="72" t="str">
        <f>IF('Request Testing'!Q295&lt;1,"",IF(AND(OR('Request Testing'!L295&gt;0,'Request Testing'!M295&gt;0),COUNTA('Request Testing'!Q295)&gt;0),"CC ADD ON","CC"))</f>
        <v/>
      </c>
      <c r="R295" s="72" t="str">
        <f>IF('Request Testing'!R295&lt;1,"",IF(AND(OR('Request Testing'!L295&gt;0,'Request Testing'!M295&gt;0),COUNTA('Request Testing'!R295)&gt;0),"RC ADD ON","RC"))</f>
        <v/>
      </c>
      <c r="S295" s="70" t="str">
        <f>IF('Request Testing'!S295&lt;1,"",IF(AND(OR('Request Testing'!L295&gt;0,'Request Testing'!M295&gt;0),COUNTA('Request Testing'!S295)&gt;0),"DL ADD ON","DL"))</f>
        <v/>
      </c>
      <c r="T295" s="70" t="str">
        <f>IF('Request Testing'!T295="","",'Request Testing'!T295)</f>
        <v/>
      </c>
      <c r="U295" s="70" t="str">
        <f>IF('Request Testing'!U295&lt;1,"",IF(AND(OR('Request Testing'!L295&gt;0,'Request Testing'!M295&gt;0),COUNTA('Request Testing'!U295)&gt;0),"OH ADD ON","OH"))</f>
        <v/>
      </c>
      <c r="V295" s="73" t="str">
        <f>IF('Request Testing'!V295&lt;1,"",IF(AND(OR('Request Testing'!L295&gt;0,'Request Testing'!M295&gt;0),COUNTA('Request Testing'!V295)&gt;0),"GCP","AM"))</f>
        <v/>
      </c>
      <c r="W295" s="73" t="str">
        <f>IF('Request Testing'!W295&lt;1,"",IF(AND(OR('Request Testing'!L295&gt;0,'Request Testing'!M295&gt;0),COUNTA('Request Testing'!W295)&gt;0),"GCP","NH"))</f>
        <v/>
      </c>
      <c r="X295" s="73" t="str">
        <f>IF('Request Testing'!X295&lt;1,"",IF(AND(OR('Request Testing'!L295&gt;0,'Request Testing'!M295&gt;0),COUNTA('Request Testing'!X295)&gt;0),"GCP","CA"))</f>
        <v/>
      </c>
      <c r="Y295" s="73" t="str">
        <f>IF('Request Testing'!Y295&lt;1,"",IF(AND(OR('Request Testing'!L295&gt;0,'Request Testing'!M295&gt;0),COUNTA('Request Testing'!Y295)&gt;0),"GCP","DD"))</f>
        <v/>
      </c>
      <c r="Z295" s="73" t="str">
        <f>IF('Request Testing'!Z295&lt;1,"",IF(AND(OR('Request Testing'!L295&gt;0,'Request Testing'!M295&gt;0),COUNTA('Request Testing'!Z295)&gt;0),"GCP","TH"))</f>
        <v/>
      </c>
      <c r="AA295" s="73" t="str">
        <f>IF('Request Testing'!AA295&lt;1,"",IF(AND(OR('Request Testing'!L295&gt;0,'Request Testing'!M295&gt;0),COUNTA('Request Testing'!AA295)&gt;0),"GCP","PHA"))</f>
        <v/>
      </c>
      <c r="AB295" s="73" t="str">
        <f>IF('Request Testing'!AB295&lt;1,"",IF(AND(OR('Request Testing'!L295&gt;0,'Request Testing'!M295&gt;0),COUNTA('Request Testing'!AB295)&gt;0),"GCP","OS"))</f>
        <v/>
      </c>
      <c r="AE295" s="74" t="str">
        <f>IF(OR('Request Testing'!L295&gt;0,'Request Testing'!M295&gt;0,'Request Testing'!N295&gt;0,'Request Testing'!O295&gt;0,'Request Testing'!P295&gt;0,'Request Testing'!Q295&gt;0,'Request Testing'!R295&gt;0,'Request Testing'!S295&gt;0,'Request Testing'!T295&gt;0,'Request Testing'!U295&gt;0,'Request Testing'!V295&gt;0,'Request Testing'!W295&gt;0,'Request Testing'!X295&gt;0,'Request Testing'!Y295&gt;0,'Request Testing'!Z295&gt;0,'Request Testing'!AA295&gt;0,'Request Testing'!AB295&gt;0),"X","")</f>
        <v/>
      </c>
      <c r="AF295" s="75" t="str">
        <f>IF(ISNUMBER(SEARCH({"S"},C295)),"S",IF(ISNUMBER(SEARCH({"M"},C295)),"B",IF(ISNUMBER(SEARCH({"B"},C295)),"B",IF(ISNUMBER(SEARCH({"C"},C295)),"C",IF(ISNUMBER(SEARCH({"H"},C295)),"C",IF(ISNUMBER(SEARCH({"F"},C295)),"C",""))))))</f>
        <v/>
      </c>
      <c r="AG295" s="74" t="str">
        <f t="shared" si="80"/>
        <v/>
      </c>
      <c r="AH295" s="74" t="str">
        <f t="shared" si="81"/>
        <v/>
      </c>
      <c r="AI295" s="74" t="str">
        <f t="shared" si="82"/>
        <v/>
      </c>
      <c r="AJ295" s="4" t="str">
        <f t="shared" si="83"/>
        <v/>
      </c>
      <c r="AK295" s="76" t="str">
        <f>IF('Request Testing'!M295&lt;1,"",IF(AND(OR('Request Testing'!$E$1&gt;0),COUNTA('Request Testing'!M295)&gt;0),"CHR","GGP-LD"))</f>
        <v/>
      </c>
      <c r="AL295" s="4" t="str">
        <f t="shared" si="84"/>
        <v/>
      </c>
      <c r="AM295" s="52" t="str">
        <f t="shared" si="85"/>
        <v/>
      </c>
      <c r="AN295" s="4" t="str">
        <f t="shared" si="86"/>
        <v/>
      </c>
      <c r="AO295" s="4" t="str">
        <f t="shared" si="87"/>
        <v/>
      </c>
      <c r="AP295" s="74" t="str">
        <f t="shared" si="88"/>
        <v/>
      </c>
      <c r="AQ295" s="4" t="str">
        <f t="shared" si="89"/>
        <v/>
      </c>
      <c r="AR295" s="4" t="str">
        <f t="shared" si="99"/>
        <v/>
      </c>
      <c r="AS295" s="74" t="str">
        <f t="shared" si="90"/>
        <v/>
      </c>
      <c r="AT295" s="4" t="str">
        <f t="shared" si="91"/>
        <v/>
      </c>
      <c r="AU295" s="4" t="str">
        <f t="shared" si="92"/>
        <v/>
      </c>
      <c r="AV295" s="4" t="str">
        <f t="shared" si="93"/>
        <v/>
      </c>
      <c r="AW295" s="4" t="str">
        <f t="shared" si="94"/>
        <v/>
      </c>
      <c r="AX295" s="4" t="str">
        <f t="shared" si="95"/>
        <v/>
      </c>
      <c r="AY295" s="4" t="str">
        <f t="shared" si="96"/>
        <v/>
      </c>
      <c r="AZ295" s="4" t="str">
        <f t="shared" si="97"/>
        <v/>
      </c>
      <c r="BA295" s="77" t="str">
        <f>IF(AND(OR('Request Testing'!L295&gt;0,'Request Testing'!M295&gt;0),COUNTA('Request Testing'!V295:AB295)&gt;0),"Run Panel","")</f>
        <v/>
      </c>
      <c r="BC295" s="78" t="str">
        <f>IF(AG295="Blood Card",'Order Details'!$S$34,"")</f>
        <v/>
      </c>
      <c r="BD295" s="78" t="str">
        <f>IF(AH295="Hair Card",'Order Details'!$S$35,"")</f>
        <v/>
      </c>
      <c r="BF295" s="4" t="str">
        <f>IF(AJ295="GGP-HD",'Order Details'!$N$10,"")</f>
        <v/>
      </c>
      <c r="BG295" s="79" t="str">
        <f>IF(AK295="GGP-LD",'Order Details'!$N$15,IF(AK295="CHR",'Order Details'!$P$15,""))</f>
        <v/>
      </c>
      <c r="BH295" s="52" t="str">
        <f>IF(AL295="GGP-uLD",'Order Details'!$N$18,"")</f>
        <v/>
      </c>
      <c r="BI295" s="80" t="str">
        <f>IF(AM295="PV",'Order Details'!$N$24,"")</f>
        <v/>
      </c>
      <c r="BJ295" s="78" t="str">
        <f>IF(AN295="HPS",'Order Details'!$N$34,IF(AN295="HPS ADD ON",'Order Details'!$M$34,""))</f>
        <v/>
      </c>
      <c r="BK295" s="78" t="str">
        <f>IF(AO295="CC",'Order Details'!$N$33,IF(AO295="CC ADD ON",'Order Details'!$M$33,""))</f>
        <v/>
      </c>
      <c r="BL295" s="79" t="str">
        <f>IF(AP295="DL",'Order Details'!$N$35,"")</f>
        <v/>
      </c>
      <c r="BM295" s="79" t="str">
        <f>IF(AQ295="RC",'Order Details'!$N$36,"")</f>
        <v/>
      </c>
      <c r="BN295" s="79" t="str">
        <f>IF(AR295="OH",'Order Details'!$N$37,"")</f>
        <v/>
      </c>
      <c r="BO295" s="79" t="str">
        <f>IF(AS295="BVD",'Order Details'!$N$38,"")</f>
        <v/>
      </c>
      <c r="BP295" s="79" t="str">
        <f>IF(AT295="AM",'Order Details'!$N$40,"")</f>
        <v/>
      </c>
      <c r="BQ295" s="79" t="str">
        <f>IF(AU295="NH",'Order Details'!$N$41,"")</f>
        <v/>
      </c>
      <c r="BR295" s="79" t="str">
        <f>IF(AV295="CA",'Order Details'!$N$42,"")</f>
        <v/>
      </c>
      <c r="BS295" s="79" t="str">
        <f>IF(AW295="DD",'Order Details'!$N$43,"")</f>
        <v/>
      </c>
      <c r="BT295" s="79" t="str">
        <f>IF(AX295="TH",'Order Details'!$N$45,"")</f>
        <v/>
      </c>
      <c r="BU295" s="79" t="str">
        <f>IF(AY295="PHA",'Order Details'!$N$44,"")</f>
        <v/>
      </c>
      <c r="BV295" s="79" t="str">
        <f>IF(AZ295="OS",'Order Details'!$N$46,"")</f>
        <v/>
      </c>
      <c r="BW295" s="79" t="str">
        <f>IF(BA295="RUN PANEL",'Order Details'!$N$39,"")</f>
        <v/>
      </c>
      <c r="BX295" s="79" t="str">
        <f t="shared" si="98"/>
        <v/>
      </c>
    </row>
    <row r="296" spans="1:76" ht="15.75" customHeight="1">
      <c r="A296" s="22" t="str">
        <f>IF('Request Testing'!A296&gt;0,'Request Testing'!A296,"")</f>
        <v/>
      </c>
      <c r="B296" s="70" t="str">
        <f>IF('Request Testing'!B296="","",'Request Testing'!B296)</f>
        <v/>
      </c>
      <c r="C296" s="70" t="str">
        <f>IF('Request Testing'!C296="","",'Request Testing'!C296)</f>
        <v/>
      </c>
      <c r="D296" s="24" t="str">
        <f>IF('Request Testing'!D296="","",'Request Testing'!D296)</f>
        <v/>
      </c>
      <c r="E296" s="24" t="str">
        <f>IF('Request Testing'!E296="","",'Request Testing'!E296)</f>
        <v/>
      </c>
      <c r="F296" s="24" t="str">
        <f>IF('Request Testing'!F296="","",'Request Testing'!F296)</f>
        <v/>
      </c>
      <c r="G296" s="22" t="str">
        <f>IF('Request Testing'!G296="","",'Request Testing'!G296)</f>
        <v/>
      </c>
      <c r="H296" s="71" t="str">
        <f>IF('Request Testing'!H296="","",'Request Testing'!H296)</f>
        <v/>
      </c>
      <c r="I296" s="22" t="str">
        <f>IF('Request Testing'!I296="","",'Request Testing'!I296)</f>
        <v/>
      </c>
      <c r="J296" s="22" t="str">
        <f>IF('Request Testing'!J296="","",'Request Testing'!J296)</f>
        <v/>
      </c>
      <c r="K296" s="22" t="str">
        <f>IF('Request Testing'!K296="","",'Request Testing'!K296)</f>
        <v/>
      </c>
      <c r="L296" s="70" t="str">
        <f>IF('Request Testing'!L296="","",'Request Testing'!L296)</f>
        <v/>
      </c>
      <c r="M296" s="70" t="str">
        <f>IF('Request Testing'!M296="","",'Request Testing'!M296)</f>
        <v/>
      </c>
      <c r="N296" s="70" t="str">
        <f>IF('Request Testing'!N296="","",'Request Testing'!N296)</f>
        <v/>
      </c>
      <c r="O296" s="72" t="str">
        <f>IF('Request Testing'!O296&lt;1,"",IF(AND(OR('Request Testing'!L296&gt;0,'Request Testing'!M296&gt;0,'Request Testing'!N296&gt;0),COUNTA('Request Testing'!O296)&gt;0),"","PV"))</f>
        <v/>
      </c>
      <c r="P296" s="72" t="str">
        <f>IF('Request Testing'!P296&lt;1,"",IF(AND(OR('Request Testing'!L296&gt;0,'Request Testing'!M296&gt;0),COUNTA('Request Testing'!P296)&gt;0),"HPS ADD ON","HPS"))</f>
        <v/>
      </c>
      <c r="Q296" s="72" t="str">
        <f>IF('Request Testing'!Q296&lt;1,"",IF(AND(OR('Request Testing'!L296&gt;0,'Request Testing'!M296&gt;0),COUNTA('Request Testing'!Q296)&gt;0),"CC ADD ON","CC"))</f>
        <v/>
      </c>
      <c r="R296" s="72" t="str">
        <f>IF('Request Testing'!R296&lt;1,"",IF(AND(OR('Request Testing'!L296&gt;0,'Request Testing'!M296&gt;0),COUNTA('Request Testing'!R296)&gt;0),"RC ADD ON","RC"))</f>
        <v/>
      </c>
      <c r="S296" s="70" t="str">
        <f>IF('Request Testing'!S296&lt;1,"",IF(AND(OR('Request Testing'!L296&gt;0,'Request Testing'!M296&gt;0),COUNTA('Request Testing'!S296)&gt;0),"DL ADD ON","DL"))</f>
        <v/>
      </c>
      <c r="T296" s="70" t="str">
        <f>IF('Request Testing'!T296="","",'Request Testing'!T296)</f>
        <v/>
      </c>
      <c r="U296" s="70" t="str">
        <f>IF('Request Testing'!U296&lt;1,"",IF(AND(OR('Request Testing'!L296&gt;0,'Request Testing'!M296&gt;0),COUNTA('Request Testing'!U296)&gt;0),"OH ADD ON","OH"))</f>
        <v/>
      </c>
      <c r="V296" s="73" t="str">
        <f>IF('Request Testing'!V296&lt;1,"",IF(AND(OR('Request Testing'!L296&gt;0,'Request Testing'!M296&gt;0),COUNTA('Request Testing'!V296)&gt;0),"GCP","AM"))</f>
        <v/>
      </c>
      <c r="W296" s="73" t="str">
        <f>IF('Request Testing'!W296&lt;1,"",IF(AND(OR('Request Testing'!L296&gt;0,'Request Testing'!M296&gt;0),COUNTA('Request Testing'!W296)&gt;0),"GCP","NH"))</f>
        <v/>
      </c>
      <c r="X296" s="73" t="str">
        <f>IF('Request Testing'!X296&lt;1,"",IF(AND(OR('Request Testing'!L296&gt;0,'Request Testing'!M296&gt;0),COUNTA('Request Testing'!X296)&gt;0),"GCP","CA"))</f>
        <v/>
      </c>
      <c r="Y296" s="73" t="str">
        <f>IF('Request Testing'!Y296&lt;1,"",IF(AND(OR('Request Testing'!L296&gt;0,'Request Testing'!M296&gt;0),COUNTA('Request Testing'!Y296)&gt;0),"GCP","DD"))</f>
        <v/>
      </c>
      <c r="Z296" s="73" t="str">
        <f>IF('Request Testing'!Z296&lt;1,"",IF(AND(OR('Request Testing'!L296&gt;0,'Request Testing'!M296&gt;0),COUNTA('Request Testing'!Z296)&gt;0),"GCP","TH"))</f>
        <v/>
      </c>
      <c r="AA296" s="73" t="str">
        <f>IF('Request Testing'!AA296&lt;1,"",IF(AND(OR('Request Testing'!L296&gt;0,'Request Testing'!M296&gt;0),COUNTA('Request Testing'!AA296)&gt;0),"GCP","PHA"))</f>
        <v/>
      </c>
      <c r="AB296" s="73" t="str">
        <f>IF('Request Testing'!AB296&lt;1,"",IF(AND(OR('Request Testing'!L296&gt;0,'Request Testing'!M296&gt;0),COUNTA('Request Testing'!AB296)&gt;0),"GCP","OS"))</f>
        <v/>
      </c>
      <c r="AE296" s="74" t="str">
        <f>IF(OR('Request Testing'!L296&gt;0,'Request Testing'!M296&gt;0,'Request Testing'!N296&gt;0,'Request Testing'!O296&gt;0,'Request Testing'!P296&gt;0,'Request Testing'!Q296&gt;0,'Request Testing'!R296&gt;0,'Request Testing'!S296&gt;0,'Request Testing'!T296&gt;0,'Request Testing'!U296&gt;0,'Request Testing'!V296&gt;0,'Request Testing'!W296&gt;0,'Request Testing'!X296&gt;0,'Request Testing'!Y296&gt;0,'Request Testing'!Z296&gt;0,'Request Testing'!AA296&gt;0,'Request Testing'!AB296&gt;0),"X","")</f>
        <v/>
      </c>
      <c r="AF296" s="75" t="str">
        <f>IF(ISNUMBER(SEARCH({"S"},C296)),"S",IF(ISNUMBER(SEARCH({"M"},C296)),"B",IF(ISNUMBER(SEARCH({"B"},C296)),"B",IF(ISNUMBER(SEARCH({"C"},C296)),"C",IF(ISNUMBER(SEARCH({"H"},C296)),"C",IF(ISNUMBER(SEARCH({"F"},C296)),"C",""))))))</f>
        <v/>
      </c>
      <c r="AG296" s="74" t="str">
        <f t="shared" si="80"/>
        <v/>
      </c>
      <c r="AH296" s="74" t="str">
        <f t="shared" si="81"/>
        <v/>
      </c>
      <c r="AI296" s="74" t="str">
        <f t="shared" si="82"/>
        <v/>
      </c>
      <c r="AJ296" s="4" t="str">
        <f t="shared" si="83"/>
        <v/>
      </c>
      <c r="AK296" s="76" t="str">
        <f>IF('Request Testing'!M296&lt;1,"",IF(AND(OR('Request Testing'!$E$1&gt;0),COUNTA('Request Testing'!M296)&gt;0),"CHR","GGP-LD"))</f>
        <v/>
      </c>
      <c r="AL296" s="4" t="str">
        <f t="shared" si="84"/>
        <v/>
      </c>
      <c r="AM296" s="52" t="str">
        <f t="shared" si="85"/>
        <v/>
      </c>
      <c r="AN296" s="4" t="str">
        <f t="shared" si="86"/>
        <v/>
      </c>
      <c r="AO296" s="4" t="str">
        <f t="shared" si="87"/>
        <v/>
      </c>
      <c r="AP296" s="74" t="str">
        <f t="shared" si="88"/>
        <v/>
      </c>
      <c r="AQ296" s="4" t="str">
        <f t="shared" si="89"/>
        <v/>
      </c>
      <c r="AR296" s="4" t="str">
        <f t="shared" si="99"/>
        <v/>
      </c>
      <c r="AS296" s="74" t="str">
        <f t="shared" si="90"/>
        <v/>
      </c>
      <c r="AT296" s="4" t="str">
        <f t="shared" si="91"/>
        <v/>
      </c>
      <c r="AU296" s="4" t="str">
        <f t="shared" si="92"/>
        <v/>
      </c>
      <c r="AV296" s="4" t="str">
        <f t="shared" si="93"/>
        <v/>
      </c>
      <c r="AW296" s="4" t="str">
        <f t="shared" si="94"/>
        <v/>
      </c>
      <c r="AX296" s="4" t="str">
        <f t="shared" si="95"/>
        <v/>
      </c>
      <c r="AY296" s="4" t="str">
        <f t="shared" si="96"/>
        <v/>
      </c>
      <c r="AZ296" s="4" t="str">
        <f t="shared" si="97"/>
        <v/>
      </c>
      <c r="BA296" s="77" t="str">
        <f>IF(AND(OR('Request Testing'!L296&gt;0,'Request Testing'!M296&gt;0),COUNTA('Request Testing'!V296:AB296)&gt;0),"Run Panel","")</f>
        <v/>
      </c>
      <c r="BC296" s="78" t="str">
        <f>IF(AG296="Blood Card",'Order Details'!$S$34,"")</f>
        <v/>
      </c>
      <c r="BD296" s="78" t="str">
        <f>IF(AH296="Hair Card",'Order Details'!$S$35,"")</f>
        <v/>
      </c>
      <c r="BF296" s="4" t="str">
        <f>IF(AJ296="GGP-HD",'Order Details'!$N$10,"")</f>
        <v/>
      </c>
      <c r="BG296" s="79" t="str">
        <f>IF(AK296="GGP-LD",'Order Details'!$N$15,IF(AK296="CHR",'Order Details'!$P$15,""))</f>
        <v/>
      </c>
      <c r="BH296" s="52" t="str">
        <f>IF(AL296="GGP-uLD",'Order Details'!$N$18,"")</f>
        <v/>
      </c>
      <c r="BI296" s="80" t="str">
        <f>IF(AM296="PV",'Order Details'!$N$24,"")</f>
        <v/>
      </c>
      <c r="BJ296" s="78" t="str">
        <f>IF(AN296="HPS",'Order Details'!$N$34,IF(AN296="HPS ADD ON",'Order Details'!$M$34,""))</f>
        <v/>
      </c>
      <c r="BK296" s="78" t="str">
        <f>IF(AO296="CC",'Order Details'!$N$33,IF(AO296="CC ADD ON",'Order Details'!$M$33,""))</f>
        <v/>
      </c>
      <c r="BL296" s="79" t="str">
        <f>IF(AP296="DL",'Order Details'!$N$35,"")</f>
        <v/>
      </c>
      <c r="BM296" s="79" t="str">
        <f>IF(AQ296="RC",'Order Details'!$N$36,"")</f>
        <v/>
      </c>
      <c r="BN296" s="79" t="str">
        <f>IF(AR296="OH",'Order Details'!$N$37,"")</f>
        <v/>
      </c>
      <c r="BO296" s="79" t="str">
        <f>IF(AS296="BVD",'Order Details'!$N$38,"")</f>
        <v/>
      </c>
      <c r="BP296" s="79" t="str">
        <f>IF(AT296="AM",'Order Details'!$N$40,"")</f>
        <v/>
      </c>
      <c r="BQ296" s="79" t="str">
        <f>IF(AU296="NH",'Order Details'!$N$41,"")</f>
        <v/>
      </c>
      <c r="BR296" s="79" t="str">
        <f>IF(AV296="CA",'Order Details'!$N$42,"")</f>
        <v/>
      </c>
      <c r="BS296" s="79" t="str">
        <f>IF(AW296="DD",'Order Details'!$N$43,"")</f>
        <v/>
      </c>
      <c r="BT296" s="79" t="str">
        <f>IF(AX296="TH",'Order Details'!$N$45,"")</f>
        <v/>
      </c>
      <c r="BU296" s="79" t="str">
        <f>IF(AY296="PHA",'Order Details'!$N$44,"")</f>
        <v/>
      </c>
      <c r="BV296" s="79" t="str">
        <f>IF(AZ296="OS",'Order Details'!$N$46,"")</f>
        <v/>
      </c>
      <c r="BW296" s="79" t="str">
        <f>IF(BA296="RUN PANEL",'Order Details'!$N$39,"")</f>
        <v/>
      </c>
      <c r="BX296" s="79" t="str">
        <f t="shared" si="98"/>
        <v/>
      </c>
    </row>
    <row r="297" spans="1:76" ht="15.75" customHeight="1">
      <c r="A297" s="22" t="str">
        <f>IF('Request Testing'!A297&gt;0,'Request Testing'!A297,"")</f>
        <v/>
      </c>
      <c r="B297" s="70" t="str">
        <f>IF('Request Testing'!B297="","",'Request Testing'!B297)</f>
        <v/>
      </c>
      <c r="C297" s="70" t="str">
        <f>IF('Request Testing'!C297="","",'Request Testing'!C297)</f>
        <v/>
      </c>
      <c r="D297" s="24" t="str">
        <f>IF('Request Testing'!D297="","",'Request Testing'!D297)</f>
        <v/>
      </c>
      <c r="E297" s="24" t="str">
        <f>IF('Request Testing'!E297="","",'Request Testing'!E297)</f>
        <v/>
      </c>
      <c r="F297" s="24" t="str">
        <f>IF('Request Testing'!F297="","",'Request Testing'!F297)</f>
        <v/>
      </c>
      <c r="G297" s="22" t="str">
        <f>IF('Request Testing'!G297="","",'Request Testing'!G297)</f>
        <v/>
      </c>
      <c r="H297" s="71" t="str">
        <f>IF('Request Testing'!H297="","",'Request Testing'!H297)</f>
        <v/>
      </c>
      <c r="I297" s="22" t="str">
        <f>IF('Request Testing'!I297="","",'Request Testing'!I297)</f>
        <v/>
      </c>
      <c r="J297" s="22" t="str">
        <f>IF('Request Testing'!J297="","",'Request Testing'!J297)</f>
        <v/>
      </c>
      <c r="K297" s="22" t="str">
        <f>IF('Request Testing'!K297="","",'Request Testing'!K297)</f>
        <v/>
      </c>
      <c r="L297" s="70" t="str">
        <f>IF('Request Testing'!L297="","",'Request Testing'!L297)</f>
        <v/>
      </c>
      <c r="M297" s="70" t="str">
        <f>IF('Request Testing'!M297="","",'Request Testing'!M297)</f>
        <v/>
      </c>
      <c r="N297" s="70" t="str">
        <f>IF('Request Testing'!N297="","",'Request Testing'!N297)</f>
        <v/>
      </c>
      <c r="O297" s="72" t="str">
        <f>IF('Request Testing'!O297&lt;1,"",IF(AND(OR('Request Testing'!L297&gt;0,'Request Testing'!M297&gt;0,'Request Testing'!N297&gt;0),COUNTA('Request Testing'!O297)&gt;0),"","PV"))</f>
        <v/>
      </c>
      <c r="P297" s="72" t="str">
        <f>IF('Request Testing'!P297&lt;1,"",IF(AND(OR('Request Testing'!L297&gt;0,'Request Testing'!M297&gt;0),COUNTA('Request Testing'!P297)&gt;0),"HPS ADD ON","HPS"))</f>
        <v/>
      </c>
      <c r="Q297" s="72" t="str">
        <f>IF('Request Testing'!Q297&lt;1,"",IF(AND(OR('Request Testing'!L297&gt;0,'Request Testing'!M297&gt;0),COUNTA('Request Testing'!Q297)&gt;0),"CC ADD ON","CC"))</f>
        <v/>
      </c>
      <c r="R297" s="72" t="str">
        <f>IF('Request Testing'!R297&lt;1,"",IF(AND(OR('Request Testing'!L297&gt;0,'Request Testing'!M297&gt;0),COUNTA('Request Testing'!R297)&gt;0),"RC ADD ON","RC"))</f>
        <v/>
      </c>
      <c r="S297" s="70" t="str">
        <f>IF('Request Testing'!S297&lt;1,"",IF(AND(OR('Request Testing'!L297&gt;0,'Request Testing'!M297&gt;0),COUNTA('Request Testing'!S297)&gt;0),"DL ADD ON","DL"))</f>
        <v/>
      </c>
      <c r="T297" s="70" t="str">
        <f>IF('Request Testing'!T297="","",'Request Testing'!T297)</f>
        <v/>
      </c>
      <c r="U297" s="70" t="str">
        <f>IF('Request Testing'!U297&lt;1,"",IF(AND(OR('Request Testing'!L297&gt;0,'Request Testing'!M297&gt;0),COUNTA('Request Testing'!U297)&gt;0),"OH ADD ON","OH"))</f>
        <v/>
      </c>
      <c r="V297" s="73" t="str">
        <f>IF('Request Testing'!V297&lt;1,"",IF(AND(OR('Request Testing'!L297&gt;0,'Request Testing'!M297&gt;0),COUNTA('Request Testing'!V297)&gt;0),"GCP","AM"))</f>
        <v/>
      </c>
      <c r="W297" s="73" t="str">
        <f>IF('Request Testing'!W297&lt;1,"",IF(AND(OR('Request Testing'!L297&gt;0,'Request Testing'!M297&gt;0),COUNTA('Request Testing'!W297)&gt;0),"GCP","NH"))</f>
        <v/>
      </c>
      <c r="X297" s="73" t="str">
        <f>IF('Request Testing'!X297&lt;1,"",IF(AND(OR('Request Testing'!L297&gt;0,'Request Testing'!M297&gt;0),COUNTA('Request Testing'!X297)&gt;0),"GCP","CA"))</f>
        <v/>
      </c>
      <c r="Y297" s="73" t="str">
        <f>IF('Request Testing'!Y297&lt;1,"",IF(AND(OR('Request Testing'!L297&gt;0,'Request Testing'!M297&gt;0),COUNTA('Request Testing'!Y297)&gt;0),"GCP","DD"))</f>
        <v/>
      </c>
      <c r="Z297" s="73" t="str">
        <f>IF('Request Testing'!Z297&lt;1,"",IF(AND(OR('Request Testing'!L297&gt;0,'Request Testing'!M297&gt;0),COUNTA('Request Testing'!Z297)&gt;0),"GCP","TH"))</f>
        <v/>
      </c>
      <c r="AA297" s="73" t="str">
        <f>IF('Request Testing'!AA297&lt;1,"",IF(AND(OR('Request Testing'!L297&gt;0,'Request Testing'!M297&gt;0),COUNTA('Request Testing'!AA297)&gt;0),"GCP","PHA"))</f>
        <v/>
      </c>
      <c r="AB297" s="73" t="str">
        <f>IF('Request Testing'!AB297&lt;1,"",IF(AND(OR('Request Testing'!L297&gt;0,'Request Testing'!M297&gt;0),COUNTA('Request Testing'!AB297)&gt;0),"GCP","OS"))</f>
        <v/>
      </c>
      <c r="AE297" s="74" t="str">
        <f>IF(OR('Request Testing'!L297&gt;0,'Request Testing'!M297&gt;0,'Request Testing'!N297&gt;0,'Request Testing'!O297&gt;0,'Request Testing'!P297&gt;0,'Request Testing'!Q297&gt;0,'Request Testing'!R297&gt;0,'Request Testing'!S297&gt;0,'Request Testing'!T297&gt;0,'Request Testing'!U297&gt;0,'Request Testing'!V297&gt;0,'Request Testing'!W297&gt;0,'Request Testing'!X297&gt;0,'Request Testing'!Y297&gt;0,'Request Testing'!Z297&gt;0,'Request Testing'!AA297&gt;0,'Request Testing'!AB297&gt;0),"X","")</f>
        <v/>
      </c>
      <c r="AF297" s="75" t="str">
        <f>IF(ISNUMBER(SEARCH({"S"},C297)),"S",IF(ISNUMBER(SEARCH({"M"},C297)),"B",IF(ISNUMBER(SEARCH({"B"},C297)),"B",IF(ISNUMBER(SEARCH({"C"},C297)),"C",IF(ISNUMBER(SEARCH({"H"},C297)),"C",IF(ISNUMBER(SEARCH({"F"},C297)),"C",""))))))</f>
        <v/>
      </c>
      <c r="AG297" s="74" t="str">
        <f t="shared" si="80"/>
        <v/>
      </c>
      <c r="AH297" s="74" t="str">
        <f t="shared" si="81"/>
        <v/>
      </c>
      <c r="AI297" s="74" t="str">
        <f t="shared" si="82"/>
        <v/>
      </c>
      <c r="AJ297" s="4" t="str">
        <f t="shared" si="83"/>
        <v/>
      </c>
      <c r="AK297" s="76" t="str">
        <f>IF('Request Testing'!M297&lt;1,"",IF(AND(OR('Request Testing'!$E$1&gt;0),COUNTA('Request Testing'!M297)&gt;0),"CHR","GGP-LD"))</f>
        <v/>
      </c>
      <c r="AL297" s="4" t="str">
        <f t="shared" si="84"/>
        <v/>
      </c>
      <c r="AM297" s="52" t="str">
        <f t="shared" si="85"/>
        <v/>
      </c>
      <c r="AN297" s="4" t="str">
        <f t="shared" si="86"/>
        <v/>
      </c>
      <c r="AO297" s="4" t="str">
        <f t="shared" si="87"/>
        <v/>
      </c>
      <c r="AP297" s="74" t="str">
        <f t="shared" si="88"/>
        <v/>
      </c>
      <c r="AQ297" s="4" t="str">
        <f t="shared" si="89"/>
        <v/>
      </c>
      <c r="AR297" s="4" t="str">
        <f t="shared" si="99"/>
        <v/>
      </c>
      <c r="AS297" s="74" t="str">
        <f t="shared" si="90"/>
        <v/>
      </c>
      <c r="AT297" s="4" t="str">
        <f t="shared" si="91"/>
        <v/>
      </c>
      <c r="AU297" s="4" t="str">
        <f t="shared" si="92"/>
        <v/>
      </c>
      <c r="AV297" s="4" t="str">
        <f t="shared" si="93"/>
        <v/>
      </c>
      <c r="AW297" s="4" t="str">
        <f t="shared" si="94"/>
        <v/>
      </c>
      <c r="AX297" s="4" t="str">
        <f t="shared" si="95"/>
        <v/>
      </c>
      <c r="AY297" s="4" t="str">
        <f t="shared" si="96"/>
        <v/>
      </c>
      <c r="AZ297" s="4" t="str">
        <f t="shared" si="97"/>
        <v/>
      </c>
      <c r="BA297" s="77" t="str">
        <f>IF(AND(OR('Request Testing'!L297&gt;0,'Request Testing'!M297&gt;0),COUNTA('Request Testing'!V297:AB297)&gt;0),"Run Panel","")</f>
        <v/>
      </c>
      <c r="BC297" s="78" t="str">
        <f>IF(AG297="Blood Card",'Order Details'!$S$34,"")</f>
        <v/>
      </c>
      <c r="BD297" s="78" t="str">
        <f>IF(AH297="Hair Card",'Order Details'!$S$35,"")</f>
        <v/>
      </c>
      <c r="BF297" s="4" t="str">
        <f>IF(AJ297="GGP-HD",'Order Details'!$N$10,"")</f>
        <v/>
      </c>
      <c r="BG297" s="79" t="str">
        <f>IF(AK297="GGP-LD",'Order Details'!$N$15,IF(AK297="CHR",'Order Details'!$P$15,""))</f>
        <v/>
      </c>
      <c r="BH297" s="52" t="str">
        <f>IF(AL297="GGP-uLD",'Order Details'!$N$18,"")</f>
        <v/>
      </c>
      <c r="BI297" s="80" t="str">
        <f>IF(AM297="PV",'Order Details'!$N$24,"")</f>
        <v/>
      </c>
      <c r="BJ297" s="78" t="str">
        <f>IF(AN297="HPS",'Order Details'!$N$34,IF(AN297="HPS ADD ON",'Order Details'!$M$34,""))</f>
        <v/>
      </c>
      <c r="BK297" s="78" t="str">
        <f>IF(AO297="CC",'Order Details'!$N$33,IF(AO297="CC ADD ON",'Order Details'!$M$33,""))</f>
        <v/>
      </c>
      <c r="BL297" s="79" t="str">
        <f>IF(AP297="DL",'Order Details'!$N$35,"")</f>
        <v/>
      </c>
      <c r="BM297" s="79" t="str">
        <f>IF(AQ297="RC",'Order Details'!$N$36,"")</f>
        <v/>
      </c>
      <c r="BN297" s="79" t="str">
        <f>IF(AR297="OH",'Order Details'!$N$37,"")</f>
        <v/>
      </c>
      <c r="BO297" s="79" t="str">
        <f>IF(AS297="BVD",'Order Details'!$N$38,"")</f>
        <v/>
      </c>
      <c r="BP297" s="79" t="str">
        <f>IF(AT297="AM",'Order Details'!$N$40,"")</f>
        <v/>
      </c>
      <c r="BQ297" s="79" t="str">
        <f>IF(AU297="NH",'Order Details'!$N$41,"")</f>
        <v/>
      </c>
      <c r="BR297" s="79" t="str">
        <f>IF(AV297="CA",'Order Details'!$N$42,"")</f>
        <v/>
      </c>
      <c r="BS297" s="79" t="str">
        <f>IF(AW297="DD",'Order Details'!$N$43,"")</f>
        <v/>
      </c>
      <c r="BT297" s="79" t="str">
        <f>IF(AX297="TH",'Order Details'!$N$45,"")</f>
        <v/>
      </c>
      <c r="BU297" s="79" t="str">
        <f>IF(AY297="PHA",'Order Details'!$N$44,"")</f>
        <v/>
      </c>
      <c r="BV297" s="79" t="str">
        <f>IF(AZ297="OS",'Order Details'!$N$46,"")</f>
        <v/>
      </c>
      <c r="BW297" s="79" t="str">
        <f>IF(BA297="RUN PANEL",'Order Details'!$N$39,"")</f>
        <v/>
      </c>
      <c r="BX297" s="79" t="str">
        <f t="shared" si="98"/>
        <v/>
      </c>
    </row>
    <row r="298" spans="1:76" ht="15.75" customHeight="1">
      <c r="A298" s="22" t="str">
        <f>IF('Request Testing'!A298&gt;0,'Request Testing'!A298,"")</f>
        <v/>
      </c>
      <c r="B298" s="70" t="str">
        <f>IF('Request Testing'!B298="","",'Request Testing'!B298)</f>
        <v/>
      </c>
      <c r="C298" s="70" t="str">
        <f>IF('Request Testing'!C298="","",'Request Testing'!C298)</f>
        <v/>
      </c>
      <c r="D298" s="24" t="str">
        <f>IF('Request Testing'!D298="","",'Request Testing'!D298)</f>
        <v/>
      </c>
      <c r="E298" s="24" t="str">
        <f>IF('Request Testing'!E298="","",'Request Testing'!E298)</f>
        <v/>
      </c>
      <c r="F298" s="24" t="str">
        <f>IF('Request Testing'!F298="","",'Request Testing'!F298)</f>
        <v/>
      </c>
      <c r="G298" s="22" t="str">
        <f>IF('Request Testing'!G298="","",'Request Testing'!G298)</f>
        <v/>
      </c>
      <c r="H298" s="71" t="str">
        <f>IF('Request Testing'!H298="","",'Request Testing'!H298)</f>
        <v/>
      </c>
      <c r="I298" s="22" t="str">
        <f>IF('Request Testing'!I298="","",'Request Testing'!I298)</f>
        <v/>
      </c>
      <c r="J298" s="22" t="str">
        <f>IF('Request Testing'!J298="","",'Request Testing'!J298)</f>
        <v/>
      </c>
      <c r="K298" s="22" t="str">
        <f>IF('Request Testing'!K298="","",'Request Testing'!K298)</f>
        <v/>
      </c>
      <c r="L298" s="70" t="str">
        <f>IF('Request Testing'!L298="","",'Request Testing'!L298)</f>
        <v/>
      </c>
      <c r="M298" s="70" t="str">
        <f>IF('Request Testing'!M298="","",'Request Testing'!M298)</f>
        <v/>
      </c>
      <c r="N298" s="70" t="str">
        <f>IF('Request Testing'!N298="","",'Request Testing'!N298)</f>
        <v/>
      </c>
      <c r="O298" s="72" t="str">
        <f>IF('Request Testing'!O298&lt;1,"",IF(AND(OR('Request Testing'!L298&gt;0,'Request Testing'!M298&gt;0,'Request Testing'!N298&gt;0),COUNTA('Request Testing'!O298)&gt;0),"","PV"))</f>
        <v/>
      </c>
      <c r="P298" s="72" t="str">
        <f>IF('Request Testing'!P298&lt;1,"",IF(AND(OR('Request Testing'!L298&gt;0,'Request Testing'!M298&gt;0),COUNTA('Request Testing'!P298)&gt;0),"HPS ADD ON","HPS"))</f>
        <v/>
      </c>
      <c r="Q298" s="72" t="str">
        <f>IF('Request Testing'!Q298&lt;1,"",IF(AND(OR('Request Testing'!L298&gt;0,'Request Testing'!M298&gt;0),COUNTA('Request Testing'!Q298)&gt;0),"CC ADD ON","CC"))</f>
        <v/>
      </c>
      <c r="R298" s="72" t="str">
        <f>IF('Request Testing'!R298&lt;1,"",IF(AND(OR('Request Testing'!L298&gt;0,'Request Testing'!M298&gt;0),COUNTA('Request Testing'!R298)&gt;0),"RC ADD ON","RC"))</f>
        <v/>
      </c>
      <c r="S298" s="70" t="str">
        <f>IF('Request Testing'!S298&lt;1,"",IF(AND(OR('Request Testing'!L298&gt;0,'Request Testing'!M298&gt;0),COUNTA('Request Testing'!S298)&gt;0),"DL ADD ON","DL"))</f>
        <v/>
      </c>
      <c r="T298" s="70" t="str">
        <f>IF('Request Testing'!T298="","",'Request Testing'!T298)</f>
        <v/>
      </c>
      <c r="U298" s="70" t="str">
        <f>IF('Request Testing'!U298&lt;1,"",IF(AND(OR('Request Testing'!L298&gt;0,'Request Testing'!M298&gt;0),COUNTA('Request Testing'!U298)&gt;0),"OH ADD ON","OH"))</f>
        <v/>
      </c>
      <c r="V298" s="73" t="str">
        <f>IF('Request Testing'!V298&lt;1,"",IF(AND(OR('Request Testing'!L298&gt;0,'Request Testing'!M298&gt;0),COUNTA('Request Testing'!V298)&gt;0),"GCP","AM"))</f>
        <v/>
      </c>
      <c r="W298" s="73" t="str">
        <f>IF('Request Testing'!W298&lt;1,"",IF(AND(OR('Request Testing'!L298&gt;0,'Request Testing'!M298&gt;0),COUNTA('Request Testing'!W298)&gt;0),"GCP","NH"))</f>
        <v/>
      </c>
      <c r="X298" s="73" t="str">
        <f>IF('Request Testing'!X298&lt;1,"",IF(AND(OR('Request Testing'!L298&gt;0,'Request Testing'!M298&gt;0),COUNTA('Request Testing'!X298)&gt;0),"GCP","CA"))</f>
        <v/>
      </c>
      <c r="Y298" s="73" t="str">
        <f>IF('Request Testing'!Y298&lt;1,"",IF(AND(OR('Request Testing'!L298&gt;0,'Request Testing'!M298&gt;0),COUNTA('Request Testing'!Y298)&gt;0),"GCP","DD"))</f>
        <v/>
      </c>
      <c r="Z298" s="73" t="str">
        <f>IF('Request Testing'!Z298&lt;1,"",IF(AND(OR('Request Testing'!L298&gt;0,'Request Testing'!M298&gt;0),COUNTA('Request Testing'!Z298)&gt;0),"GCP","TH"))</f>
        <v/>
      </c>
      <c r="AA298" s="73" t="str">
        <f>IF('Request Testing'!AA298&lt;1,"",IF(AND(OR('Request Testing'!L298&gt;0,'Request Testing'!M298&gt;0),COUNTA('Request Testing'!AA298)&gt;0),"GCP","PHA"))</f>
        <v/>
      </c>
      <c r="AB298" s="73" t="str">
        <f>IF('Request Testing'!AB298&lt;1,"",IF(AND(OR('Request Testing'!L298&gt;0,'Request Testing'!M298&gt;0),COUNTA('Request Testing'!AB298)&gt;0),"GCP","OS"))</f>
        <v/>
      </c>
      <c r="AE298" s="74" t="str">
        <f>IF(OR('Request Testing'!L298&gt;0,'Request Testing'!M298&gt;0,'Request Testing'!N298&gt;0,'Request Testing'!O298&gt;0,'Request Testing'!P298&gt;0,'Request Testing'!Q298&gt;0,'Request Testing'!R298&gt;0,'Request Testing'!S298&gt;0,'Request Testing'!T298&gt;0,'Request Testing'!U298&gt;0,'Request Testing'!V298&gt;0,'Request Testing'!W298&gt;0,'Request Testing'!X298&gt;0,'Request Testing'!Y298&gt;0,'Request Testing'!Z298&gt;0,'Request Testing'!AA298&gt;0,'Request Testing'!AB298&gt;0),"X","")</f>
        <v/>
      </c>
      <c r="AF298" s="75" t="str">
        <f>IF(ISNUMBER(SEARCH({"S"},C298)),"S",IF(ISNUMBER(SEARCH({"M"},C298)),"B",IF(ISNUMBER(SEARCH({"B"},C298)),"B",IF(ISNUMBER(SEARCH({"C"},C298)),"C",IF(ISNUMBER(SEARCH({"H"},C298)),"C",IF(ISNUMBER(SEARCH({"F"},C298)),"C",""))))))</f>
        <v/>
      </c>
      <c r="AG298" s="74" t="str">
        <f t="shared" si="80"/>
        <v/>
      </c>
      <c r="AH298" s="74" t="str">
        <f t="shared" si="81"/>
        <v/>
      </c>
      <c r="AI298" s="74" t="str">
        <f t="shared" si="82"/>
        <v/>
      </c>
      <c r="AJ298" s="4" t="str">
        <f t="shared" si="83"/>
        <v/>
      </c>
      <c r="AK298" s="76" t="str">
        <f>IF('Request Testing'!M298&lt;1,"",IF(AND(OR('Request Testing'!$E$1&gt;0),COUNTA('Request Testing'!M298)&gt;0),"CHR","GGP-LD"))</f>
        <v/>
      </c>
      <c r="AL298" s="4" t="str">
        <f t="shared" si="84"/>
        <v/>
      </c>
      <c r="AM298" s="52" t="str">
        <f t="shared" si="85"/>
        <v/>
      </c>
      <c r="AN298" s="4" t="str">
        <f t="shared" si="86"/>
        <v/>
      </c>
      <c r="AO298" s="4" t="str">
        <f t="shared" si="87"/>
        <v/>
      </c>
      <c r="AP298" s="74" t="str">
        <f t="shared" si="88"/>
        <v/>
      </c>
      <c r="AQ298" s="4" t="str">
        <f t="shared" si="89"/>
        <v/>
      </c>
      <c r="AR298" s="4" t="str">
        <f t="shared" si="99"/>
        <v/>
      </c>
      <c r="AS298" s="74" t="str">
        <f t="shared" si="90"/>
        <v/>
      </c>
      <c r="AT298" s="4" t="str">
        <f t="shared" si="91"/>
        <v/>
      </c>
      <c r="AU298" s="4" t="str">
        <f t="shared" si="92"/>
        <v/>
      </c>
      <c r="AV298" s="4" t="str">
        <f t="shared" si="93"/>
        <v/>
      </c>
      <c r="AW298" s="4" t="str">
        <f t="shared" si="94"/>
        <v/>
      </c>
      <c r="AX298" s="4" t="str">
        <f t="shared" si="95"/>
        <v/>
      </c>
      <c r="AY298" s="4" t="str">
        <f t="shared" si="96"/>
        <v/>
      </c>
      <c r="AZ298" s="4" t="str">
        <f t="shared" si="97"/>
        <v/>
      </c>
      <c r="BA298" s="77" t="str">
        <f>IF(AND(OR('Request Testing'!L298&gt;0,'Request Testing'!M298&gt;0),COUNTA('Request Testing'!V298:AB298)&gt;0),"Run Panel","")</f>
        <v/>
      </c>
      <c r="BC298" s="78" t="str">
        <f>IF(AG298="Blood Card",'Order Details'!$S$34,"")</f>
        <v/>
      </c>
      <c r="BD298" s="78" t="str">
        <f>IF(AH298="Hair Card",'Order Details'!$S$35,"")</f>
        <v/>
      </c>
      <c r="BF298" s="4" t="str">
        <f>IF(AJ298="GGP-HD",'Order Details'!$N$10,"")</f>
        <v/>
      </c>
      <c r="BG298" s="79" t="str">
        <f>IF(AK298="GGP-LD",'Order Details'!$N$15,IF(AK298="CHR",'Order Details'!$P$15,""))</f>
        <v/>
      </c>
      <c r="BH298" s="52" t="str">
        <f>IF(AL298="GGP-uLD",'Order Details'!$N$18,"")</f>
        <v/>
      </c>
      <c r="BI298" s="80" t="str">
        <f>IF(AM298="PV",'Order Details'!$N$24,"")</f>
        <v/>
      </c>
      <c r="BJ298" s="78" t="str">
        <f>IF(AN298="HPS",'Order Details'!$N$34,IF(AN298="HPS ADD ON",'Order Details'!$M$34,""))</f>
        <v/>
      </c>
      <c r="BK298" s="78" t="str">
        <f>IF(AO298="CC",'Order Details'!$N$33,IF(AO298="CC ADD ON",'Order Details'!$M$33,""))</f>
        <v/>
      </c>
      <c r="BL298" s="79" t="str">
        <f>IF(AP298="DL",'Order Details'!$N$35,"")</f>
        <v/>
      </c>
      <c r="BM298" s="79" t="str">
        <f>IF(AQ298="RC",'Order Details'!$N$36,"")</f>
        <v/>
      </c>
      <c r="BN298" s="79" t="str">
        <f>IF(AR298="OH",'Order Details'!$N$37,"")</f>
        <v/>
      </c>
      <c r="BO298" s="79" t="str">
        <f>IF(AS298="BVD",'Order Details'!$N$38,"")</f>
        <v/>
      </c>
      <c r="BP298" s="79" t="str">
        <f>IF(AT298="AM",'Order Details'!$N$40,"")</f>
        <v/>
      </c>
      <c r="BQ298" s="79" t="str">
        <f>IF(AU298="NH",'Order Details'!$N$41,"")</f>
        <v/>
      </c>
      <c r="BR298" s="79" t="str">
        <f>IF(AV298="CA",'Order Details'!$N$42,"")</f>
        <v/>
      </c>
      <c r="BS298" s="79" t="str">
        <f>IF(AW298="DD",'Order Details'!$N$43,"")</f>
        <v/>
      </c>
      <c r="BT298" s="79" t="str">
        <f>IF(AX298="TH",'Order Details'!$N$45,"")</f>
        <v/>
      </c>
      <c r="BU298" s="79" t="str">
        <f>IF(AY298="PHA",'Order Details'!$N$44,"")</f>
        <v/>
      </c>
      <c r="BV298" s="79" t="str">
        <f>IF(AZ298="OS",'Order Details'!$N$46,"")</f>
        <v/>
      </c>
      <c r="BW298" s="79" t="str">
        <f>IF(BA298="RUN PANEL",'Order Details'!$N$39,"")</f>
        <v/>
      </c>
      <c r="BX298" s="79" t="str">
        <f t="shared" si="98"/>
        <v/>
      </c>
    </row>
    <row r="299" spans="1:76" ht="15.75" customHeight="1">
      <c r="A299" s="22" t="str">
        <f>IF('Request Testing'!A299&gt;0,'Request Testing'!A299,"")</f>
        <v/>
      </c>
      <c r="B299" s="70" t="str">
        <f>IF('Request Testing'!B299="","",'Request Testing'!B299)</f>
        <v/>
      </c>
      <c r="C299" s="70" t="str">
        <f>IF('Request Testing'!C299="","",'Request Testing'!C299)</f>
        <v/>
      </c>
      <c r="D299" s="24" t="str">
        <f>IF('Request Testing'!D299="","",'Request Testing'!D299)</f>
        <v/>
      </c>
      <c r="E299" s="24" t="str">
        <f>IF('Request Testing'!E299="","",'Request Testing'!E299)</f>
        <v/>
      </c>
      <c r="F299" s="24" t="str">
        <f>IF('Request Testing'!F299="","",'Request Testing'!F299)</f>
        <v/>
      </c>
      <c r="G299" s="22" t="str">
        <f>IF('Request Testing'!G299="","",'Request Testing'!G299)</f>
        <v/>
      </c>
      <c r="H299" s="71" t="str">
        <f>IF('Request Testing'!H299="","",'Request Testing'!H299)</f>
        <v/>
      </c>
      <c r="I299" s="22" t="str">
        <f>IF('Request Testing'!I299="","",'Request Testing'!I299)</f>
        <v/>
      </c>
      <c r="J299" s="22" t="str">
        <f>IF('Request Testing'!J299="","",'Request Testing'!J299)</f>
        <v/>
      </c>
      <c r="K299" s="22" t="str">
        <f>IF('Request Testing'!K299="","",'Request Testing'!K299)</f>
        <v/>
      </c>
      <c r="L299" s="70" t="str">
        <f>IF('Request Testing'!L299="","",'Request Testing'!L299)</f>
        <v/>
      </c>
      <c r="M299" s="70" t="str">
        <f>IF('Request Testing'!M299="","",'Request Testing'!M299)</f>
        <v/>
      </c>
      <c r="N299" s="70" t="str">
        <f>IF('Request Testing'!N299="","",'Request Testing'!N299)</f>
        <v/>
      </c>
      <c r="O299" s="72" t="str">
        <f>IF('Request Testing'!O299&lt;1,"",IF(AND(OR('Request Testing'!L299&gt;0,'Request Testing'!M299&gt;0,'Request Testing'!N299&gt;0),COUNTA('Request Testing'!O299)&gt;0),"","PV"))</f>
        <v/>
      </c>
      <c r="P299" s="72" t="str">
        <f>IF('Request Testing'!P299&lt;1,"",IF(AND(OR('Request Testing'!L299&gt;0,'Request Testing'!M299&gt;0),COUNTA('Request Testing'!P299)&gt;0),"HPS ADD ON","HPS"))</f>
        <v/>
      </c>
      <c r="Q299" s="72" t="str">
        <f>IF('Request Testing'!Q299&lt;1,"",IF(AND(OR('Request Testing'!L299&gt;0,'Request Testing'!M299&gt;0),COUNTA('Request Testing'!Q299)&gt;0),"CC ADD ON","CC"))</f>
        <v/>
      </c>
      <c r="R299" s="72" t="str">
        <f>IF('Request Testing'!R299&lt;1,"",IF(AND(OR('Request Testing'!L299&gt;0,'Request Testing'!M299&gt;0),COUNTA('Request Testing'!R299)&gt;0),"RC ADD ON","RC"))</f>
        <v/>
      </c>
      <c r="S299" s="70" t="str">
        <f>IF('Request Testing'!S299&lt;1,"",IF(AND(OR('Request Testing'!L299&gt;0,'Request Testing'!M299&gt;0),COUNTA('Request Testing'!S299)&gt;0),"DL ADD ON","DL"))</f>
        <v/>
      </c>
      <c r="T299" s="70" t="str">
        <f>IF('Request Testing'!T299="","",'Request Testing'!T299)</f>
        <v/>
      </c>
      <c r="U299" s="70" t="str">
        <f>IF('Request Testing'!U299&lt;1,"",IF(AND(OR('Request Testing'!L299&gt;0,'Request Testing'!M299&gt;0),COUNTA('Request Testing'!U299)&gt;0),"OH ADD ON","OH"))</f>
        <v/>
      </c>
      <c r="V299" s="73" t="str">
        <f>IF('Request Testing'!V299&lt;1,"",IF(AND(OR('Request Testing'!L299&gt;0,'Request Testing'!M299&gt;0),COUNTA('Request Testing'!V299)&gt;0),"GCP","AM"))</f>
        <v/>
      </c>
      <c r="W299" s="73" t="str">
        <f>IF('Request Testing'!W299&lt;1,"",IF(AND(OR('Request Testing'!L299&gt;0,'Request Testing'!M299&gt;0),COUNTA('Request Testing'!W299)&gt;0),"GCP","NH"))</f>
        <v/>
      </c>
      <c r="X299" s="73" t="str">
        <f>IF('Request Testing'!X299&lt;1,"",IF(AND(OR('Request Testing'!L299&gt;0,'Request Testing'!M299&gt;0),COUNTA('Request Testing'!X299)&gt;0),"GCP","CA"))</f>
        <v/>
      </c>
      <c r="Y299" s="73" t="str">
        <f>IF('Request Testing'!Y299&lt;1,"",IF(AND(OR('Request Testing'!L299&gt;0,'Request Testing'!M299&gt;0),COUNTA('Request Testing'!Y299)&gt;0),"GCP","DD"))</f>
        <v/>
      </c>
      <c r="Z299" s="73" t="str">
        <f>IF('Request Testing'!Z299&lt;1,"",IF(AND(OR('Request Testing'!L299&gt;0,'Request Testing'!M299&gt;0),COUNTA('Request Testing'!Z299)&gt;0),"GCP","TH"))</f>
        <v/>
      </c>
      <c r="AA299" s="73" t="str">
        <f>IF('Request Testing'!AA299&lt;1,"",IF(AND(OR('Request Testing'!L299&gt;0,'Request Testing'!M299&gt;0),COUNTA('Request Testing'!AA299)&gt;0),"GCP","PHA"))</f>
        <v/>
      </c>
      <c r="AB299" s="73" t="str">
        <f>IF('Request Testing'!AB299&lt;1,"",IF(AND(OR('Request Testing'!L299&gt;0,'Request Testing'!M299&gt;0),COUNTA('Request Testing'!AB299)&gt;0),"GCP","OS"))</f>
        <v/>
      </c>
      <c r="AE299" s="74" t="str">
        <f>IF(OR('Request Testing'!L299&gt;0,'Request Testing'!M299&gt;0,'Request Testing'!N299&gt;0,'Request Testing'!O299&gt;0,'Request Testing'!P299&gt;0,'Request Testing'!Q299&gt;0,'Request Testing'!R299&gt;0,'Request Testing'!S299&gt;0,'Request Testing'!T299&gt;0,'Request Testing'!U299&gt;0,'Request Testing'!V299&gt;0,'Request Testing'!W299&gt;0,'Request Testing'!X299&gt;0,'Request Testing'!Y299&gt;0,'Request Testing'!Z299&gt;0,'Request Testing'!AA299&gt;0,'Request Testing'!AB299&gt;0),"X","")</f>
        <v/>
      </c>
      <c r="AF299" s="75" t="str">
        <f>IF(ISNUMBER(SEARCH({"S"},C299)),"S",IF(ISNUMBER(SEARCH({"M"},C299)),"B",IF(ISNUMBER(SEARCH({"B"},C299)),"B",IF(ISNUMBER(SEARCH({"C"},C299)),"C",IF(ISNUMBER(SEARCH({"H"},C299)),"C",IF(ISNUMBER(SEARCH({"F"},C299)),"C",""))))))</f>
        <v/>
      </c>
      <c r="AG299" s="74" t="str">
        <f t="shared" si="80"/>
        <v/>
      </c>
      <c r="AH299" s="74" t="str">
        <f t="shared" si="81"/>
        <v/>
      </c>
      <c r="AI299" s="74" t="str">
        <f t="shared" si="82"/>
        <v/>
      </c>
      <c r="AJ299" s="4" t="str">
        <f t="shared" si="83"/>
        <v/>
      </c>
      <c r="AK299" s="76" t="str">
        <f>IF('Request Testing'!M299&lt;1,"",IF(AND(OR('Request Testing'!$E$1&gt;0),COUNTA('Request Testing'!M299)&gt;0),"CHR","GGP-LD"))</f>
        <v/>
      </c>
      <c r="AL299" s="4" t="str">
        <f t="shared" si="84"/>
        <v/>
      </c>
      <c r="AM299" s="52" t="str">
        <f t="shared" si="85"/>
        <v/>
      </c>
      <c r="AN299" s="4" t="str">
        <f t="shared" si="86"/>
        <v/>
      </c>
      <c r="AO299" s="4" t="str">
        <f t="shared" si="87"/>
        <v/>
      </c>
      <c r="AP299" s="74" t="str">
        <f t="shared" si="88"/>
        <v/>
      </c>
      <c r="AQ299" s="4" t="str">
        <f t="shared" si="89"/>
        <v/>
      </c>
      <c r="AR299" s="4" t="str">
        <f t="shared" si="99"/>
        <v/>
      </c>
      <c r="AS299" s="74" t="str">
        <f t="shared" si="90"/>
        <v/>
      </c>
      <c r="AT299" s="4" t="str">
        <f t="shared" si="91"/>
        <v/>
      </c>
      <c r="AU299" s="4" t="str">
        <f t="shared" si="92"/>
        <v/>
      </c>
      <c r="AV299" s="4" t="str">
        <f t="shared" si="93"/>
        <v/>
      </c>
      <c r="AW299" s="4" t="str">
        <f t="shared" si="94"/>
        <v/>
      </c>
      <c r="AX299" s="4" t="str">
        <f t="shared" si="95"/>
        <v/>
      </c>
      <c r="AY299" s="4" t="str">
        <f t="shared" si="96"/>
        <v/>
      </c>
      <c r="AZ299" s="4" t="str">
        <f t="shared" si="97"/>
        <v/>
      </c>
      <c r="BA299" s="77" t="str">
        <f>IF(AND(OR('Request Testing'!L299&gt;0,'Request Testing'!M299&gt;0),COUNTA('Request Testing'!V299:AB299)&gt;0),"Run Panel","")</f>
        <v/>
      </c>
      <c r="BC299" s="78" t="str">
        <f>IF(AG299="Blood Card",'Order Details'!$S$34,"")</f>
        <v/>
      </c>
      <c r="BD299" s="78" t="str">
        <f>IF(AH299="Hair Card",'Order Details'!$S$35,"")</f>
        <v/>
      </c>
      <c r="BF299" s="4" t="str">
        <f>IF(AJ299="GGP-HD",'Order Details'!$N$10,"")</f>
        <v/>
      </c>
      <c r="BG299" s="79" t="str">
        <f>IF(AK299="GGP-LD",'Order Details'!$N$15,IF(AK299="CHR",'Order Details'!$P$15,""))</f>
        <v/>
      </c>
      <c r="BH299" s="52" t="str">
        <f>IF(AL299="GGP-uLD",'Order Details'!$N$18,"")</f>
        <v/>
      </c>
      <c r="BI299" s="80" t="str">
        <f>IF(AM299="PV",'Order Details'!$N$24,"")</f>
        <v/>
      </c>
      <c r="BJ299" s="78" t="str">
        <f>IF(AN299="HPS",'Order Details'!$N$34,IF(AN299="HPS ADD ON",'Order Details'!$M$34,""))</f>
        <v/>
      </c>
      <c r="BK299" s="78" t="str">
        <f>IF(AO299="CC",'Order Details'!$N$33,IF(AO299="CC ADD ON",'Order Details'!$M$33,""))</f>
        <v/>
      </c>
      <c r="BL299" s="79" t="str">
        <f>IF(AP299="DL",'Order Details'!$N$35,"")</f>
        <v/>
      </c>
      <c r="BM299" s="79" t="str">
        <f>IF(AQ299="RC",'Order Details'!$N$36,"")</f>
        <v/>
      </c>
      <c r="BN299" s="79" t="str">
        <f>IF(AR299="OH",'Order Details'!$N$37,"")</f>
        <v/>
      </c>
      <c r="BO299" s="79" t="str">
        <f>IF(AS299="BVD",'Order Details'!$N$38,"")</f>
        <v/>
      </c>
      <c r="BP299" s="79" t="str">
        <f>IF(AT299="AM",'Order Details'!$N$40,"")</f>
        <v/>
      </c>
      <c r="BQ299" s="79" t="str">
        <f>IF(AU299="NH",'Order Details'!$N$41,"")</f>
        <v/>
      </c>
      <c r="BR299" s="79" t="str">
        <f>IF(AV299="CA",'Order Details'!$N$42,"")</f>
        <v/>
      </c>
      <c r="BS299" s="79" t="str">
        <f>IF(AW299="DD",'Order Details'!$N$43,"")</f>
        <v/>
      </c>
      <c r="BT299" s="79" t="str">
        <f>IF(AX299="TH",'Order Details'!$N$45,"")</f>
        <v/>
      </c>
      <c r="BU299" s="79" t="str">
        <f>IF(AY299="PHA",'Order Details'!$N$44,"")</f>
        <v/>
      </c>
      <c r="BV299" s="79" t="str">
        <f>IF(AZ299="OS",'Order Details'!$N$46,"")</f>
        <v/>
      </c>
      <c r="BW299" s="79" t="str">
        <f>IF(BA299="RUN PANEL",'Order Details'!$N$39,"")</f>
        <v/>
      </c>
      <c r="BX299" s="79" t="str">
        <f t="shared" si="98"/>
        <v/>
      </c>
    </row>
    <row r="300" spans="1:76" ht="15.75" customHeight="1">
      <c r="A300" s="22" t="str">
        <f>IF('Request Testing'!A300&gt;0,'Request Testing'!A300,"")</f>
        <v/>
      </c>
      <c r="B300" s="70" t="str">
        <f>IF('Request Testing'!B300="","",'Request Testing'!B300)</f>
        <v/>
      </c>
      <c r="C300" s="70" t="str">
        <f>IF('Request Testing'!C300="","",'Request Testing'!C300)</f>
        <v/>
      </c>
      <c r="D300" s="24" t="str">
        <f>IF('Request Testing'!D300="","",'Request Testing'!D300)</f>
        <v/>
      </c>
      <c r="E300" s="24" t="str">
        <f>IF('Request Testing'!E300="","",'Request Testing'!E300)</f>
        <v/>
      </c>
      <c r="F300" s="24" t="str">
        <f>IF('Request Testing'!F300="","",'Request Testing'!F300)</f>
        <v/>
      </c>
      <c r="G300" s="22" t="str">
        <f>IF('Request Testing'!G300="","",'Request Testing'!G300)</f>
        <v/>
      </c>
      <c r="H300" s="71" t="str">
        <f>IF('Request Testing'!H300="","",'Request Testing'!H300)</f>
        <v/>
      </c>
      <c r="I300" s="22" t="str">
        <f>IF('Request Testing'!I300="","",'Request Testing'!I300)</f>
        <v/>
      </c>
      <c r="J300" s="22" t="str">
        <f>IF('Request Testing'!J300="","",'Request Testing'!J300)</f>
        <v/>
      </c>
      <c r="K300" s="22" t="str">
        <f>IF('Request Testing'!K300="","",'Request Testing'!K300)</f>
        <v/>
      </c>
      <c r="L300" s="70" t="str">
        <f>IF('Request Testing'!L300="","",'Request Testing'!L300)</f>
        <v/>
      </c>
      <c r="M300" s="70" t="str">
        <f>IF('Request Testing'!M300="","",'Request Testing'!M300)</f>
        <v/>
      </c>
      <c r="N300" s="70" t="str">
        <f>IF('Request Testing'!N300="","",'Request Testing'!N300)</f>
        <v/>
      </c>
      <c r="O300" s="72" t="str">
        <f>IF('Request Testing'!O300&lt;1,"",IF(AND(OR('Request Testing'!L300&gt;0,'Request Testing'!M300&gt;0,'Request Testing'!N300&gt;0),COUNTA('Request Testing'!O300)&gt;0),"","PV"))</f>
        <v/>
      </c>
      <c r="P300" s="72" t="str">
        <f>IF('Request Testing'!P300&lt;1,"",IF(AND(OR('Request Testing'!L300&gt;0,'Request Testing'!M300&gt;0),COUNTA('Request Testing'!P300)&gt;0),"HPS ADD ON","HPS"))</f>
        <v/>
      </c>
      <c r="Q300" s="72" t="str">
        <f>IF('Request Testing'!Q300&lt;1,"",IF(AND(OR('Request Testing'!L300&gt;0,'Request Testing'!M300&gt;0),COUNTA('Request Testing'!Q300)&gt;0),"CC ADD ON","CC"))</f>
        <v/>
      </c>
      <c r="R300" s="72" t="str">
        <f>IF('Request Testing'!R300&lt;1,"",IF(AND(OR('Request Testing'!L300&gt;0,'Request Testing'!M300&gt;0),COUNTA('Request Testing'!R300)&gt;0),"RC ADD ON","RC"))</f>
        <v/>
      </c>
      <c r="S300" s="70" t="str">
        <f>IF('Request Testing'!S300&lt;1,"",IF(AND(OR('Request Testing'!L300&gt;0,'Request Testing'!M300&gt;0),COUNTA('Request Testing'!S300)&gt;0),"DL ADD ON","DL"))</f>
        <v/>
      </c>
      <c r="T300" s="70" t="str">
        <f>IF('Request Testing'!T300="","",'Request Testing'!T300)</f>
        <v/>
      </c>
      <c r="U300" s="70" t="str">
        <f>IF('Request Testing'!U300&lt;1,"",IF(AND(OR('Request Testing'!L300&gt;0,'Request Testing'!M300&gt;0),COUNTA('Request Testing'!U300)&gt;0),"OH ADD ON","OH"))</f>
        <v/>
      </c>
      <c r="V300" s="73" t="str">
        <f>IF('Request Testing'!V300&lt;1,"",IF(AND(OR('Request Testing'!L300&gt;0,'Request Testing'!M300&gt;0),COUNTA('Request Testing'!V300)&gt;0),"GCP","AM"))</f>
        <v/>
      </c>
      <c r="W300" s="73" t="str">
        <f>IF('Request Testing'!W300&lt;1,"",IF(AND(OR('Request Testing'!L300&gt;0,'Request Testing'!M300&gt;0),COUNTA('Request Testing'!W300)&gt;0),"GCP","NH"))</f>
        <v/>
      </c>
      <c r="X300" s="73" t="str">
        <f>IF('Request Testing'!X300&lt;1,"",IF(AND(OR('Request Testing'!L300&gt;0,'Request Testing'!M300&gt;0),COUNTA('Request Testing'!X300)&gt;0),"GCP","CA"))</f>
        <v/>
      </c>
      <c r="Y300" s="73" t="str">
        <f>IF('Request Testing'!Y300&lt;1,"",IF(AND(OR('Request Testing'!L300&gt;0,'Request Testing'!M300&gt;0),COUNTA('Request Testing'!Y300)&gt;0),"GCP","DD"))</f>
        <v/>
      </c>
      <c r="Z300" s="73" t="str">
        <f>IF('Request Testing'!Z300&lt;1,"",IF(AND(OR('Request Testing'!L300&gt;0,'Request Testing'!M300&gt;0),COUNTA('Request Testing'!Z300)&gt;0),"GCP","TH"))</f>
        <v/>
      </c>
      <c r="AA300" s="73" t="str">
        <f>IF('Request Testing'!AA300&lt;1,"",IF(AND(OR('Request Testing'!L300&gt;0,'Request Testing'!M300&gt;0),COUNTA('Request Testing'!AA300)&gt;0),"GCP","PHA"))</f>
        <v/>
      </c>
      <c r="AB300" s="73" t="str">
        <f>IF('Request Testing'!AB300&lt;1,"",IF(AND(OR('Request Testing'!L300&gt;0,'Request Testing'!M300&gt;0),COUNTA('Request Testing'!AB300)&gt;0),"GCP","OS"))</f>
        <v/>
      </c>
      <c r="AE300" s="74" t="str">
        <f>IF(OR('Request Testing'!L300&gt;0,'Request Testing'!M300&gt;0,'Request Testing'!N300&gt;0,'Request Testing'!O300&gt;0,'Request Testing'!P300&gt;0,'Request Testing'!Q300&gt;0,'Request Testing'!R300&gt;0,'Request Testing'!S300&gt;0,'Request Testing'!T300&gt;0,'Request Testing'!U300&gt;0,'Request Testing'!V300&gt;0,'Request Testing'!W300&gt;0,'Request Testing'!X300&gt;0,'Request Testing'!Y300&gt;0,'Request Testing'!Z300&gt;0,'Request Testing'!AA300&gt;0,'Request Testing'!AB300&gt;0),"X","")</f>
        <v/>
      </c>
      <c r="AF300" s="75" t="str">
        <f>IF(ISNUMBER(SEARCH({"S"},C300)),"S",IF(ISNUMBER(SEARCH({"M"},C300)),"B",IF(ISNUMBER(SEARCH({"B"},C300)),"B",IF(ISNUMBER(SEARCH({"C"},C300)),"C",IF(ISNUMBER(SEARCH({"H"},C300)),"C",IF(ISNUMBER(SEARCH({"F"},C300)),"C",""))))))</f>
        <v/>
      </c>
      <c r="AG300" s="74" t="str">
        <f t="shared" si="80"/>
        <v/>
      </c>
      <c r="AH300" s="74" t="str">
        <f t="shared" si="81"/>
        <v/>
      </c>
      <c r="AI300" s="74" t="str">
        <f t="shared" si="82"/>
        <v/>
      </c>
      <c r="AJ300" s="4" t="str">
        <f t="shared" si="83"/>
        <v/>
      </c>
      <c r="AK300" s="76" t="str">
        <f>IF('Request Testing'!M300&lt;1,"",IF(AND(OR('Request Testing'!$E$1&gt;0),COUNTA('Request Testing'!M300)&gt;0),"CHR","GGP-LD"))</f>
        <v/>
      </c>
      <c r="AL300" s="4" t="str">
        <f t="shared" si="84"/>
        <v/>
      </c>
      <c r="AM300" s="52" t="str">
        <f t="shared" si="85"/>
        <v/>
      </c>
      <c r="AN300" s="4" t="str">
        <f t="shared" si="86"/>
        <v/>
      </c>
      <c r="AO300" s="4" t="str">
        <f t="shared" si="87"/>
        <v/>
      </c>
      <c r="AP300" s="74" t="str">
        <f t="shared" si="88"/>
        <v/>
      </c>
      <c r="AQ300" s="4" t="str">
        <f t="shared" si="89"/>
        <v/>
      </c>
      <c r="AR300" s="4" t="str">
        <f t="shared" si="99"/>
        <v/>
      </c>
      <c r="AS300" s="74" t="str">
        <f t="shared" si="90"/>
        <v/>
      </c>
      <c r="AT300" s="4" t="str">
        <f t="shared" si="91"/>
        <v/>
      </c>
      <c r="AU300" s="4" t="str">
        <f t="shared" si="92"/>
        <v/>
      </c>
      <c r="AV300" s="4" t="str">
        <f t="shared" si="93"/>
        <v/>
      </c>
      <c r="AW300" s="4" t="str">
        <f t="shared" si="94"/>
        <v/>
      </c>
      <c r="AX300" s="4" t="str">
        <f t="shared" si="95"/>
        <v/>
      </c>
      <c r="AY300" s="4" t="str">
        <f t="shared" si="96"/>
        <v/>
      </c>
      <c r="AZ300" s="4" t="str">
        <f t="shared" si="97"/>
        <v/>
      </c>
      <c r="BA300" s="77" t="str">
        <f>IF(AND(OR('Request Testing'!L300&gt;0,'Request Testing'!M300&gt;0),COUNTA('Request Testing'!V300:AB300)&gt;0),"Run Panel","")</f>
        <v/>
      </c>
      <c r="BC300" s="78" t="str">
        <f>IF(AG300="Blood Card",'Order Details'!$S$34,"")</f>
        <v/>
      </c>
      <c r="BD300" s="78" t="str">
        <f>IF(AH300="Hair Card",'Order Details'!$S$35,"")</f>
        <v/>
      </c>
      <c r="BF300" s="4" t="str">
        <f>IF(AJ300="GGP-HD",'Order Details'!$N$10,"")</f>
        <v/>
      </c>
      <c r="BG300" s="79" t="str">
        <f>IF(AK300="GGP-LD",'Order Details'!$N$15,IF(AK300="CHR",'Order Details'!$P$15,""))</f>
        <v/>
      </c>
      <c r="BH300" s="52" t="str">
        <f>IF(AL300="GGP-uLD",'Order Details'!$N$18,"")</f>
        <v/>
      </c>
      <c r="BI300" s="80" t="str">
        <f>IF(AM300="PV",'Order Details'!$N$24,"")</f>
        <v/>
      </c>
      <c r="BJ300" s="78" t="str">
        <f>IF(AN300="HPS",'Order Details'!$N$34,IF(AN300="HPS ADD ON",'Order Details'!$M$34,""))</f>
        <v/>
      </c>
      <c r="BK300" s="78" t="str">
        <f>IF(AO300="CC",'Order Details'!$N$33,IF(AO300="CC ADD ON",'Order Details'!$M$33,""))</f>
        <v/>
      </c>
      <c r="BL300" s="79" t="str">
        <f>IF(AP300="DL",'Order Details'!$N$35,"")</f>
        <v/>
      </c>
      <c r="BM300" s="79" t="str">
        <f>IF(AQ300="RC",'Order Details'!$N$36,"")</f>
        <v/>
      </c>
      <c r="BN300" s="79" t="str">
        <f>IF(AR300="OH",'Order Details'!$N$37,"")</f>
        <v/>
      </c>
      <c r="BO300" s="79" t="str">
        <f>IF(AS300="BVD",'Order Details'!$N$38,"")</f>
        <v/>
      </c>
      <c r="BP300" s="79" t="str">
        <f>IF(AT300="AM",'Order Details'!$N$40,"")</f>
        <v/>
      </c>
      <c r="BQ300" s="79" t="str">
        <f>IF(AU300="NH",'Order Details'!$N$41,"")</f>
        <v/>
      </c>
      <c r="BR300" s="79" t="str">
        <f>IF(AV300="CA",'Order Details'!$N$42,"")</f>
        <v/>
      </c>
      <c r="BS300" s="79" t="str">
        <f>IF(AW300="DD",'Order Details'!$N$43,"")</f>
        <v/>
      </c>
      <c r="BT300" s="79" t="str">
        <f>IF(AX300="TH",'Order Details'!$N$45,"")</f>
        <v/>
      </c>
      <c r="BU300" s="79" t="str">
        <f>IF(AY300="PHA",'Order Details'!$N$44,"")</f>
        <v/>
      </c>
      <c r="BV300" s="79" t="str">
        <f>IF(AZ300="OS",'Order Details'!$N$46,"")</f>
        <v/>
      </c>
      <c r="BW300" s="79" t="str">
        <f>IF(BA300="RUN PANEL",'Order Details'!$N$39,"")</f>
        <v/>
      </c>
      <c r="BX300" s="79" t="str">
        <f t="shared" si="98"/>
        <v/>
      </c>
    </row>
    <row r="301" spans="1:76" ht="15.75" customHeight="1">
      <c r="A301" s="22" t="str">
        <f>IF('Request Testing'!A301&gt;0,'Request Testing'!A301,"")</f>
        <v/>
      </c>
      <c r="B301" s="70" t="str">
        <f>IF('Request Testing'!B301="","",'Request Testing'!B301)</f>
        <v/>
      </c>
      <c r="C301" s="70" t="str">
        <f>IF('Request Testing'!C301="","",'Request Testing'!C301)</f>
        <v/>
      </c>
      <c r="D301" s="24" t="str">
        <f>IF('Request Testing'!D301="","",'Request Testing'!D301)</f>
        <v/>
      </c>
      <c r="E301" s="24" t="str">
        <f>IF('Request Testing'!E301="","",'Request Testing'!E301)</f>
        <v/>
      </c>
      <c r="F301" s="24" t="str">
        <f>IF('Request Testing'!F301="","",'Request Testing'!F301)</f>
        <v/>
      </c>
      <c r="G301" s="22" t="str">
        <f>IF('Request Testing'!G301="","",'Request Testing'!G301)</f>
        <v/>
      </c>
      <c r="H301" s="71" t="str">
        <f>IF('Request Testing'!H301="","",'Request Testing'!H301)</f>
        <v/>
      </c>
      <c r="I301" s="22" t="str">
        <f>IF('Request Testing'!I301="","",'Request Testing'!I301)</f>
        <v/>
      </c>
      <c r="J301" s="22" t="str">
        <f>IF('Request Testing'!J301="","",'Request Testing'!J301)</f>
        <v/>
      </c>
      <c r="K301" s="22" t="str">
        <f>IF('Request Testing'!K301="","",'Request Testing'!K301)</f>
        <v/>
      </c>
      <c r="L301" s="70" t="str">
        <f>IF('Request Testing'!L301="","",'Request Testing'!L301)</f>
        <v/>
      </c>
      <c r="M301" s="70" t="str">
        <f>IF('Request Testing'!M301="","",'Request Testing'!M301)</f>
        <v/>
      </c>
      <c r="N301" s="70" t="str">
        <f>IF('Request Testing'!N301="","",'Request Testing'!N301)</f>
        <v/>
      </c>
      <c r="O301" s="72" t="str">
        <f>IF('Request Testing'!O301&lt;1,"",IF(AND(OR('Request Testing'!L301&gt;0,'Request Testing'!M301&gt;0,'Request Testing'!N301&gt;0),COUNTA('Request Testing'!O301)&gt;0),"","PV"))</f>
        <v/>
      </c>
      <c r="P301" s="72" t="str">
        <f>IF('Request Testing'!P301&lt;1,"",IF(AND(OR('Request Testing'!L301&gt;0,'Request Testing'!M301&gt;0),COUNTA('Request Testing'!P301)&gt;0),"HPS ADD ON","HPS"))</f>
        <v/>
      </c>
      <c r="Q301" s="72" t="str">
        <f>IF('Request Testing'!Q301&lt;1,"",IF(AND(OR('Request Testing'!L301&gt;0,'Request Testing'!M301&gt;0),COUNTA('Request Testing'!Q301)&gt;0),"CC ADD ON","CC"))</f>
        <v/>
      </c>
      <c r="R301" s="72" t="str">
        <f>IF('Request Testing'!R301&lt;1,"",IF(AND(OR('Request Testing'!L301&gt;0,'Request Testing'!M301&gt;0),COUNTA('Request Testing'!R301)&gt;0),"RC ADD ON","RC"))</f>
        <v/>
      </c>
      <c r="S301" s="70" t="str">
        <f>IF('Request Testing'!S301&lt;1,"",IF(AND(OR('Request Testing'!L301&gt;0,'Request Testing'!M301&gt;0),COUNTA('Request Testing'!S301)&gt;0),"DL ADD ON","DL"))</f>
        <v/>
      </c>
      <c r="T301" s="70" t="str">
        <f>IF('Request Testing'!T301="","",'Request Testing'!T301)</f>
        <v/>
      </c>
      <c r="U301" s="70" t="str">
        <f>IF('Request Testing'!U301&lt;1,"",IF(AND(OR('Request Testing'!L301&gt;0,'Request Testing'!M301&gt;0),COUNTA('Request Testing'!U301)&gt;0),"OH ADD ON","OH"))</f>
        <v/>
      </c>
      <c r="V301" s="73" t="str">
        <f>IF('Request Testing'!V301&lt;1,"",IF(AND(OR('Request Testing'!L301&gt;0,'Request Testing'!M301&gt;0),COUNTA('Request Testing'!V301)&gt;0),"GCP","AM"))</f>
        <v/>
      </c>
      <c r="W301" s="73" t="str">
        <f>IF('Request Testing'!W301&lt;1,"",IF(AND(OR('Request Testing'!L301&gt;0,'Request Testing'!M301&gt;0),COUNTA('Request Testing'!W301)&gt;0),"GCP","NH"))</f>
        <v/>
      </c>
      <c r="X301" s="73" t="str">
        <f>IF('Request Testing'!X301&lt;1,"",IF(AND(OR('Request Testing'!L301&gt;0,'Request Testing'!M301&gt;0),COUNTA('Request Testing'!X301)&gt;0),"GCP","CA"))</f>
        <v/>
      </c>
      <c r="Y301" s="73" t="str">
        <f>IF('Request Testing'!Y301&lt;1,"",IF(AND(OR('Request Testing'!L301&gt;0,'Request Testing'!M301&gt;0),COUNTA('Request Testing'!Y301)&gt;0),"GCP","DD"))</f>
        <v/>
      </c>
      <c r="Z301" s="73" t="str">
        <f>IF('Request Testing'!Z301&lt;1,"",IF(AND(OR('Request Testing'!L301&gt;0,'Request Testing'!M301&gt;0),COUNTA('Request Testing'!Z301)&gt;0),"GCP","TH"))</f>
        <v/>
      </c>
      <c r="AA301" s="73" t="str">
        <f>IF('Request Testing'!AA301&lt;1,"",IF(AND(OR('Request Testing'!L301&gt;0,'Request Testing'!M301&gt;0),COUNTA('Request Testing'!AA301)&gt;0),"GCP","PHA"))</f>
        <v/>
      </c>
      <c r="AB301" s="73" t="str">
        <f>IF('Request Testing'!AB301&lt;1,"",IF(AND(OR('Request Testing'!L301&gt;0,'Request Testing'!M301&gt;0),COUNTA('Request Testing'!AB301)&gt;0),"GCP","OS"))</f>
        <v/>
      </c>
      <c r="AE301" s="74" t="str">
        <f>IF(OR('Request Testing'!L301&gt;0,'Request Testing'!M301&gt;0,'Request Testing'!N301&gt;0,'Request Testing'!O301&gt;0,'Request Testing'!P301&gt;0,'Request Testing'!Q301&gt;0,'Request Testing'!R301&gt;0,'Request Testing'!S301&gt;0,'Request Testing'!T301&gt;0,'Request Testing'!U301&gt;0,'Request Testing'!V301&gt;0,'Request Testing'!W301&gt;0,'Request Testing'!X301&gt;0,'Request Testing'!Y301&gt;0,'Request Testing'!Z301&gt;0,'Request Testing'!AA301&gt;0,'Request Testing'!AB301&gt;0),"X","")</f>
        <v/>
      </c>
      <c r="AF301" s="75" t="str">
        <f>IF(ISNUMBER(SEARCH({"S"},C301)),"S",IF(ISNUMBER(SEARCH({"M"},C301)),"B",IF(ISNUMBER(SEARCH({"B"},C301)),"B",IF(ISNUMBER(SEARCH({"C"},C301)),"C",IF(ISNUMBER(SEARCH({"H"},C301)),"C",IF(ISNUMBER(SEARCH({"F"},C301)),"C",""))))))</f>
        <v/>
      </c>
      <c r="AG301" s="74" t="str">
        <f t="shared" si="80"/>
        <v/>
      </c>
      <c r="AH301" s="74" t="str">
        <f t="shared" si="81"/>
        <v/>
      </c>
      <c r="AI301" s="74" t="str">
        <f t="shared" si="82"/>
        <v/>
      </c>
      <c r="AJ301" s="4" t="str">
        <f t="shared" si="83"/>
        <v/>
      </c>
      <c r="AK301" s="76" t="str">
        <f>IF('Request Testing'!M301&lt;1,"",IF(AND(OR('Request Testing'!$E$1&gt;0),COUNTA('Request Testing'!M301)&gt;0),"CHR","GGP-LD"))</f>
        <v/>
      </c>
      <c r="AL301" s="4" t="str">
        <f t="shared" si="84"/>
        <v/>
      </c>
      <c r="AM301" s="52" t="str">
        <f t="shared" si="85"/>
        <v/>
      </c>
      <c r="AN301" s="4" t="str">
        <f t="shared" si="86"/>
        <v/>
      </c>
      <c r="AO301" s="4" t="str">
        <f t="shared" si="87"/>
        <v/>
      </c>
      <c r="AP301" s="74" t="str">
        <f t="shared" si="88"/>
        <v/>
      </c>
      <c r="AQ301" s="4" t="str">
        <f t="shared" si="89"/>
        <v/>
      </c>
      <c r="AR301" s="4" t="str">
        <f t="shared" si="99"/>
        <v/>
      </c>
      <c r="AS301" s="74" t="str">
        <f t="shared" si="90"/>
        <v/>
      </c>
      <c r="AT301" s="4" t="str">
        <f t="shared" si="91"/>
        <v/>
      </c>
      <c r="AU301" s="4" t="str">
        <f t="shared" si="92"/>
        <v/>
      </c>
      <c r="AV301" s="4" t="str">
        <f t="shared" si="93"/>
        <v/>
      </c>
      <c r="AW301" s="4" t="str">
        <f t="shared" si="94"/>
        <v/>
      </c>
      <c r="AX301" s="4" t="str">
        <f t="shared" si="95"/>
        <v/>
      </c>
      <c r="AY301" s="4" t="str">
        <f t="shared" si="96"/>
        <v/>
      </c>
      <c r="AZ301" s="4" t="str">
        <f t="shared" si="97"/>
        <v/>
      </c>
      <c r="BA301" s="77" t="str">
        <f>IF(AND(OR('Request Testing'!L301&gt;0,'Request Testing'!M301&gt;0),COUNTA('Request Testing'!V301:AB301)&gt;0),"Run Panel","")</f>
        <v/>
      </c>
      <c r="BC301" s="78" t="str">
        <f>IF(AG301="Blood Card",'Order Details'!$S$34,"")</f>
        <v/>
      </c>
      <c r="BD301" s="78" t="str">
        <f>IF(AH301="Hair Card",'Order Details'!$S$35,"")</f>
        <v/>
      </c>
      <c r="BF301" s="4" t="str">
        <f>IF(AJ301="GGP-HD",'Order Details'!$N$10,"")</f>
        <v/>
      </c>
      <c r="BG301" s="79" t="str">
        <f>IF(AK301="GGP-LD",'Order Details'!$N$15,IF(AK301="CHR",'Order Details'!$P$15,""))</f>
        <v/>
      </c>
      <c r="BH301" s="52" t="str">
        <f>IF(AL301="GGP-uLD",'Order Details'!$N$18,"")</f>
        <v/>
      </c>
      <c r="BI301" s="80" t="str">
        <f>IF(AM301="PV",'Order Details'!$N$24,"")</f>
        <v/>
      </c>
      <c r="BJ301" s="78" t="str">
        <f>IF(AN301="HPS",'Order Details'!$N$34,IF(AN301="HPS ADD ON",'Order Details'!$M$34,""))</f>
        <v/>
      </c>
      <c r="BK301" s="78" t="str">
        <f>IF(AO301="CC",'Order Details'!$N$33,IF(AO301="CC ADD ON",'Order Details'!$M$33,""))</f>
        <v/>
      </c>
      <c r="BL301" s="79" t="str">
        <f>IF(AP301="DL",'Order Details'!$N$35,"")</f>
        <v/>
      </c>
      <c r="BM301" s="79" t="str">
        <f>IF(AQ301="RC",'Order Details'!$N$36,"")</f>
        <v/>
      </c>
      <c r="BN301" s="79" t="str">
        <f>IF(AR301="OH",'Order Details'!$N$37,"")</f>
        <v/>
      </c>
      <c r="BO301" s="79" t="str">
        <f>IF(AS301="BVD",'Order Details'!$N$38,"")</f>
        <v/>
      </c>
      <c r="BP301" s="79" t="str">
        <f>IF(AT301="AM",'Order Details'!$N$40,"")</f>
        <v/>
      </c>
      <c r="BQ301" s="79" t="str">
        <f>IF(AU301="NH",'Order Details'!$N$41,"")</f>
        <v/>
      </c>
      <c r="BR301" s="79" t="str">
        <f>IF(AV301="CA",'Order Details'!$N$42,"")</f>
        <v/>
      </c>
      <c r="BS301" s="79" t="str">
        <f>IF(AW301="DD",'Order Details'!$N$43,"")</f>
        <v/>
      </c>
      <c r="BT301" s="79" t="str">
        <f>IF(AX301="TH",'Order Details'!$N$45,"")</f>
        <v/>
      </c>
      <c r="BU301" s="79" t="str">
        <f>IF(AY301="PHA",'Order Details'!$N$44,"")</f>
        <v/>
      </c>
      <c r="BV301" s="79" t="str">
        <f>IF(AZ301="OS",'Order Details'!$N$46,"")</f>
        <v/>
      </c>
      <c r="BW301" s="79" t="str">
        <f>IF(BA301="RUN PANEL",'Order Details'!$N$39,"")</f>
        <v/>
      </c>
      <c r="BX301" s="79" t="str">
        <f t="shared" si="98"/>
        <v/>
      </c>
    </row>
    <row r="302" spans="1:76" ht="15.75" customHeight="1">
      <c r="A302" s="22" t="str">
        <f>IF('Request Testing'!A302&gt;0,'Request Testing'!A302,"")</f>
        <v/>
      </c>
      <c r="B302" s="70" t="str">
        <f>IF('Request Testing'!B302="","",'Request Testing'!B302)</f>
        <v/>
      </c>
      <c r="C302" s="70" t="str">
        <f>IF('Request Testing'!C302="","",'Request Testing'!C302)</f>
        <v/>
      </c>
      <c r="D302" s="24" t="str">
        <f>IF('Request Testing'!D302="","",'Request Testing'!D302)</f>
        <v/>
      </c>
      <c r="E302" s="24" t="str">
        <f>IF('Request Testing'!E302="","",'Request Testing'!E302)</f>
        <v/>
      </c>
      <c r="F302" s="24" t="str">
        <f>IF('Request Testing'!F302="","",'Request Testing'!F302)</f>
        <v/>
      </c>
      <c r="G302" s="22" t="str">
        <f>IF('Request Testing'!G302="","",'Request Testing'!G302)</f>
        <v/>
      </c>
      <c r="H302" s="71" t="str">
        <f>IF('Request Testing'!H302="","",'Request Testing'!H302)</f>
        <v/>
      </c>
      <c r="I302" s="22" t="str">
        <f>IF('Request Testing'!I302="","",'Request Testing'!I302)</f>
        <v/>
      </c>
      <c r="J302" s="22" t="str">
        <f>IF('Request Testing'!J302="","",'Request Testing'!J302)</f>
        <v/>
      </c>
      <c r="K302" s="22" t="str">
        <f>IF('Request Testing'!K302="","",'Request Testing'!K302)</f>
        <v/>
      </c>
      <c r="L302" s="70" t="str">
        <f>IF('Request Testing'!L302="","",'Request Testing'!L302)</f>
        <v/>
      </c>
      <c r="M302" s="70" t="str">
        <f>IF('Request Testing'!M302="","",'Request Testing'!M302)</f>
        <v/>
      </c>
      <c r="N302" s="70" t="str">
        <f>IF('Request Testing'!N302="","",'Request Testing'!N302)</f>
        <v/>
      </c>
      <c r="O302" s="72" t="str">
        <f>IF('Request Testing'!O302&lt;1,"",IF(AND(OR('Request Testing'!L302&gt;0,'Request Testing'!M302&gt;0,'Request Testing'!N302&gt;0),COUNTA('Request Testing'!O302)&gt;0),"","PV"))</f>
        <v/>
      </c>
      <c r="P302" s="72" t="str">
        <f>IF('Request Testing'!P302&lt;1,"",IF(AND(OR('Request Testing'!L302&gt;0,'Request Testing'!M302&gt;0),COUNTA('Request Testing'!P302)&gt;0),"HPS ADD ON","HPS"))</f>
        <v/>
      </c>
      <c r="Q302" s="72" t="str">
        <f>IF('Request Testing'!Q302&lt;1,"",IF(AND(OR('Request Testing'!L302&gt;0,'Request Testing'!M302&gt;0),COUNTA('Request Testing'!Q302)&gt;0),"CC ADD ON","CC"))</f>
        <v/>
      </c>
      <c r="R302" s="72" t="str">
        <f>IF('Request Testing'!R302&lt;1,"",IF(AND(OR('Request Testing'!L302&gt;0,'Request Testing'!M302&gt;0),COUNTA('Request Testing'!R302)&gt;0),"RC ADD ON","RC"))</f>
        <v/>
      </c>
      <c r="S302" s="70" t="str">
        <f>IF('Request Testing'!S302&lt;1,"",IF(AND(OR('Request Testing'!L302&gt;0,'Request Testing'!M302&gt;0),COUNTA('Request Testing'!S302)&gt;0),"DL ADD ON","DL"))</f>
        <v/>
      </c>
      <c r="T302" s="70" t="str">
        <f>IF('Request Testing'!T302="","",'Request Testing'!T302)</f>
        <v/>
      </c>
      <c r="U302" s="70" t="str">
        <f>IF('Request Testing'!U302&lt;1,"",IF(AND(OR('Request Testing'!L302&gt;0,'Request Testing'!M302&gt;0),COUNTA('Request Testing'!U302)&gt;0),"OH ADD ON","OH"))</f>
        <v/>
      </c>
      <c r="V302" s="73" t="str">
        <f>IF('Request Testing'!V302&lt;1,"",IF(AND(OR('Request Testing'!L302&gt;0,'Request Testing'!M302&gt;0),COUNTA('Request Testing'!V302)&gt;0),"GCP","AM"))</f>
        <v/>
      </c>
      <c r="W302" s="73" t="str">
        <f>IF('Request Testing'!W302&lt;1,"",IF(AND(OR('Request Testing'!L302&gt;0,'Request Testing'!M302&gt;0),COUNTA('Request Testing'!W302)&gt;0),"GCP","NH"))</f>
        <v/>
      </c>
      <c r="X302" s="73" t="str">
        <f>IF('Request Testing'!X302&lt;1,"",IF(AND(OR('Request Testing'!L302&gt;0,'Request Testing'!M302&gt;0),COUNTA('Request Testing'!X302)&gt;0),"GCP","CA"))</f>
        <v/>
      </c>
      <c r="Y302" s="73" t="str">
        <f>IF('Request Testing'!Y302&lt;1,"",IF(AND(OR('Request Testing'!L302&gt;0,'Request Testing'!M302&gt;0),COUNTA('Request Testing'!Y302)&gt;0),"GCP","DD"))</f>
        <v/>
      </c>
      <c r="Z302" s="73" t="str">
        <f>IF('Request Testing'!Z302&lt;1,"",IF(AND(OR('Request Testing'!L302&gt;0,'Request Testing'!M302&gt;0),COUNTA('Request Testing'!Z302)&gt;0),"GCP","TH"))</f>
        <v/>
      </c>
      <c r="AA302" s="73" t="str">
        <f>IF('Request Testing'!AA302&lt;1,"",IF(AND(OR('Request Testing'!L302&gt;0,'Request Testing'!M302&gt;0),COUNTA('Request Testing'!AA302)&gt;0),"GCP","PHA"))</f>
        <v/>
      </c>
      <c r="AB302" s="73" t="str">
        <f>IF('Request Testing'!AB302&lt;1,"",IF(AND(OR('Request Testing'!L302&gt;0,'Request Testing'!M302&gt;0),COUNTA('Request Testing'!AB302)&gt;0),"GCP","OS"))</f>
        <v/>
      </c>
      <c r="AE302" s="74" t="str">
        <f>IF(OR('Request Testing'!L302&gt;0,'Request Testing'!M302&gt;0,'Request Testing'!N302&gt;0,'Request Testing'!O302&gt;0,'Request Testing'!P302&gt;0,'Request Testing'!Q302&gt;0,'Request Testing'!R302&gt;0,'Request Testing'!S302&gt;0,'Request Testing'!T302&gt;0,'Request Testing'!U302&gt;0,'Request Testing'!V302&gt;0,'Request Testing'!W302&gt;0,'Request Testing'!X302&gt;0,'Request Testing'!Y302&gt;0,'Request Testing'!Z302&gt;0,'Request Testing'!AA302&gt;0,'Request Testing'!AB302&gt;0),"X","")</f>
        <v/>
      </c>
      <c r="AF302" s="75" t="str">
        <f>IF(ISNUMBER(SEARCH({"S"},C302)),"S",IF(ISNUMBER(SEARCH({"M"},C302)),"B",IF(ISNUMBER(SEARCH({"B"},C302)),"B",IF(ISNUMBER(SEARCH({"C"},C302)),"C",IF(ISNUMBER(SEARCH({"H"},C302)),"C",IF(ISNUMBER(SEARCH({"F"},C302)),"C",""))))))</f>
        <v/>
      </c>
      <c r="AG302" s="74" t="str">
        <f t="shared" si="80"/>
        <v/>
      </c>
      <c r="AH302" s="74" t="str">
        <f t="shared" si="81"/>
        <v/>
      </c>
      <c r="AI302" s="74" t="str">
        <f t="shared" si="82"/>
        <v/>
      </c>
      <c r="AJ302" s="4" t="str">
        <f t="shared" si="83"/>
        <v/>
      </c>
      <c r="AK302" s="76" t="str">
        <f>IF('Request Testing'!M302&lt;1,"",IF(AND(OR('Request Testing'!$E$1&gt;0),COUNTA('Request Testing'!M302)&gt;0),"CHR","GGP-LD"))</f>
        <v/>
      </c>
      <c r="AL302" s="4" t="str">
        <f t="shared" si="84"/>
        <v/>
      </c>
      <c r="AM302" s="52" t="str">
        <f t="shared" si="85"/>
        <v/>
      </c>
      <c r="AN302" s="4" t="str">
        <f t="shared" si="86"/>
        <v/>
      </c>
      <c r="AO302" s="4" t="str">
        <f t="shared" si="87"/>
        <v/>
      </c>
      <c r="AP302" s="74" t="str">
        <f t="shared" si="88"/>
        <v/>
      </c>
      <c r="AQ302" s="4" t="str">
        <f t="shared" si="89"/>
        <v/>
      </c>
      <c r="AR302" s="4" t="str">
        <f t="shared" si="99"/>
        <v/>
      </c>
      <c r="AS302" s="74" t="str">
        <f t="shared" si="90"/>
        <v/>
      </c>
      <c r="AT302" s="4" t="str">
        <f t="shared" si="91"/>
        <v/>
      </c>
      <c r="AU302" s="4" t="str">
        <f t="shared" si="92"/>
        <v/>
      </c>
      <c r="AV302" s="4" t="str">
        <f t="shared" si="93"/>
        <v/>
      </c>
      <c r="AW302" s="4" t="str">
        <f t="shared" si="94"/>
        <v/>
      </c>
      <c r="AX302" s="4" t="str">
        <f t="shared" si="95"/>
        <v/>
      </c>
      <c r="AY302" s="4" t="str">
        <f t="shared" si="96"/>
        <v/>
      </c>
      <c r="AZ302" s="4" t="str">
        <f t="shared" si="97"/>
        <v/>
      </c>
      <c r="BA302" s="77" t="str">
        <f>IF(AND(OR('Request Testing'!L302&gt;0,'Request Testing'!M302&gt;0),COUNTA('Request Testing'!V302:AB302)&gt;0),"Run Panel","")</f>
        <v/>
      </c>
      <c r="BC302" s="78" t="str">
        <f>IF(AG302="Blood Card",'Order Details'!$S$34,"")</f>
        <v/>
      </c>
      <c r="BD302" s="78" t="str">
        <f>IF(AH302="Hair Card",'Order Details'!$S$35,"")</f>
        <v/>
      </c>
      <c r="BF302" s="4" t="str">
        <f>IF(AJ302="GGP-HD",'Order Details'!$N$10,"")</f>
        <v/>
      </c>
      <c r="BG302" s="79" t="str">
        <f>IF(AK302="GGP-LD",'Order Details'!$N$15,IF(AK302="CHR",'Order Details'!$P$15,""))</f>
        <v/>
      </c>
      <c r="BH302" s="52" t="str">
        <f>IF(AL302="GGP-uLD",'Order Details'!$N$18,"")</f>
        <v/>
      </c>
      <c r="BI302" s="80" t="str">
        <f>IF(AM302="PV",'Order Details'!$N$24,"")</f>
        <v/>
      </c>
      <c r="BJ302" s="78" t="str">
        <f>IF(AN302="HPS",'Order Details'!$N$34,IF(AN302="HPS ADD ON",'Order Details'!$M$34,""))</f>
        <v/>
      </c>
      <c r="BK302" s="78" t="str">
        <f>IF(AO302="CC",'Order Details'!$N$33,IF(AO302="CC ADD ON",'Order Details'!$M$33,""))</f>
        <v/>
      </c>
      <c r="BL302" s="79" t="str">
        <f>IF(AP302="DL",'Order Details'!$N$35,"")</f>
        <v/>
      </c>
      <c r="BM302" s="79" t="str">
        <f>IF(AQ302="RC",'Order Details'!$N$36,"")</f>
        <v/>
      </c>
      <c r="BN302" s="79" t="str">
        <f>IF(AR302="OH",'Order Details'!$N$37,"")</f>
        <v/>
      </c>
      <c r="BO302" s="79" t="str">
        <f>IF(AS302="BVD",'Order Details'!$N$38,"")</f>
        <v/>
      </c>
      <c r="BP302" s="79" t="str">
        <f>IF(AT302="AM",'Order Details'!$N$40,"")</f>
        <v/>
      </c>
      <c r="BQ302" s="79" t="str">
        <f>IF(AU302="NH",'Order Details'!$N$41,"")</f>
        <v/>
      </c>
      <c r="BR302" s="79" t="str">
        <f>IF(AV302="CA",'Order Details'!$N$42,"")</f>
        <v/>
      </c>
      <c r="BS302" s="79" t="str">
        <f>IF(AW302="DD",'Order Details'!$N$43,"")</f>
        <v/>
      </c>
      <c r="BT302" s="79" t="str">
        <f>IF(AX302="TH",'Order Details'!$N$45,"")</f>
        <v/>
      </c>
      <c r="BU302" s="79" t="str">
        <f>IF(AY302="PHA",'Order Details'!$N$44,"")</f>
        <v/>
      </c>
      <c r="BV302" s="79" t="str">
        <f>IF(AZ302="OS",'Order Details'!$N$46,"")</f>
        <v/>
      </c>
      <c r="BW302" s="79" t="str">
        <f>IF(BA302="RUN PANEL",'Order Details'!$N$39,"")</f>
        <v/>
      </c>
      <c r="BX302" s="79" t="str">
        <f t="shared" si="98"/>
        <v/>
      </c>
    </row>
    <row r="303" spans="1:76" ht="15.75" customHeight="1">
      <c r="A303" s="22" t="str">
        <f>IF('Request Testing'!A303&gt;0,'Request Testing'!A303,"")</f>
        <v/>
      </c>
      <c r="B303" s="70" t="str">
        <f>IF('Request Testing'!B303="","",'Request Testing'!B303)</f>
        <v/>
      </c>
      <c r="C303" s="70" t="str">
        <f>IF('Request Testing'!C303="","",'Request Testing'!C303)</f>
        <v/>
      </c>
      <c r="D303" s="24" t="str">
        <f>IF('Request Testing'!D303="","",'Request Testing'!D303)</f>
        <v/>
      </c>
      <c r="E303" s="24" t="str">
        <f>IF('Request Testing'!E303="","",'Request Testing'!E303)</f>
        <v/>
      </c>
      <c r="F303" s="24" t="str">
        <f>IF('Request Testing'!F303="","",'Request Testing'!F303)</f>
        <v/>
      </c>
      <c r="G303" s="22" t="str">
        <f>IF('Request Testing'!G303="","",'Request Testing'!G303)</f>
        <v/>
      </c>
      <c r="H303" s="71" t="str">
        <f>IF('Request Testing'!H303="","",'Request Testing'!H303)</f>
        <v/>
      </c>
      <c r="I303" s="22" t="str">
        <f>IF('Request Testing'!I303="","",'Request Testing'!I303)</f>
        <v/>
      </c>
      <c r="J303" s="22" t="str">
        <f>IF('Request Testing'!J303="","",'Request Testing'!J303)</f>
        <v/>
      </c>
      <c r="K303" s="22" t="str">
        <f>IF('Request Testing'!K303="","",'Request Testing'!K303)</f>
        <v/>
      </c>
      <c r="L303" s="70" t="str">
        <f>IF('Request Testing'!L303="","",'Request Testing'!L303)</f>
        <v/>
      </c>
      <c r="M303" s="70" t="str">
        <f>IF('Request Testing'!M303="","",'Request Testing'!M303)</f>
        <v/>
      </c>
      <c r="N303" s="70" t="str">
        <f>IF('Request Testing'!N303="","",'Request Testing'!N303)</f>
        <v/>
      </c>
      <c r="O303" s="72" t="str">
        <f>IF('Request Testing'!O303&lt;1,"",IF(AND(OR('Request Testing'!L303&gt;0,'Request Testing'!M303&gt;0,'Request Testing'!N303&gt;0),COUNTA('Request Testing'!O303)&gt;0),"","PV"))</f>
        <v/>
      </c>
      <c r="P303" s="72" t="str">
        <f>IF('Request Testing'!P303&lt;1,"",IF(AND(OR('Request Testing'!L303&gt;0,'Request Testing'!M303&gt;0),COUNTA('Request Testing'!P303)&gt;0),"HPS ADD ON","HPS"))</f>
        <v/>
      </c>
      <c r="Q303" s="72" t="str">
        <f>IF('Request Testing'!Q303&lt;1,"",IF(AND(OR('Request Testing'!L303&gt;0,'Request Testing'!M303&gt;0),COUNTA('Request Testing'!Q303)&gt;0),"CC ADD ON","CC"))</f>
        <v/>
      </c>
      <c r="R303" s="72" t="str">
        <f>IF('Request Testing'!R303&lt;1,"",IF(AND(OR('Request Testing'!L303&gt;0,'Request Testing'!M303&gt;0),COUNTA('Request Testing'!R303)&gt;0),"RC ADD ON","RC"))</f>
        <v/>
      </c>
      <c r="S303" s="70" t="str">
        <f>IF('Request Testing'!S303&lt;1,"",IF(AND(OR('Request Testing'!L303&gt;0,'Request Testing'!M303&gt;0),COUNTA('Request Testing'!S303)&gt;0),"DL ADD ON","DL"))</f>
        <v/>
      </c>
      <c r="T303" s="70" t="str">
        <f>IF('Request Testing'!T303="","",'Request Testing'!T303)</f>
        <v/>
      </c>
      <c r="U303" s="70" t="str">
        <f>IF('Request Testing'!U303&lt;1,"",IF(AND(OR('Request Testing'!L303&gt;0,'Request Testing'!M303&gt;0),COUNTA('Request Testing'!U303)&gt;0),"OH ADD ON","OH"))</f>
        <v/>
      </c>
      <c r="V303" s="73" t="str">
        <f>IF('Request Testing'!V303&lt;1,"",IF(AND(OR('Request Testing'!L303&gt;0,'Request Testing'!M303&gt;0),COUNTA('Request Testing'!V303)&gt;0),"GCP","AM"))</f>
        <v/>
      </c>
      <c r="W303" s="73" t="str">
        <f>IF('Request Testing'!W303&lt;1,"",IF(AND(OR('Request Testing'!L303&gt;0,'Request Testing'!M303&gt;0),COUNTA('Request Testing'!W303)&gt;0),"GCP","NH"))</f>
        <v/>
      </c>
      <c r="X303" s="73" t="str">
        <f>IF('Request Testing'!X303&lt;1,"",IF(AND(OR('Request Testing'!L303&gt;0,'Request Testing'!M303&gt;0),COUNTA('Request Testing'!X303)&gt;0),"GCP","CA"))</f>
        <v/>
      </c>
      <c r="Y303" s="73" t="str">
        <f>IF('Request Testing'!Y303&lt;1,"",IF(AND(OR('Request Testing'!L303&gt;0,'Request Testing'!M303&gt;0),COUNTA('Request Testing'!Y303)&gt;0),"GCP","DD"))</f>
        <v/>
      </c>
      <c r="Z303" s="73" t="str">
        <f>IF('Request Testing'!Z303&lt;1,"",IF(AND(OR('Request Testing'!L303&gt;0,'Request Testing'!M303&gt;0),COUNTA('Request Testing'!Z303)&gt;0),"GCP","TH"))</f>
        <v/>
      </c>
      <c r="AA303" s="73" t="str">
        <f>IF('Request Testing'!AA303&lt;1,"",IF(AND(OR('Request Testing'!L303&gt;0,'Request Testing'!M303&gt;0),COUNTA('Request Testing'!AA303)&gt;0),"GCP","PHA"))</f>
        <v/>
      </c>
      <c r="AB303" s="73" t="str">
        <f>IF('Request Testing'!AB303&lt;1,"",IF(AND(OR('Request Testing'!L303&gt;0,'Request Testing'!M303&gt;0),COUNTA('Request Testing'!AB303)&gt;0),"GCP","OS"))</f>
        <v/>
      </c>
      <c r="AE303" s="74" t="str">
        <f>IF(OR('Request Testing'!L303&gt;0,'Request Testing'!M303&gt;0,'Request Testing'!N303&gt;0,'Request Testing'!O303&gt;0,'Request Testing'!P303&gt;0,'Request Testing'!Q303&gt;0,'Request Testing'!R303&gt;0,'Request Testing'!S303&gt;0,'Request Testing'!T303&gt;0,'Request Testing'!U303&gt;0,'Request Testing'!V303&gt;0,'Request Testing'!W303&gt;0,'Request Testing'!X303&gt;0,'Request Testing'!Y303&gt;0,'Request Testing'!Z303&gt;0,'Request Testing'!AA303&gt;0,'Request Testing'!AB303&gt;0),"X","")</f>
        <v/>
      </c>
      <c r="AF303" s="75" t="str">
        <f>IF(ISNUMBER(SEARCH({"S"},C303)),"S",IF(ISNUMBER(SEARCH({"M"},C303)),"B",IF(ISNUMBER(SEARCH({"B"},C303)),"B",IF(ISNUMBER(SEARCH({"C"},C303)),"C",IF(ISNUMBER(SEARCH({"H"},C303)),"C",IF(ISNUMBER(SEARCH({"F"},C303)),"C",""))))))</f>
        <v/>
      </c>
      <c r="AG303" s="74" t="str">
        <f t="shared" si="80"/>
        <v/>
      </c>
      <c r="AH303" s="74" t="str">
        <f t="shared" si="81"/>
        <v/>
      </c>
      <c r="AI303" s="74" t="str">
        <f t="shared" si="82"/>
        <v/>
      </c>
      <c r="AJ303" s="4" t="str">
        <f t="shared" si="83"/>
        <v/>
      </c>
      <c r="AK303" s="76" t="str">
        <f>IF('Request Testing'!M303&lt;1,"",IF(AND(OR('Request Testing'!$E$1&gt;0),COUNTA('Request Testing'!M303)&gt;0),"CHR","GGP-LD"))</f>
        <v/>
      </c>
      <c r="AL303" s="4" t="str">
        <f t="shared" si="84"/>
        <v/>
      </c>
      <c r="AM303" s="52" t="str">
        <f t="shared" si="85"/>
        <v/>
      </c>
      <c r="AN303" s="4" t="str">
        <f t="shared" si="86"/>
        <v/>
      </c>
      <c r="AO303" s="4" t="str">
        <f t="shared" si="87"/>
        <v/>
      </c>
      <c r="AP303" s="74" t="str">
        <f t="shared" si="88"/>
        <v/>
      </c>
      <c r="AQ303" s="4" t="str">
        <f t="shared" si="89"/>
        <v/>
      </c>
      <c r="AR303" s="4" t="str">
        <f t="shared" si="99"/>
        <v/>
      </c>
      <c r="AS303" s="74" t="str">
        <f t="shared" si="90"/>
        <v/>
      </c>
      <c r="AT303" s="4" t="str">
        <f t="shared" si="91"/>
        <v/>
      </c>
      <c r="AU303" s="4" t="str">
        <f t="shared" si="92"/>
        <v/>
      </c>
      <c r="AV303" s="4" t="str">
        <f t="shared" si="93"/>
        <v/>
      </c>
      <c r="AW303" s="4" t="str">
        <f t="shared" si="94"/>
        <v/>
      </c>
      <c r="AX303" s="4" t="str">
        <f t="shared" si="95"/>
        <v/>
      </c>
      <c r="AY303" s="4" t="str">
        <f t="shared" si="96"/>
        <v/>
      </c>
      <c r="AZ303" s="4" t="str">
        <f t="shared" si="97"/>
        <v/>
      </c>
      <c r="BA303" s="77" t="str">
        <f>IF(AND(OR('Request Testing'!L303&gt;0,'Request Testing'!M303&gt;0),COUNTA('Request Testing'!V303:AB303)&gt;0),"Run Panel","")</f>
        <v/>
      </c>
      <c r="BC303" s="78" t="str">
        <f>IF(AG303="Blood Card",'Order Details'!$S$34,"")</f>
        <v/>
      </c>
      <c r="BD303" s="78" t="str">
        <f>IF(AH303="Hair Card",'Order Details'!$S$35,"")</f>
        <v/>
      </c>
      <c r="BF303" s="4" t="str">
        <f>IF(AJ303="GGP-HD",'Order Details'!$N$10,"")</f>
        <v/>
      </c>
      <c r="BG303" s="79" t="str">
        <f>IF(AK303="GGP-LD",'Order Details'!$N$15,IF(AK303="CHR",'Order Details'!$P$15,""))</f>
        <v/>
      </c>
      <c r="BH303" s="52" t="str">
        <f>IF(AL303="GGP-uLD",'Order Details'!$N$18,"")</f>
        <v/>
      </c>
      <c r="BI303" s="80" t="str">
        <f>IF(AM303="PV",'Order Details'!$N$24,"")</f>
        <v/>
      </c>
      <c r="BJ303" s="78" t="str">
        <f>IF(AN303="HPS",'Order Details'!$N$34,IF(AN303="HPS ADD ON",'Order Details'!$M$34,""))</f>
        <v/>
      </c>
      <c r="BK303" s="78" t="str">
        <f>IF(AO303="CC",'Order Details'!$N$33,IF(AO303="CC ADD ON",'Order Details'!$M$33,""))</f>
        <v/>
      </c>
      <c r="BL303" s="79" t="str">
        <f>IF(AP303="DL",'Order Details'!$N$35,"")</f>
        <v/>
      </c>
      <c r="BM303" s="79" t="str">
        <f>IF(AQ303="RC",'Order Details'!$N$36,"")</f>
        <v/>
      </c>
      <c r="BN303" s="79" t="str">
        <f>IF(AR303="OH",'Order Details'!$N$37,"")</f>
        <v/>
      </c>
      <c r="BO303" s="79" t="str">
        <f>IF(AS303="BVD",'Order Details'!$N$38,"")</f>
        <v/>
      </c>
      <c r="BP303" s="79" t="str">
        <f>IF(AT303="AM",'Order Details'!$N$40,"")</f>
        <v/>
      </c>
      <c r="BQ303" s="79" t="str">
        <f>IF(AU303="NH",'Order Details'!$N$41,"")</f>
        <v/>
      </c>
      <c r="BR303" s="79" t="str">
        <f>IF(AV303="CA",'Order Details'!$N$42,"")</f>
        <v/>
      </c>
      <c r="BS303" s="79" t="str">
        <f>IF(AW303="DD",'Order Details'!$N$43,"")</f>
        <v/>
      </c>
      <c r="BT303" s="79" t="str">
        <f>IF(AX303="TH",'Order Details'!$N$45,"")</f>
        <v/>
      </c>
      <c r="BU303" s="79" t="str">
        <f>IF(AY303="PHA",'Order Details'!$N$44,"")</f>
        <v/>
      </c>
      <c r="BV303" s="79" t="str">
        <f>IF(AZ303="OS",'Order Details'!$N$46,"")</f>
        <v/>
      </c>
      <c r="BW303" s="79" t="str">
        <f>IF(BA303="RUN PANEL",'Order Details'!$N$39,"")</f>
        <v/>
      </c>
      <c r="BX303" s="79" t="str">
        <f t="shared" si="98"/>
        <v/>
      </c>
    </row>
    <row r="304" spans="1:76" ht="15.75" customHeight="1">
      <c r="A304" s="22" t="str">
        <f>IF('Request Testing'!A304&gt;0,'Request Testing'!A304,"")</f>
        <v/>
      </c>
      <c r="B304" s="70" t="str">
        <f>IF('Request Testing'!B304="","",'Request Testing'!B304)</f>
        <v/>
      </c>
      <c r="C304" s="70" t="str">
        <f>IF('Request Testing'!C304="","",'Request Testing'!C304)</f>
        <v/>
      </c>
      <c r="D304" s="24" t="str">
        <f>IF('Request Testing'!D304="","",'Request Testing'!D304)</f>
        <v/>
      </c>
      <c r="E304" s="24" t="str">
        <f>IF('Request Testing'!E304="","",'Request Testing'!E304)</f>
        <v/>
      </c>
      <c r="F304" s="24" t="str">
        <f>IF('Request Testing'!F304="","",'Request Testing'!F304)</f>
        <v/>
      </c>
      <c r="G304" s="22" t="str">
        <f>IF('Request Testing'!G304="","",'Request Testing'!G304)</f>
        <v/>
      </c>
      <c r="H304" s="71" t="str">
        <f>IF('Request Testing'!H304="","",'Request Testing'!H304)</f>
        <v/>
      </c>
      <c r="I304" s="22" t="str">
        <f>IF('Request Testing'!I304="","",'Request Testing'!I304)</f>
        <v/>
      </c>
      <c r="J304" s="22" t="str">
        <f>IF('Request Testing'!J304="","",'Request Testing'!J304)</f>
        <v/>
      </c>
      <c r="K304" s="22" t="str">
        <f>IF('Request Testing'!K304="","",'Request Testing'!K304)</f>
        <v/>
      </c>
      <c r="L304" s="70" t="str">
        <f>IF('Request Testing'!L304="","",'Request Testing'!L304)</f>
        <v/>
      </c>
      <c r="M304" s="70" t="str">
        <f>IF('Request Testing'!M304="","",'Request Testing'!M304)</f>
        <v/>
      </c>
      <c r="N304" s="70" t="str">
        <f>IF('Request Testing'!N304="","",'Request Testing'!N304)</f>
        <v/>
      </c>
      <c r="O304" s="72" t="str">
        <f>IF('Request Testing'!O304&lt;1,"",IF(AND(OR('Request Testing'!L304&gt;0,'Request Testing'!M304&gt;0,'Request Testing'!N304&gt;0),COUNTA('Request Testing'!O304)&gt;0),"","PV"))</f>
        <v/>
      </c>
      <c r="P304" s="72" t="str">
        <f>IF('Request Testing'!P304&lt;1,"",IF(AND(OR('Request Testing'!L304&gt;0,'Request Testing'!M304&gt;0),COUNTA('Request Testing'!P304)&gt;0),"HPS ADD ON","HPS"))</f>
        <v/>
      </c>
      <c r="Q304" s="72" t="str">
        <f>IF('Request Testing'!Q304&lt;1,"",IF(AND(OR('Request Testing'!L304&gt;0,'Request Testing'!M304&gt;0),COUNTA('Request Testing'!Q304)&gt;0),"CC ADD ON","CC"))</f>
        <v/>
      </c>
      <c r="R304" s="72" t="str">
        <f>IF('Request Testing'!R304&lt;1,"",IF(AND(OR('Request Testing'!L304&gt;0,'Request Testing'!M304&gt;0),COUNTA('Request Testing'!R304)&gt;0),"RC ADD ON","RC"))</f>
        <v/>
      </c>
      <c r="S304" s="70" t="str">
        <f>IF('Request Testing'!S304&lt;1,"",IF(AND(OR('Request Testing'!L304&gt;0,'Request Testing'!M304&gt;0),COUNTA('Request Testing'!S304)&gt;0),"DL ADD ON","DL"))</f>
        <v/>
      </c>
      <c r="T304" s="70" t="str">
        <f>IF('Request Testing'!T304="","",'Request Testing'!T304)</f>
        <v/>
      </c>
      <c r="U304" s="70" t="str">
        <f>IF('Request Testing'!U304&lt;1,"",IF(AND(OR('Request Testing'!L304&gt;0,'Request Testing'!M304&gt;0),COUNTA('Request Testing'!U304)&gt;0),"OH ADD ON","OH"))</f>
        <v/>
      </c>
      <c r="V304" s="73" t="str">
        <f>IF('Request Testing'!V304&lt;1,"",IF(AND(OR('Request Testing'!L304&gt;0,'Request Testing'!M304&gt;0),COUNTA('Request Testing'!V304)&gt;0),"GCP","AM"))</f>
        <v/>
      </c>
      <c r="W304" s="73" t="str">
        <f>IF('Request Testing'!W304&lt;1,"",IF(AND(OR('Request Testing'!L304&gt;0,'Request Testing'!M304&gt;0),COUNTA('Request Testing'!W304)&gt;0),"GCP","NH"))</f>
        <v/>
      </c>
      <c r="X304" s="73" t="str">
        <f>IF('Request Testing'!X304&lt;1,"",IF(AND(OR('Request Testing'!L304&gt;0,'Request Testing'!M304&gt;0),COUNTA('Request Testing'!X304)&gt;0),"GCP","CA"))</f>
        <v/>
      </c>
      <c r="Y304" s="73" t="str">
        <f>IF('Request Testing'!Y304&lt;1,"",IF(AND(OR('Request Testing'!L304&gt;0,'Request Testing'!M304&gt;0),COUNTA('Request Testing'!Y304)&gt;0),"GCP","DD"))</f>
        <v/>
      </c>
      <c r="Z304" s="73" t="str">
        <f>IF('Request Testing'!Z304&lt;1,"",IF(AND(OR('Request Testing'!L304&gt;0,'Request Testing'!M304&gt;0),COUNTA('Request Testing'!Z304)&gt;0),"GCP","TH"))</f>
        <v/>
      </c>
      <c r="AA304" s="73" t="str">
        <f>IF('Request Testing'!AA304&lt;1,"",IF(AND(OR('Request Testing'!L304&gt;0,'Request Testing'!M304&gt;0),COUNTA('Request Testing'!AA304)&gt;0),"GCP","PHA"))</f>
        <v/>
      </c>
      <c r="AB304" s="73" t="str">
        <f>IF('Request Testing'!AB304&lt;1,"",IF(AND(OR('Request Testing'!L304&gt;0,'Request Testing'!M304&gt;0),COUNTA('Request Testing'!AB304)&gt;0),"GCP","OS"))</f>
        <v/>
      </c>
      <c r="AE304" s="74" t="str">
        <f>IF(OR('Request Testing'!L304&gt;0,'Request Testing'!M304&gt;0,'Request Testing'!N304&gt;0,'Request Testing'!O304&gt;0,'Request Testing'!P304&gt;0,'Request Testing'!Q304&gt;0,'Request Testing'!R304&gt;0,'Request Testing'!S304&gt;0,'Request Testing'!T304&gt;0,'Request Testing'!U304&gt;0,'Request Testing'!V304&gt;0,'Request Testing'!W304&gt;0,'Request Testing'!X304&gt;0,'Request Testing'!Y304&gt;0,'Request Testing'!Z304&gt;0,'Request Testing'!AA304&gt;0,'Request Testing'!AB304&gt;0),"X","")</f>
        <v/>
      </c>
      <c r="AF304" s="75" t="str">
        <f>IF(ISNUMBER(SEARCH({"S"},C304)),"S",IF(ISNUMBER(SEARCH({"M"},C304)),"B",IF(ISNUMBER(SEARCH({"B"},C304)),"B",IF(ISNUMBER(SEARCH({"C"},C304)),"C",IF(ISNUMBER(SEARCH({"H"},C304)),"C",IF(ISNUMBER(SEARCH({"F"},C304)),"C",""))))))</f>
        <v/>
      </c>
      <c r="AG304" s="74" t="str">
        <f t="shared" si="80"/>
        <v/>
      </c>
      <c r="AH304" s="74" t="str">
        <f t="shared" si="81"/>
        <v/>
      </c>
      <c r="AI304" s="74" t="str">
        <f t="shared" si="82"/>
        <v/>
      </c>
      <c r="AJ304" s="4" t="str">
        <f t="shared" si="83"/>
        <v/>
      </c>
      <c r="AK304" s="76" t="str">
        <f>IF('Request Testing'!M304&lt;1,"",IF(AND(OR('Request Testing'!$E$1&gt;0),COUNTA('Request Testing'!M304)&gt;0),"CHR","GGP-LD"))</f>
        <v/>
      </c>
      <c r="AL304" s="4" t="str">
        <f t="shared" si="84"/>
        <v/>
      </c>
      <c r="AM304" s="52" t="str">
        <f t="shared" si="85"/>
        <v/>
      </c>
      <c r="AN304" s="4" t="str">
        <f t="shared" si="86"/>
        <v/>
      </c>
      <c r="AO304" s="4" t="str">
        <f t="shared" si="87"/>
        <v/>
      </c>
      <c r="AP304" s="74" t="str">
        <f t="shared" si="88"/>
        <v/>
      </c>
      <c r="AQ304" s="4" t="str">
        <f t="shared" si="89"/>
        <v/>
      </c>
      <c r="AR304" s="4" t="str">
        <f t="shared" si="99"/>
        <v/>
      </c>
      <c r="AS304" s="74" t="str">
        <f t="shared" si="90"/>
        <v/>
      </c>
      <c r="AT304" s="4" t="str">
        <f t="shared" si="91"/>
        <v/>
      </c>
      <c r="AU304" s="4" t="str">
        <f t="shared" si="92"/>
        <v/>
      </c>
      <c r="AV304" s="4" t="str">
        <f t="shared" si="93"/>
        <v/>
      </c>
      <c r="AW304" s="4" t="str">
        <f t="shared" si="94"/>
        <v/>
      </c>
      <c r="AX304" s="4" t="str">
        <f t="shared" si="95"/>
        <v/>
      </c>
      <c r="AY304" s="4" t="str">
        <f t="shared" si="96"/>
        <v/>
      </c>
      <c r="AZ304" s="4" t="str">
        <f t="shared" si="97"/>
        <v/>
      </c>
      <c r="BA304" s="77" t="str">
        <f>IF(AND(OR('Request Testing'!L304&gt;0,'Request Testing'!M304&gt;0),COUNTA('Request Testing'!V304:AB304)&gt;0),"Run Panel","")</f>
        <v/>
      </c>
      <c r="BC304" s="78" t="str">
        <f>IF(AG304="Blood Card",'Order Details'!$S$34,"")</f>
        <v/>
      </c>
      <c r="BD304" s="78" t="str">
        <f>IF(AH304="Hair Card",'Order Details'!$S$35,"")</f>
        <v/>
      </c>
      <c r="BF304" s="4" t="str">
        <f>IF(AJ304="GGP-HD",'Order Details'!$N$10,"")</f>
        <v/>
      </c>
      <c r="BG304" s="79" t="str">
        <f>IF(AK304="GGP-LD",'Order Details'!$N$15,IF(AK304="CHR",'Order Details'!$P$15,""))</f>
        <v/>
      </c>
      <c r="BH304" s="52" t="str">
        <f>IF(AL304="GGP-uLD",'Order Details'!$N$18,"")</f>
        <v/>
      </c>
      <c r="BI304" s="80" t="str">
        <f>IF(AM304="PV",'Order Details'!$N$24,"")</f>
        <v/>
      </c>
      <c r="BJ304" s="78" t="str">
        <f>IF(AN304="HPS",'Order Details'!$N$34,IF(AN304="HPS ADD ON",'Order Details'!$M$34,""))</f>
        <v/>
      </c>
      <c r="BK304" s="78" t="str">
        <f>IF(AO304="CC",'Order Details'!$N$33,IF(AO304="CC ADD ON",'Order Details'!$M$33,""))</f>
        <v/>
      </c>
      <c r="BL304" s="79" t="str">
        <f>IF(AP304="DL",'Order Details'!$N$35,"")</f>
        <v/>
      </c>
      <c r="BM304" s="79" t="str">
        <f>IF(AQ304="RC",'Order Details'!$N$36,"")</f>
        <v/>
      </c>
      <c r="BN304" s="79" t="str">
        <f>IF(AR304="OH",'Order Details'!$N$37,"")</f>
        <v/>
      </c>
      <c r="BO304" s="79" t="str">
        <f>IF(AS304="BVD",'Order Details'!$N$38,"")</f>
        <v/>
      </c>
      <c r="BP304" s="79" t="str">
        <f>IF(AT304="AM",'Order Details'!$N$40,"")</f>
        <v/>
      </c>
      <c r="BQ304" s="79" t="str">
        <f>IF(AU304="NH",'Order Details'!$N$41,"")</f>
        <v/>
      </c>
      <c r="BR304" s="79" t="str">
        <f>IF(AV304="CA",'Order Details'!$N$42,"")</f>
        <v/>
      </c>
      <c r="BS304" s="79" t="str">
        <f>IF(AW304="DD",'Order Details'!$N$43,"")</f>
        <v/>
      </c>
      <c r="BT304" s="79" t="str">
        <f>IF(AX304="TH",'Order Details'!$N$45,"")</f>
        <v/>
      </c>
      <c r="BU304" s="79" t="str">
        <f>IF(AY304="PHA",'Order Details'!$N$44,"")</f>
        <v/>
      </c>
      <c r="BV304" s="79" t="str">
        <f>IF(AZ304="OS",'Order Details'!$N$46,"")</f>
        <v/>
      </c>
      <c r="BW304" s="79" t="str">
        <f>IF(BA304="RUN PANEL",'Order Details'!$N$39,"")</f>
        <v/>
      </c>
      <c r="BX304" s="79" t="str">
        <f t="shared" si="98"/>
        <v/>
      </c>
    </row>
    <row r="305" spans="1:76" ht="15.75" customHeight="1">
      <c r="A305" s="22" t="str">
        <f>IF('Request Testing'!A305&gt;0,'Request Testing'!A305,"")</f>
        <v/>
      </c>
      <c r="B305" s="70" t="str">
        <f>IF('Request Testing'!B305="","",'Request Testing'!B305)</f>
        <v/>
      </c>
      <c r="C305" s="70" t="str">
        <f>IF('Request Testing'!C305="","",'Request Testing'!C305)</f>
        <v/>
      </c>
      <c r="D305" s="24" t="str">
        <f>IF('Request Testing'!D305="","",'Request Testing'!D305)</f>
        <v/>
      </c>
      <c r="E305" s="24" t="str">
        <f>IF('Request Testing'!E305="","",'Request Testing'!E305)</f>
        <v/>
      </c>
      <c r="F305" s="24" t="str">
        <f>IF('Request Testing'!F305="","",'Request Testing'!F305)</f>
        <v/>
      </c>
      <c r="G305" s="22" t="str">
        <f>IF('Request Testing'!G305="","",'Request Testing'!G305)</f>
        <v/>
      </c>
      <c r="H305" s="71" t="str">
        <f>IF('Request Testing'!H305="","",'Request Testing'!H305)</f>
        <v/>
      </c>
      <c r="I305" s="22" t="str">
        <f>IF('Request Testing'!I305="","",'Request Testing'!I305)</f>
        <v/>
      </c>
      <c r="J305" s="22" t="str">
        <f>IF('Request Testing'!J305="","",'Request Testing'!J305)</f>
        <v/>
      </c>
      <c r="K305" s="22" t="str">
        <f>IF('Request Testing'!K305="","",'Request Testing'!K305)</f>
        <v/>
      </c>
      <c r="L305" s="70" t="str">
        <f>IF('Request Testing'!L305="","",'Request Testing'!L305)</f>
        <v/>
      </c>
      <c r="M305" s="70" t="str">
        <f>IF('Request Testing'!M305="","",'Request Testing'!M305)</f>
        <v/>
      </c>
      <c r="N305" s="70" t="str">
        <f>IF('Request Testing'!N305="","",'Request Testing'!N305)</f>
        <v/>
      </c>
      <c r="O305" s="72" t="str">
        <f>IF('Request Testing'!O305&lt;1,"",IF(AND(OR('Request Testing'!L305&gt;0,'Request Testing'!M305&gt;0,'Request Testing'!N305&gt;0),COUNTA('Request Testing'!O305)&gt;0),"","PV"))</f>
        <v/>
      </c>
      <c r="P305" s="72" t="str">
        <f>IF('Request Testing'!P305&lt;1,"",IF(AND(OR('Request Testing'!L305&gt;0,'Request Testing'!M305&gt;0),COUNTA('Request Testing'!P305)&gt;0),"HPS ADD ON","HPS"))</f>
        <v/>
      </c>
      <c r="Q305" s="72" t="str">
        <f>IF('Request Testing'!Q305&lt;1,"",IF(AND(OR('Request Testing'!L305&gt;0,'Request Testing'!M305&gt;0),COUNTA('Request Testing'!Q305)&gt;0),"CC ADD ON","CC"))</f>
        <v/>
      </c>
      <c r="R305" s="72" t="str">
        <f>IF('Request Testing'!R305&lt;1,"",IF(AND(OR('Request Testing'!L305&gt;0,'Request Testing'!M305&gt;0),COUNTA('Request Testing'!R305)&gt;0),"RC ADD ON","RC"))</f>
        <v/>
      </c>
      <c r="S305" s="70" t="str">
        <f>IF('Request Testing'!S305&lt;1,"",IF(AND(OR('Request Testing'!L305&gt;0,'Request Testing'!M305&gt;0),COUNTA('Request Testing'!S305)&gt;0),"DL ADD ON","DL"))</f>
        <v/>
      </c>
      <c r="T305" s="70" t="str">
        <f>IF('Request Testing'!T305="","",'Request Testing'!T305)</f>
        <v/>
      </c>
      <c r="U305" s="70" t="str">
        <f>IF('Request Testing'!U305&lt;1,"",IF(AND(OR('Request Testing'!L305&gt;0,'Request Testing'!M305&gt;0),COUNTA('Request Testing'!U305)&gt;0),"OH ADD ON","OH"))</f>
        <v/>
      </c>
      <c r="V305" s="73" t="str">
        <f>IF('Request Testing'!V305&lt;1,"",IF(AND(OR('Request Testing'!L305&gt;0,'Request Testing'!M305&gt;0),COUNTA('Request Testing'!V305)&gt;0),"GCP","AM"))</f>
        <v/>
      </c>
      <c r="W305" s="73" t="str">
        <f>IF('Request Testing'!W305&lt;1,"",IF(AND(OR('Request Testing'!L305&gt;0,'Request Testing'!M305&gt;0),COUNTA('Request Testing'!W305)&gt;0),"GCP","NH"))</f>
        <v/>
      </c>
      <c r="X305" s="73" t="str">
        <f>IF('Request Testing'!X305&lt;1,"",IF(AND(OR('Request Testing'!L305&gt;0,'Request Testing'!M305&gt;0),COUNTA('Request Testing'!X305)&gt;0),"GCP","CA"))</f>
        <v/>
      </c>
      <c r="Y305" s="73" t="str">
        <f>IF('Request Testing'!Y305&lt;1,"",IF(AND(OR('Request Testing'!L305&gt;0,'Request Testing'!M305&gt;0),COUNTA('Request Testing'!Y305)&gt;0),"GCP","DD"))</f>
        <v/>
      </c>
      <c r="Z305" s="73" t="str">
        <f>IF('Request Testing'!Z305&lt;1,"",IF(AND(OR('Request Testing'!L305&gt;0,'Request Testing'!M305&gt;0),COUNTA('Request Testing'!Z305)&gt;0),"GCP","TH"))</f>
        <v/>
      </c>
      <c r="AA305" s="73" t="str">
        <f>IF('Request Testing'!AA305&lt;1,"",IF(AND(OR('Request Testing'!L305&gt;0,'Request Testing'!M305&gt;0),COUNTA('Request Testing'!AA305)&gt;0),"GCP","PHA"))</f>
        <v/>
      </c>
      <c r="AB305" s="73" t="str">
        <f>IF('Request Testing'!AB305&lt;1,"",IF(AND(OR('Request Testing'!L305&gt;0,'Request Testing'!M305&gt;0),COUNTA('Request Testing'!AB305)&gt;0),"GCP","OS"))</f>
        <v/>
      </c>
      <c r="AE305" s="74" t="str">
        <f>IF(OR('Request Testing'!L305&gt;0,'Request Testing'!M305&gt;0,'Request Testing'!N305&gt;0,'Request Testing'!O305&gt;0,'Request Testing'!P305&gt;0,'Request Testing'!Q305&gt;0,'Request Testing'!R305&gt;0,'Request Testing'!S305&gt;0,'Request Testing'!T305&gt;0,'Request Testing'!U305&gt;0,'Request Testing'!V305&gt;0,'Request Testing'!W305&gt;0,'Request Testing'!X305&gt;0,'Request Testing'!Y305&gt;0,'Request Testing'!Z305&gt;0,'Request Testing'!AA305&gt;0,'Request Testing'!AB305&gt;0),"X","")</f>
        <v/>
      </c>
      <c r="AF305" s="75" t="str">
        <f>IF(ISNUMBER(SEARCH({"S"},C305)),"S",IF(ISNUMBER(SEARCH({"M"},C305)),"B",IF(ISNUMBER(SEARCH({"B"},C305)),"B",IF(ISNUMBER(SEARCH({"C"},C305)),"C",IF(ISNUMBER(SEARCH({"H"},C305)),"C",IF(ISNUMBER(SEARCH({"F"},C305)),"C",""))))))</f>
        <v/>
      </c>
      <c r="AG305" s="74" t="str">
        <f t="shared" si="80"/>
        <v/>
      </c>
      <c r="AH305" s="74" t="str">
        <f t="shared" si="81"/>
        <v/>
      </c>
      <c r="AI305" s="74" t="str">
        <f t="shared" si="82"/>
        <v/>
      </c>
      <c r="AJ305" s="4" t="str">
        <f t="shared" si="83"/>
        <v/>
      </c>
      <c r="AK305" s="76" t="str">
        <f>IF('Request Testing'!M305&lt;1,"",IF(AND(OR('Request Testing'!$E$1&gt;0),COUNTA('Request Testing'!M305)&gt;0),"CHR","GGP-LD"))</f>
        <v/>
      </c>
      <c r="AL305" s="4" t="str">
        <f t="shared" si="84"/>
        <v/>
      </c>
      <c r="AM305" s="52" t="str">
        <f t="shared" si="85"/>
        <v/>
      </c>
      <c r="AN305" s="4" t="str">
        <f t="shared" si="86"/>
        <v/>
      </c>
      <c r="AO305" s="4" t="str">
        <f t="shared" si="87"/>
        <v/>
      </c>
      <c r="AP305" s="74" t="str">
        <f t="shared" si="88"/>
        <v/>
      </c>
      <c r="AQ305" s="4" t="str">
        <f t="shared" si="89"/>
        <v/>
      </c>
      <c r="AR305" s="4" t="str">
        <f t="shared" si="99"/>
        <v/>
      </c>
      <c r="AS305" s="74" t="str">
        <f t="shared" si="90"/>
        <v/>
      </c>
      <c r="AT305" s="4" t="str">
        <f t="shared" si="91"/>
        <v/>
      </c>
      <c r="AU305" s="4" t="str">
        <f t="shared" si="92"/>
        <v/>
      </c>
      <c r="AV305" s="4" t="str">
        <f t="shared" si="93"/>
        <v/>
      </c>
      <c r="AW305" s="4" t="str">
        <f t="shared" si="94"/>
        <v/>
      </c>
      <c r="AX305" s="4" t="str">
        <f t="shared" si="95"/>
        <v/>
      </c>
      <c r="AY305" s="4" t="str">
        <f t="shared" si="96"/>
        <v/>
      </c>
      <c r="AZ305" s="4" t="str">
        <f t="shared" si="97"/>
        <v/>
      </c>
      <c r="BA305" s="77" t="str">
        <f>IF(AND(OR('Request Testing'!L305&gt;0,'Request Testing'!M305&gt;0),COUNTA('Request Testing'!V305:AB305)&gt;0),"Run Panel","")</f>
        <v/>
      </c>
      <c r="BC305" s="78" t="str">
        <f>IF(AG305="Blood Card",'Order Details'!$S$34,"")</f>
        <v/>
      </c>
      <c r="BD305" s="78" t="str">
        <f>IF(AH305="Hair Card",'Order Details'!$S$35,"")</f>
        <v/>
      </c>
      <c r="BF305" s="4" t="str">
        <f>IF(AJ305="GGP-HD",'Order Details'!$N$10,"")</f>
        <v/>
      </c>
      <c r="BG305" s="79" t="str">
        <f>IF(AK305="GGP-LD",'Order Details'!$N$15,IF(AK305="CHR",'Order Details'!$P$15,""))</f>
        <v/>
      </c>
      <c r="BH305" s="52" t="str">
        <f>IF(AL305="GGP-uLD",'Order Details'!$N$18,"")</f>
        <v/>
      </c>
      <c r="BI305" s="80" t="str">
        <f>IF(AM305="PV",'Order Details'!$N$24,"")</f>
        <v/>
      </c>
      <c r="BJ305" s="78" t="str">
        <f>IF(AN305="HPS",'Order Details'!$N$34,IF(AN305="HPS ADD ON",'Order Details'!$M$34,""))</f>
        <v/>
      </c>
      <c r="BK305" s="78" t="str">
        <f>IF(AO305="CC",'Order Details'!$N$33,IF(AO305="CC ADD ON",'Order Details'!$M$33,""))</f>
        <v/>
      </c>
      <c r="BL305" s="79" t="str">
        <f>IF(AP305="DL",'Order Details'!$N$35,"")</f>
        <v/>
      </c>
      <c r="BM305" s="79" t="str">
        <f>IF(AQ305="RC",'Order Details'!$N$36,"")</f>
        <v/>
      </c>
      <c r="BN305" s="79" t="str">
        <f>IF(AR305="OH",'Order Details'!$N$37,"")</f>
        <v/>
      </c>
      <c r="BO305" s="79" t="str">
        <f>IF(AS305="BVD",'Order Details'!$N$38,"")</f>
        <v/>
      </c>
      <c r="BP305" s="79" t="str">
        <f>IF(AT305="AM",'Order Details'!$N$40,"")</f>
        <v/>
      </c>
      <c r="BQ305" s="79" t="str">
        <f>IF(AU305="NH",'Order Details'!$N$41,"")</f>
        <v/>
      </c>
      <c r="BR305" s="79" t="str">
        <f>IF(AV305="CA",'Order Details'!$N$42,"")</f>
        <v/>
      </c>
      <c r="BS305" s="79" t="str">
        <f>IF(AW305="DD",'Order Details'!$N$43,"")</f>
        <v/>
      </c>
      <c r="BT305" s="79" t="str">
        <f>IF(AX305="TH",'Order Details'!$N$45,"")</f>
        <v/>
      </c>
      <c r="BU305" s="79" t="str">
        <f>IF(AY305="PHA",'Order Details'!$N$44,"")</f>
        <v/>
      </c>
      <c r="BV305" s="79" t="str">
        <f>IF(AZ305="OS",'Order Details'!$N$46,"")</f>
        <v/>
      </c>
      <c r="BW305" s="79" t="str">
        <f>IF(BA305="RUN PANEL",'Order Details'!$N$39,"")</f>
        <v/>
      </c>
      <c r="BX305" s="79" t="str">
        <f t="shared" si="98"/>
        <v/>
      </c>
    </row>
    <row r="306" spans="1:76" ht="15.75" customHeight="1">
      <c r="A306" s="22" t="str">
        <f>IF('Request Testing'!A306&gt;0,'Request Testing'!A306,"")</f>
        <v/>
      </c>
      <c r="B306" s="70" t="str">
        <f>IF('Request Testing'!B306="","",'Request Testing'!B306)</f>
        <v/>
      </c>
      <c r="C306" s="70" t="str">
        <f>IF('Request Testing'!C306="","",'Request Testing'!C306)</f>
        <v/>
      </c>
      <c r="D306" s="24" t="str">
        <f>IF('Request Testing'!D306="","",'Request Testing'!D306)</f>
        <v/>
      </c>
      <c r="E306" s="24" t="str">
        <f>IF('Request Testing'!E306="","",'Request Testing'!E306)</f>
        <v/>
      </c>
      <c r="F306" s="24" t="str">
        <f>IF('Request Testing'!F306="","",'Request Testing'!F306)</f>
        <v/>
      </c>
      <c r="G306" s="22" t="str">
        <f>IF('Request Testing'!G306="","",'Request Testing'!G306)</f>
        <v/>
      </c>
      <c r="H306" s="71" t="str">
        <f>IF('Request Testing'!H306="","",'Request Testing'!H306)</f>
        <v/>
      </c>
      <c r="I306" s="22" t="str">
        <f>IF('Request Testing'!I306="","",'Request Testing'!I306)</f>
        <v/>
      </c>
      <c r="J306" s="22" t="str">
        <f>IF('Request Testing'!J306="","",'Request Testing'!J306)</f>
        <v/>
      </c>
      <c r="K306" s="22" t="str">
        <f>IF('Request Testing'!K306="","",'Request Testing'!K306)</f>
        <v/>
      </c>
      <c r="L306" s="70" t="str">
        <f>IF('Request Testing'!L306="","",'Request Testing'!L306)</f>
        <v/>
      </c>
      <c r="M306" s="70" t="str">
        <f>IF('Request Testing'!M306="","",'Request Testing'!M306)</f>
        <v/>
      </c>
      <c r="N306" s="70" t="str">
        <f>IF('Request Testing'!N306="","",'Request Testing'!N306)</f>
        <v/>
      </c>
      <c r="O306" s="72" t="str">
        <f>IF('Request Testing'!O306&lt;1,"",IF(AND(OR('Request Testing'!L306&gt;0,'Request Testing'!M306&gt;0,'Request Testing'!N306&gt;0),COUNTA('Request Testing'!O306)&gt;0),"","PV"))</f>
        <v/>
      </c>
      <c r="P306" s="72" t="str">
        <f>IF('Request Testing'!P306&lt;1,"",IF(AND(OR('Request Testing'!L306&gt;0,'Request Testing'!M306&gt;0),COUNTA('Request Testing'!P306)&gt;0),"HPS ADD ON","HPS"))</f>
        <v/>
      </c>
      <c r="Q306" s="72" t="str">
        <f>IF('Request Testing'!Q306&lt;1,"",IF(AND(OR('Request Testing'!L306&gt;0,'Request Testing'!M306&gt;0),COUNTA('Request Testing'!Q306)&gt;0),"CC ADD ON","CC"))</f>
        <v/>
      </c>
      <c r="R306" s="72" t="str">
        <f>IF('Request Testing'!R306&lt;1,"",IF(AND(OR('Request Testing'!L306&gt;0,'Request Testing'!M306&gt;0),COUNTA('Request Testing'!R306)&gt;0),"RC ADD ON","RC"))</f>
        <v/>
      </c>
      <c r="S306" s="70" t="str">
        <f>IF('Request Testing'!S306&lt;1,"",IF(AND(OR('Request Testing'!L306&gt;0,'Request Testing'!M306&gt;0),COUNTA('Request Testing'!S306)&gt;0),"DL ADD ON","DL"))</f>
        <v/>
      </c>
      <c r="T306" s="70" t="str">
        <f>IF('Request Testing'!T306="","",'Request Testing'!T306)</f>
        <v/>
      </c>
      <c r="U306" s="70" t="str">
        <f>IF('Request Testing'!U306&lt;1,"",IF(AND(OR('Request Testing'!L306&gt;0,'Request Testing'!M306&gt;0),COUNTA('Request Testing'!U306)&gt;0),"OH ADD ON","OH"))</f>
        <v/>
      </c>
      <c r="V306" s="73" t="str">
        <f>IF('Request Testing'!V306&lt;1,"",IF(AND(OR('Request Testing'!L306&gt;0,'Request Testing'!M306&gt;0),COUNTA('Request Testing'!V306)&gt;0),"GCP","AM"))</f>
        <v/>
      </c>
      <c r="W306" s="73" t="str">
        <f>IF('Request Testing'!W306&lt;1,"",IF(AND(OR('Request Testing'!L306&gt;0,'Request Testing'!M306&gt;0),COUNTA('Request Testing'!W306)&gt;0),"GCP","NH"))</f>
        <v/>
      </c>
      <c r="X306" s="73" t="str">
        <f>IF('Request Testing'!X306&lt;1,"",IF(AND(OR('Request Testing'!L306&gt;0,'Request Testing'!M306&gt;0),COUNTA('Request Testing'!X306)&gt;0),"GCP","CA"))</f>
        <v/>
      </c>
      <c r="Y306" s="73" t="str">
        <f>IF('Request Testing'!Y306&lt;1,"",IF(AND(OR('Request Testing'!L306&gt;0,'Request Testing'!M306&gt;0),COUNTA('Request Testing'!Y306)&gt;0),"GCP","DD"))</f>
        <v/>
      </c>
      <c r="Z306" s="73" t="str">
        <f>IF('Request Testing'!Z306&lt;1,"",IF(AND(OR('Request Testing'!L306&gt;0,'Request Testing'!M306&gt;0),COUNTA('Request Testing'!Z306)&gt;0),"GCP","TH"))</f>
        <v/>
      </c>
      <c r="AA306" s="73" t="str">
        <f>IF('Request Testing'!AA306&lt;1,"",IF(AND(OR('Request Testing'!L306&gt;0,'Request Testing'!M306&gt;0),COUNTA('Request Testing'!AA306)&gt;0),"GCP","PHA"))</f>
        <v/>
      </c>
      <c r="AB306" s="73" t="str">
        <f>IF('Request Testing'!AB306&lt;1,"",IF(AND(OR('Request Testing'!L306&gt;0,'Request Testing'!M306&gt;0),COUNTA('Request Testing'!AB306)&gt;0),"GCP","OS"))</f>
        <v/>
      </c>
      <c r="AE306" s="74" t="str">
        <f>IF(OR('Request Testing'!L306&gt;0,'Request Testing'!M306&gt;0,'Request Testing'!N306&gt;0,'Request Testing'!O306&gt;0,'Request Testing'!P306&gt;0,'Request Testing'!Q306&gt;0,'Request Testing'!R306&gt;0,'Request Testing'!S306&gt;0,'Request Testing'!T306&gt;0,'Request Testing'!U306&gt;0,'Request Testing'!V306&gt;0,'Request Testing'!W306&gt;0,'Request Testing'!X306&gt;0,'Request Testing'!Y306&gt;0,'Request Testing'!Z306&gt;0,'Request Testing'!AA306&gt;0,'Request Testing'!AB306&gt;0),"X","")</f>
        <v/>
      </c>
      <c r="AF306" s="75" t="str">
        <f>IF(ISNUMBER(SEARCH({"S"},C306)),"S",IF(ISNUMBER(SEARCH({"M"},C306)),"B",IF(ISNUMBER(SEARCH({"B"},C306)),"B",IF(ISNUMBER(SEARCH({"C"},C306)),"C",IF(ISNUMBER(SEARCH({"H"},C306)),"C",IF(ISNUMBER(SEARCH({"F"},C306)),"C",""))))))</f>
        <v/>
      </c>
      <c r="AG306" s="74" t="str">
        <f t="shared" si="80"/>
        <v/>
      </c>
      <c r="AH306" s="74" t="str">
        <f t="shared" si="81"/>
        <v/>
      </c>
      <c r="AI306" s="74" t="str">
        <f t="shared" si="82"/>
        <v/>
      </c>
      <c r="AJ306" s="4" t="str">
        <f t="shared" si="83"/>
        <v/>
      </c>
      <c r="AK306" s="76" t="str">
        <f>IF('Request Testing'!M306&lt;1,"",IF(AND(OR('Request Testing'!$E$1&gt;0),COUNTA('Request Testing'!M306)&gt;0),"CHR","GGP-LD"))</f>
        <v/>
      </c>
      <c r="AL306" s="4" t="str">
        <f t="shared" si="84"/>
        <v/>
      </c>
      <c r="AM306" s="52" t="str">
        <f t="shared" si="85"/>
        <v/>
      </c>
      <c r="AN306" s="4" t="str">
        <f t="shared" si="86"/>
        <v/>
      </c>
      <c r="AO306" s="4" t="str">
        <f t="shared" si="87"/>
        <v/>
      </c>
      <c r="AP306" s="74" t="str">
        <f t="shared" si="88"/>
        <v/>
      </c>
      <c r="AQ306" s="4" t="str">
        <f t="shared" si="89"/>
        <v/>
      </c>
      <c r="AR306" s="4" t="str">
        <f t="shared" si="99"/>
        <v/>
      </c>
      <c r="AS306" s="74" t="str">
        <f t="shared" si="90"/>
        <v/>
      </c>
      <c r="AT306" s="4" t="str">
        <f t="shared" si="91"/>
        <v/>
      </c>
      <c r="AU306" s="4" t="str">
        <f t="shared" si="92"/>
        <v/>
      </c>
      <c r="AV306" s="4" t="str">
        <f t="shared" si="93"/>
        <v/>
      </c>
      <c r="AW306" s="4" t="str">
        <f t="shared" si="94"/>
        <v/>
      </c>
      <c r="AX306" s="4" t="str">
        <f t="shared" si="95"/>
        <v/>
      </c>
      <c r="AY306" s="4" t="str">
        <f t="shared" si="96"/>
        <v/>
      </c>
      <c r="AZ306" s="4" t="str">
        <f t="shared" si="97"/>
        <v/>
      </c>
      <c r="BA306" s="77" t="str">
        <f>IF(AND(OR('Request Testing'!L306&gt;0,'Request Testing'!M306&gt;0),COUNTA('Request Testing'!V306:AB306)&gt;0),"Run Panel","")</f>
        <v/>
      </c>
      <c r="BC306" s="78" t="str">
        <f>IF(AG306="Blood Card",'Order Details'!$S$34,"")</f>
        <v/>
      </c>
      <c r="BD306" s="78" t="str">
        <f>IF(AH306="Hair Card",'Order Details'!$S$35,"")</f>
        <v/>
      </c>
      <c r="BF306" s="4" t="str">
        <f>IF(AJ306="GGP-HD",'Order Details'!$N$10,"")</f>
        <v/>
      </c>
      <c r="BG306" s="79" t="str">
        <f>IF(AK306="GGP-LD",'Order Details'!$N$15,IF(AK306="CHR",'Order Details'!$P$15,""))</f>
        <v/>
      </c>
      <c r="BH306" s="52" t="str">
        <f>IF(AL306="GGP-uLD",'Order Details'!$N$18,"")</f>
        <v/>
      </c>
      <c r="BI306" s="80" t="str">
        <f>IF(AM306="PV",'Order Details'!$N$24,"")</f>
        <v/>
      </c>
      <c r="BJ306" s="78" t="str">
        <f>IF(AN306="HPS",'Order Details'!$N$34,IF(AN306="HPS ADD ON",'Order Details'!$M$34,""))</f>
        <v/>
      </c>
      <c r="BK306" s="78" t="str">
        <f>IF(AO306="CC",'Order Details'!$N$33,IF(AO306="CC ADD ON",'Order Details'!$M$33,""))</f>
        <v/>
      </c>
      <c r="BL306" s="79" t="str">
        <f>IF(AP306="DL",'Order Details'!$N$35,"")</f>
        <v/>
      </c>
      <c r="BM306" s="79" t="str">
        <f>IF(AQ306="RC",'Order Details'!$N$36,"")</f>
        <v/>
      </c>
      <c r="BN306" s="79" t="str">
        <f>IF(AR306="OH",'Order Details'!$N$37,"")</f>
        <v/>
      </c>
      <c r="BO306" s="79" t="str">
        <f>IF(AS306="BVD",'Order Details'!$N$38,"")</f>
        <v/>
      </c>
      <c r="BP306" s="79" t="str">
        <f>IF(AT306="AM",'Order Details'!$N$40,"")</f>
        <v/>
      </c>
      <c r="BQ306" s="79" t="str">
        <f>IF(AU306="NH",'Order Details'!$N$41,"")</f>
        <v/>
      </c>
      <c r="BR306" s="79" t="str">
        <f>IF(AV306="CA",'Order Details'!$N$42,"")</f>
        <v/>
      </c>
      <c r="BS306" s="79" t="str">
        <f>IF(AW306="DD",'Order Details'!$N$43,"")</f>
        <v/>
      </c>
      <c r="BT306" s="79" t="str">
        <f>IF(AX306="TH",'Order Details'!$N$45,"")</f>
        <v/>
      </c>
      <c r="BU306" s="79" t="str">
        <f>IF(AY306="PHA",'Order Details'!$N$44,"")</f>
        <v/>
      </c>
      <c r="BV306" s="79" t="str">
        <f>IF(AZ306="OS",'Order Details'!$N$46,"")</f>
        <v/>
      </c>
      <c r="BW306" s="79" t="str">
        <f>IF(BA306="RUN PANEL",'Order Details'!$N$39,"")</f>
        <v/>
      </c>
      <c r="BX306" s="79" t="str">
        <f t="shared" si="98"/>
        <v/>
      </c>
    </row>
    <row r="307" spans="1:76" ht="15.75" customHeight="1">
      <c r="A307" s="22" t="str">
        <f>IF('Request Testing'!A307&gt;0,'Request Testing'!A307,"")</f>
        <v/>
      </c>
      <c r="B307" s="70" t="str">
        <f>IF('Request Testing'!B307="","",'Request Testing'!B307)</f>
        <v/>
      </c>
      <c r="C307" s="70" t="str">
        <f>IF('Request Testing'!C307="","",'Request Testing'!C307)</f>
        <v/>
      </c>
      <c r="D307" s="24" t="str">
        <f>IF('Request Testing'!D307="","",'Request Testing'!D307)</f>
        <v/>
      </c>
      <c r="E307" s="24" t="str">
        <f>IF('Request Testing'!E307="","",'Request Testing'!E307)</f>
        <v/>
      </c>
      <c r="F307" s="24" t="str">
        <f>IF('Request Testing'!F307="","",'Request Testing'!F307)</f>
        <v/>
      </c>
      <c r="G307" s="22" t="str">
        <f>IF('Request Testing'!G307="","",'Request Testing'!G307)</f>
        <v/>
      </c>
      <c r="H307" s="71" t="str">
        <f>IF('Request Testing'!H307="","",'Request Testing'!H307)</f>
        <v/>
      </c>
      <c r="I307" s="22" t="str">
        <f>IF('Request Testing'!I307="","",'Request Testing'!I307)</f>
        <v/>
      </c>
      <c r="J307" s="22" t="str">
        <f>IF('Request Testing'!J307="","",'Request Testing'!J307)</f>
        <v/>
      </c>
      <c r="K307" s="22" t="str">
        <f>IF('Request Testing'!K307="","",'Request Testing'!K307)</f>
        <v/>
      </c>
      <c r="L307" s="70" t="str">
        <f>IF('Request Testing'!L307="","",'Request Testing'!L307)</f>
        <v/>
      </c>
      <c r="M307" s="70" t="str">
        <f>IF('Request Testing'!M307="","",'Request Testing'!M307)</f>
        <v/>
      </c>
      <c r="N307" s="70" t="str">
        <f>IF('Request Testing'!N307="","",'Request Testing'!N307)</f>
        <v/>
      </c>
      <c r="O307" s="72" t="str">
        <f>IF('Request Testing'!O307&lt;1,"",IF(AND(OR('Request Testing'!L307&gt;0,'Request Testing'!M307&gt;0,'Request Testing'!N307&gt;0),COUNTA('Request Testing'!O307)&gt;0),"","PV"))</f>
        <v/>
      </c>
      <c r="P307" s="72" t="str">
        <f>IF('Request Testing'!P307&lt;1,"",IF(AND(OR('Request Testing'!L307&gt;0,'Request Testing'!M307&gt;0),COUNTA('Request Testing'!P307)&gt;0),"HPS ADD ON","HPS"))</f>
        <v/>
      </c>
      <c r="Q307" s="72" t="str">
        <f>IF('Request Testing'!Q307&lt;1,"",IF(AND(OR('Request Testing'!L307&gt;0,'Request Testing'!M307&gt;0),COUNTA('Request Testing'!Q307)&gt;0),"CC ADD ON","CC"))</f>
        <v/>
      </c>
      <c r="R307" s="72" t="str">
        <f>IF('Request Testing'!R307&lt;1,"",IF(AND(OR('Request Testing'!L307&gt;0,'Request Testing'!M307&gt;0),COUNTA('Request Testing'!R307)&gt;0),"RC ADD ON","RC"))</f>
        <v/>
      </c>
      <c r="S307" s="70" t="str">
        <f>IF('Request Testing'!S307&lt;1,"",IF(AND(OR('Request Testing'!L307&gt;0,'Request Testing'!M307&gt;0),COUNTA('Request Testing'!S307)&gt;0),"DL ADD ON","DL"))</f>
        <v/>
      </c>
      <c r="T307" s="70" t="str">
        <f>IF('Request Testing'!T307="","",'Request Testing'!T307)</f>
        <v/>
      </c>
      <c r="U307" s="70" t="str">
        <f>IF('Request Testing'!U307&lt;1,"",IF(AND(OR('Request Testing'!L307&gt;0,'Request Testing'!M307&gt;0),COUNTA('Request Testing'!U307)&gt;0),"OH ADD ON","OH"))</f>
        <v/>
      </c>
      <c r="V307" s="73" t="str">
        <f>IF('Request Testing'!V307&lt;1,"",IF(AND(OR('Request Testing'!L307&gt;0,'Request Testing'!M307&gt;0),COUNTA('Request Testing'!V307)&gt;0),"GCP","AM"))</f>
        <v/>
      </c>
      <c r="W307" s="73" t="str">
        <f>IF('Request Testing'!W307&lt;1,"",IF(AND(OR('Request Testing'!L307&gt;0,'Request Testing'!M307&gt;0),COUNTA('Request Testing'!W307)&gt;0),"GCP","NH"))</f>
        <v/>
      </c>
      <c r="X307" s="73" t="str">
        <f>IF('Request Testing'!X307&lt;1,"",IF(AND(OR('Request Testing'!L307&gt;0,'Request Testing'!M307&gt;0),COUNTA('Request Testing'!X307)&gt;0),"GCP","CA"))</f>
        <v/>
      </c>
      <c r="Y307" s="73" t="str">
        <f>IF('Request Testing'!Y307&lt;1,"",IF(AND(OR('Request Testing'!L307&gt;0,'Request Testing'!M307&gt;0),COUNTA('Request Testing'!Y307)&gt;0),"GCP","DD"))</f>
        <v/>
      </c>
      <c r="Z307" s="73" t="str">
        <f>IF('Request Testing'!Z307&lt;1,"",IF(AND(OR('Request Testing'!L307&gt;0,'Request Testing'!M307&gt;0),COUNTA('Request Testing'!Z307)&gt;0),"GCP","TH"))</f>
        <v/>
      </c>
      <c r="AA307" s="73" t="str">
        <f>IF('Request Testing'!AA307&lt;1,"",IF(AND(OR('Request Testing'!L307&gt;0,'Request Testing'!M307&gt;0),COUNTA('Request Testing'!AA307)&gt;0),"GCP","PHA"))</f>
        <v/>
      </c>
      <c r="AB307" s="73" t="str">
        <f>IF('Request Testing'!AB307&lt;1,"",IF(AND(OR('Request Testing'!L307&gt;0,'Request Testing'!M307&gt;0),COUNTA('Request Testing'!AB307)&gt;0),"GCP","OS"))</f>
        <v/>
      </c>
      <c r="AE307" s="74" t="str">
        <f>IF(OR('Request Testing'!L307&gt;0,'Request Testing'!M307&gt;0,'Request Testing'!N307&gt;0,'Request Testing'!O307&gt;0,'Request Testing'!P307&gt;0,'Request Testing'!Q307&gt;0,'Request Testing'!R307&gt;0,'Request Testing'!S307&gt;0,'Request Testing'!T307&gt;0,'Request Testing'!U307&gt;0,'Request Testing'!V307&gt;0,'Request Testing'!W307&gt;0,'Request Testing'!X307&gt;0,'Request Testing'!Y307&gt;0,'Request Testing'!Z307&gt;0,'Request Testing'!AA307&gt;0,'Request Testing'!AB307&gt;0),"X","")</f>
        <v/>
      </c>
      <c r="AF307" s="75" t="str">
        <f>IF(ISNUMBER(SEARCH({"S"},C307)),"S",IF(ISNUMBER(SEARCH({"M"},C307)),"B",IF(ISNUMBER(SEARCH({"B"},C307)),"B",IF(ISNUMBER(SEARCH({"C"},C307)),"C",IF(ISNUMBER(SEARCH({"H"},C307)),"C",IF(ISNUMBER(SEARCH({"F"},C307)),"C",""))))))</f>
        <v/>
      </c>
      <c r="AG307" s="74" t="str">
        <f t="shared" si="80"/>
        <v/>
      </c>
      <c r="AH307" s="74" t="str">
        <f t="shared" si="81"/>
        <v/>
      </c>
      <c r="AI307" s="74" t="str">
        <f t="shared" si="82"/>
        <v/>
      </c>
      <c r="AJ307" s="4" t="str">
        <f t="shared" si="83"/>
        <v/>
      </c>
      <c r="AK307" s="76" t="str">
        <f>IF('Request Testing'!M307&lt;1,"",IF(AND(OR('Request Testing'!$E$1&gt;0),COUNTA('Request Testing'!M307)&gt;0),"CHR","GGP-LD"))</f>
        <v/>
      </c>
      <c r="AL307" s="4" t="str">
        <f t="shared" si="84"/>
        <v/>
      </c>
      <c r="AM307" s="52" t="str">
        <f t="shared" si="85"/>
        <v/>
      </c>
      <c r="AN307" s="4" t="str">
        <f t="shared" si="86"/>
        <v/>
      </c>
      <c r="AO307" s="4" t="str">
        <f t="shared" si="87"/>
        <v/>
      </c>
      <c r="AP307" s="74" t="str">
        <f t="shared" si="88"/>
        <v/>
      </c>
      <c r="AQ307" s="4" t="str">
        <f t="shared" si="89"/>
        <v/>
      </c>
      <c r="AR307" s="4" t="str">
        <f t="shared" si="99"/>
        <v/>
      </c>
      <c r="AS307" s="74" t="str">
        <f t="shared" si="90"/>
        <v/>
      </c>
      <c r="AT307" s="4" t="str">
        <f t="shared" si="91"/>
        <v/>
      </c>
      <c r="AU307" s="4" t="str">
        <f t="shared" si="92"/>
        <v/>
      </c>
      <c r="AV307" s="4" t="str">
        <f t="shared" si="93"/>
        <v/>
      </c>
      <c r="AW307" s="4" t="str">
        <f t="shared" si="94"/>
        <v/>
      </c>
      <c r="AX307" s="4" t="str">
        <f t="shared" si="95"/>
        <v/>
      </c>
      <c r="AY307" s="4" t="str">
        <f t="shared" si="96"/>
        <v/>
      </c>
      <c r="AZ307" s="4" t="str">
        <f t="shared" si="97"/>
        <v/>
      </c>
      <c r="BA307" s="77" t="str">
        <f>IF(AND(OR('Request Testing'!L307&gt;0,'Request Testing'!M307&gt;0),COUNTA('Request Testing'!V307:AB307)&gt;0),"Run Panel","")</f>
        <v/>
      </c>
      <c r="BC307" s="78" t="str">
        <f>IF(AG307="Blood Card",'Order Details'!$S$34,"")</f>
        <v/>
      </c>
      <c r="BD307" s="78" t="str">
        <f>IF(AH307="Hair Card",'Order Details'!$S$35,"")</f>
        <v/>
      </c>
      <c r="BF307" s="4" t="str">
        <f>IF(AJ307="GGP-HD",'Order Details'!$N$10,"")</f>
        <v/>
      </c>
      <c r="BG307" s="79" t="str">
        <f>IF(AK307="GGP-LD",'Order Details'!$N$15,IF(AK307="CHR",'Order Details'!$P$15,""))</f>
        <v/>
      </c>
      <c r="BH307" s="52" t="str">
        <f>IF(AL307="GGP-uLD",'Order Details'!$N$18,"")</f>
        <v/>
      </c>
      <c r="BI307" s="80" t="str">
        <f>IF(AM307="PV",'Order Details'!$N$24,"")</f>
        <v/>
      </c>
      <c r="BJ307" s="78" t="str">
        <f>IF(AN307="HPS",'Order Details'!$N$34,IF(AN307="HPS ADD ON",'Order Details'!$M$34,""))</f>
        <v/>
      </c>
      <c r="BK307" s="78" t="str">
        <f>IF(AO307="CC",'Order Details'!$N$33,IF(AO307="CC ADD ON",'Order Details'!$M$33,""))</f>
        <v/>
      </c>
      <c r="BL307" s="79" t="str">
        <f>IF(AP307="DL",'Order Details'!$N$35,"")</f>
        <v/>
      </c>
      <c r="BM307" s="79" t="str">
        <f>IF(AQ307="RC",'Order Details'!$N$36,"")</f>
        <v/>
      </c>
      <c r="BN307" s="79" t="str">
        <f>IF(AR307="OH",'Order Details'!$N$37,"")</f>
        <v/>
      </c>
      <c r="BO307" s="79" t="str">
        <f>IF(AS307="BVD",'Order Details'!$N$38,"")</f>
        <v/>
      </c>
      <c r="BP307" s="79" t="str">
        <f>IF(AT307="AM",'Order Details'!$N$40,"")</f>
        <v/>
      </c>
      <c r="BQ307" s="79" t="str">
        <f>IF(AU307="NH",'Order Details'!$N$41,"")</f>
        <v/>
      </c>
      <c r="BR307" s="79" t="str">
        <f>IF(AV307="CA",'Order Details'!$N$42,"")</f>
        <v/>
      </c>
      <c r="BS307" s="79" t="str">
        <f>IF(AW307="DD",'Order Details'!$N$43,"")</f>
        <v/>
      </c>
      <c r="BT307" s="79" t="str">
        <f>IF(AX307="TH",'Order Details'!$N$45,"")</f>
        <v/>
      </c>
      <c r="BU307" s="79" t="str">
        <f>IF(AY307="PHA",'Order Details'!$N$44,"")</f>
        <v/>
      </c>
      <c r="BV307" s="79" t="str">
        <f>IF(AZ307="OS",'Order Details'!$N$46,"")</f>
        <v/>
      </c>
      <c r="BW307" s="79" t="str">
        <f>IF(BA307="RUN PANEL",'Order Details'!$N$39,"")</f>
        <v/>
      </c>
      <c r="BX307" s="79" t="str">
        <f t="shared" si="98"/>
        <v/>
      </c>
    </row>
    <row r="308" spans="1:76" ht="15.75" customHeight="1">
      <c r="A308" s="22" t="str">
        <f>IF('Request Testing'!A308&gt;0,'Request Testing'!A308,"")</f>
        <v/>
      </c>
      <c r="B308" s="70" t="str">
        <f>IF('Request Testing'!B308="","",'Request Testing'!B308)</f>
        <v/>
      </c>
      <c r="C308" s="70" t="str">
        <f>IF('Request Testing'!C308="","",'Request Testing'!C308)</f>
        <v/>
      </c>
      <c r="D308" s="24" t="str">
        <f>IF('Request Testing'!D308="","",'Request Testing'!D308)</f>
        <v/>
      </c>
      <c r="E308" s="24" t="str">
        <f>IF('Request Testing'!E308="","",'Request Testing'!E308)</f>
        <v/>
      </c>
      <c r="F308" s="24" t="str">
        <f>IF('Request Testing'!F308="","",'Request Testing'!F308)</f>
        <v/>
      </c>
      <c r="G308" s="22" t="str">
        <f>IF('Request Testing'!G308="","",'Request Testing'!G308)</f>
        <v/>
      </c>
      <c r="H308" s="71" t="str">
        <f>IF('Request Testing'!H308="","",'Request Testing'!H308)</f>
        <v/>
      </c>
      <c r="I308" s="22" t="str">
        <f>IF('Request Testing'!I308="","",'Request Testing'!I308)</f>
        <v/>
      </c>
      <c r="J308" s="22" t="str">
        <f>IF('Request Testing'!J308="","",'Request Testing'!J308)</f>
        <v/>
      </c>
      <c r="K308" s="22" t="str">
        <f>IF('Request Testing'!K308="","",'Request Testing'!K308)</f>
        <v/>
      </c>
      <c r="L308" s="70" t="str">
        <f>IF('Request Testing'!L308="","",'Request Testing'!L308)</f>
        <v/>
      </c>
      <c r="M308" s="70" t="str">
        <f>IF('Request Testing'!M308="","",'Request Testing'!M308)</f>
        <v/>
      </c>
      <c r="N308" s="70" t="str">
        <f>IF('Request Testing'!N308="","",'Request Testing'!N308)</f>
        <v/>
      </c>
      <c r="O308" s="72" t="str">
        <f>IF('Request Testing'!O308&lt;1,"",IF(AND(OR('Request Testing'!L308&gt;0,'Request Testing'!M308&gt;0,'Request Testing'!N308&gt;0),COUNTA('Request Testing'!O308)&gt;0),"","PV"))</f>
        <v/>
      </c>
      <c r="P308" s="72" t="str">
        <f>IF('Request Testing'!P308&lt;1,"",IF(AND(OR('Request Testing'!L308&gt;0,'Request Testing'!M308&gt;0),COUNTA('Request Testing'!P308)&gt;0),"HPS ADD ON","HPS"))</f>
        <v/>
      </c>
      <c r="Q308" s="72" t="str">
        <f>IF('Request Testing'!Q308&lt;1,"",IF(AND(OR('Request Testing'!L308&gt;0,'Request Testing'!M308&gt;0),COUNTA('Request Testing'!Q308)&gt;0),"CC ADD ON","CC"))</f>
        <v/>
      </c>
      <c r="R308" s="72" t="str">
        <f>IF('Request Testing'!R308&lt;1,"",IF(AND(OR('Request Testing'!L308&gt;0,'Request Testing'!M308&gt;0),COUNTA('Request Testing'!R308)&gt;0),"RC ADD ON","RC"))</f>
        <v/>
      </c>
      <c r="S308" s="70" t="str">
        <f>IF('Request Testing'!S308&lt;1,"",IF(AND(OR('Request Testing'!L308&gt;0,'Request Testing'!M308&gt;0),COUNTA('Request Testing'!S308)&gt;0),"DL ADD ON","DL"))</f>
        <v/>
      </c>
      <c r="T308" s="70" t="str">
        <f>IF('Request Testing'!T308="","",'Request Testing'!T308)</f>
        <v/>
      </c>
      <c r="U308" s="70" t="str">
        <f>IF('Request Testing'!U308&lt;1,"",IF(AND(OR('Request Testing'!L308&gt;0,'Request Testing'!M308&gt;0),COUNTA('Request Testing'!U308)&gt;0),"OH ADD ON","OH"))</f>
        <v/>
      </c>
      <c r="V308" s="73" t="str">
        <f>IF('Request Testing'!V308&lt;1,"",IF(AND(OR('Request Testing'!L308&gt;0,'Request Testing'!M308&gt;0),COUNTA('Request Testing'!V308)&gt;0),"GCP","AM"))</f>
        <v/>
      </c>
      <c r="W308" s="73" t="str">
        <f>IF('Request Testing'!W308&lt;1,"",IF(AND(OR('Request Testing'!L308&gt;0,'Request Testing'!M308&gt;0),COUNTA('Request Testing'!W308)&gt;0),"GCP","NH"))</f>
        <v/>
      </c>
      <c r="X308" s="73" t="str">
        <f>IF('Request Testing'!X308&lt;1,"",IF(AND(OR('Request Testing'!L308&gt;0,'Request Testing'!M308&gt;0),COUNTA('Request Testing'!X308)&gt;0),"GCP","CA"))</f>
        <v/>
      </c>
      <c r="Y308" s="73" t="str">
        <f>IF('Request Testing'!Y308&lt;1,"",IF(AND(OR('Request Testing'!L308&gt;0,'Request Testing'!M308&gt;0),COUNTA('Request Testing'!Y308)&gt;0),"GCP","DD"))</f>
        <v/>
      </c>
      <c r="Z308" s="73" t="str">
        <f>IF('Request Testing'!Z308&lt;1,"",IF(AND(OR('Request Testing'!L308&gt;0,'Request Testing'!M308&gt;0),COUNTA('Request Testing'!Z308)&gt;0),"GCP","TH"))</f>
        <v/>
      </c>
      <c r="AA308" s="73" t="str">
        <f>IF('Request Testing'!AA308&lt;1,"",IF(AND(OR('Request Testing'!L308&gt;0,'Request Testing'!M308&gt;0),COUNTA('Request Testing'!AA308)&gt;0),"GCP","PHA"))</f>
        <v/>
      </c>
      <c r="AB308" s="73" t="str">
        <f>IF('Request Testing'!AB308&lt;1,"",IF(AND(OR('Request Testing'!L308&gt;0,'Request Testing'!M308&gt;0),COUNTA('Request Testing'!AB308)&gt;0),"GCP","OS"))</f>
        <v/>
      </c>
      <c r="AE308" s="74" t="str">
        <f>IF(OR('Request Testing'!L308&gt;0,'Request Testing'!M308&gt;0,'Request Testing'!N308&gt;0,'Request Testing'!O308&gt;0,'Request Testing'!P308&gt;0,'Request Testing'!Q308&gt;0,'Request Testing'!R308&gt;0,'Request Testing'!S308&gt;0,'Request Testing'!T308&gt;0,'Request Testing'!U308&gt;0,'Request Testing'!V308&gt;0,'Request Testing'!W308&gt;0,'Request Testing'!X308&gt;0,'Request Testing'!Y308&gt;0,'Request Testing'!Z308&gt;0,'Request Testing'!AA308&gt;0,'Request Testing'!AB308&gt;0),"X","")</f>
        <v/>
      </c>
      <c r="AF308" s="75" t="str">
        <f>IF(ISNUMBER(SEARCH({"S"},C308)),"S",IF(ISNUMBER(SEARCH({"M"},C308)),"B",IF(ISNUMBER(SEARCH({"B"},C308)),"B",IF(ISNUMBER(SEARCH({"C"},C308)),"C",IF(ISNUMBER(SEARCH({"H"},C308)),"C",IF(ISNUMBER(SEARCH({"F"},C308)),"C",""))))))</f>
        <v/>
      </c>
      <c r="AG308" s="74" t="str">
        <f t="shared" si="80"/>
        <v/>
      </c>
      <c r="AH308" s="74" t="str">
        <f t="shared" si="81"/>
        <v/>
      </c>
      <c r="AI308" s="74" t="str">
        <f t="shared" si="82"/>
        <v/>
      </c>
      <c r="AJ308" s="4" t="str">
        <f t="shared" si="83"/>
        <v/>
      </c>
      <c r="AK308" s="76" t="str">
        <f>IF('Request Testing'!M308&lt;1,"",IF(AND(OR('Request Testing'!$E$1&gt;0),COUNTA('Request Testing'!M308)&gt;0),"CHR","GGP-LD"))</f>
        <v/>
      </c>
      <c r="AL308" s="4" t="str">
        <f t="shared" si="84"/>
        <v/>
      </c>
      <c r="AM308" s="52" t="str">
        <f t="shared" si="85"/>
        <v/>
      </c>
      <c r="AN308" s="4" t="str">
        <f t="shared" si="86"/>
        <v/>
      </c>
      <c r="AO308" s="4" t="str">
        <f t="shared" si="87"/>
        <v/>
      </c>
      <c r="AP308" s="74" t="str">
        <f t="shared" si="88"/>
        <v/>
      </c>
      <c r="AQ308" s="4" t="str">
        <f t="shared" si="89"/>
        <v/>
      </c>
      <c r="AR308" s="4" t="str">
        <f t="shared" si="99"/>
        <v/>
      </c>
      <c r="AS308" s="74" t="str">
        <f t="shared" si="90"/>
        <v/>
      </c>
      <c r="AT308" s="4" t="str">
        <f t="shared" si="91"/>
        <v/>
      </c>
      <c r="AU308" s="4" t="str">
        <f t="shared" si="92"/>
        <v/>
      </c>
      <c r="AV308" s="4" t="str">
        <f t="shared" si="93"/>
        <v/>
      </c>
      <c r="AW308" s="4" t="str">
        <f t="shared" si="94"/>
        <v/>
      </c>
      <c r="AX308" s="4" t="str">
        <f t="shared" si="95"/>
        <v/>
      </c>
      <c r="AY308" s="4" t="str">
        <f t="shared" si="96"/>
        <v/>
      </c>
      <c r="AZ308" s="4" t="str">
        <f t="shared" si="97"/>
        <v/>
      </c>
      <c r="BA308" s="77" t="str">
        <f>IF(AND(OR('Request Testing'!L308&gt;0,'Request Testing'!M308&gt;0),COUNTA('Request Testing'!V308:AB308)&gt;0),"Run Panel","")</f>
        <v/>
      </c>
      <c r="BC308" s="78" t="str">
        <f>IF(AG308="Blood Card",'Order Details'!$S$34,"")</f>
        <v/>
      </c>
      <c r="BD308" s="78" t="str">
        <f>IF(AH308="Hair Card",'Order Details'!$S$35,"")</f>
        <v/>
      </c>
      <c r="BF308" s="4" t="str">
        <f>IF(AJ308="GGP-HD",'Order Details'!$N$10,"")</f>
        <v/>
      </c>
      <c r="BG308" s="79" t="str">
        <f>IF(AK308="GGP-LD",'Order Details'!$N$15,IF(AK308="CHR",'Order Details'!$P$15,""))</f>
        <v/>
      </c>
      <c r="BH308" s="52" t="str">
        <f>IF(AL308="GGP-uLD",'Order Details'!$N$18,"")</f>
        <v/>
      </c>
      <c r="BI308" s="80" t="str">
        <f>IF(AM308="PV",'Order Details'!$N$24,"")</f>
        <v/>
      </c>
      <c r="BJ308" s="78" t="str">
        <f>IF(AN308="HPS",'Order Details'!$N$34,IF(AN308="HPS ADD ON",'Order Details'!$M$34,""))</f>
        <v/>
      </c>
      <c r="BK308" s="78" t="str">
        <f>IF(AO308="CC",'Order Details'!$N$33,IF(AO308="CC ADD ON",'Order Details'!$M$33,""))</f>
        <v/>
      </c>
      <c r="BL308" s="79" t="str">
        <f>IF(AP308="DL",'Order Details'!$N$35,"")</f>
        <v/>
      </c>
      <c r="BM308" s="79" t="str">
        <f>IF(AQ308="RC",'Order Details'!$N$36,"")</f>
        <v/>
      </c>
      <c r="BN308" s="79" t="str">
        <f>IF(AR308="OH",'Order Details'!$N$37,"")</f>
        <v/>
      </c>
      <c r="BO308" s="79" t="str">
        <f>IF(AS308="BVD",'Order Details'!$N$38,"")</f>
        <v/>
      </c>
      <c r="BP308" s="79" t="str">
        <f>IF(AT308="AM",'Order Details'!$N$40,"")</f>
        <v/>
      </c>
      <c r="BQ308" s="79" t="str">
        <f>IF(AU308="NH",'Order Details'!$N$41,"")</f>
        <v/>
      </c>
      <c r="BR308" s="79" t="str">
        <f>IF(AV308="CA",'Order Details'!$N$42,"")</f>
        <v/>
      </c>
      <c r="BS308" s="79" t="str">
        <f>IF(AW308="DD",'Order Details'!$N$43,"")</f>
        <v/>
      </c>
      <c r="BT308" s="79" t="str">
        <f>IF(AX308="TH",'Order Details'!$N$45,"")</f>
        <v/>
      </c>
      <c r="BU308" s="79" t="str">
        <f>IF(AY308="PHA",'Order Details'!$N$44,"")</f>
        <v/>
      </c>
      <c r="BV308" s="79" t="str">
        <f>IF(AZ308="OS",'Order Details'!$N$46,"")</f>
        <v/>
      </c>
      <c r="BW308" s="79" t="str">
        <f>IF(BA308="RUN PANEL",'Order Details'!$N$39,"")</f>
        <v/>
      </c>
      <c r="BX308" s="79" t="str">
        <f t="shared" si="98"/>
        <v/>
      </c>
    </row>
    <row r="309" spans="1:76" ht="15.75" customHeight="1">
      <c r="A309" s="22" t="str">
        <f>IF('Request Testing'!A309&gt;0,'Request Testing'!A309,"")</f>
        <v/>
      </c>
      <c r="B309" s="70" t="str">
        <f>IF('Request Testing'!B309="","",'Request Testing'!B309)</f>
        <v/>
      </c>
      <c r="C309" s="70" t="str">
        <f>IF('Request Testing'!C309="","",'Request Testing'!C309)</f>
        <v/>
      </c>
      <c r="D309" s="24" t="str">
        <f>IF('Request Testing'!D309="","",'Request Testing'!D309)</f>
        <v/>
      </c>
      <c r="E309" s="24" t="str">
        <f>IF('Request Testing'!E309="","",'Request Testing'!E309)</f>
        <v/>
      </c>
      <c r="F309" s="24" t="str">
        <f>IF('Request Testing'!F309="","",'Request Testing'!F309)</f>
        <v/>
      </c>
      <c r="G309" s="22" t="str">
        <f>IF('Request Testing'!G309="","",'Request Testing'!G309)</f>
        <v/>
      </c>
      <c r="H309" s="71" t="str">
        <f>IF('Request Testing'!H309="","",'Request Testing'!H309)</f>
        <v/>
      </c>
      <c r="I309" s="22" t="str">
        <f>IF('Request Testing'!I309="","",'Request Testing'!I309)</f>
        <v/>
      </c>
      <c r="J309" s="22" t="str">
        <f>IF('Request Testing'!J309="","",'Request Testing'!J309)</f>
        <v/>
      </c>
      <c r="K309" s="22" t="str">
        <f>IF('Request Testing'!K309="","",'Request Testing'!K309)</f>
        <v/>
      </c>
      <c r="L309" s="70" t="str">
        <f>IF('Request Testing'!L309="","",'Request Testing'!L309)</f>
        <v/>
      </c>
      <c r="M309" s="70" t="str">
        <f>IF('Request Testing'!M309="","",'Request Testing'!M309)</f>
        <v/>
      </c>
      <c r="N309" s="70" t="str">
        <f>IF('Request Testing'!N309="","",'Request Testing'!N309)</f>
        <v/>
      </c>
      <c r="O309" s="72" t="str">
        <f>IF('Request Testing'!O309&lt;1,"",IF(AND(OR('Request Testing'!L309&gt;0,'Request Testing'!M309&gt;0,'Request Testing'!N309&gt;0),COUNTA('Request Testing'!O309)&gt;0),"","PV"))</f>
        <v/>
      </c>
      <c r="P309" s="72" t="str">
        <f>IF('Request Testing'!P309&lt;1,"",IF(AND(OR('Request Testing'!L309&gt;0,'Request Testing'!M309&gt;0),COUNTA('Request Testing'!P309)&gt;0),"HPS ADD ON","HPS"))</f>
        <v/>
      </c>
      <c r="Q309" s="72" t="str">
        <f>IF('Request Testing'!Q309&lt;1,"",IF(AND(OR('Request Testing'!L309&gt;0,'Request Testing'!M309&gt;0),COUNTA('Request Testing'!Q309)&gt;0),"CC ADD ON","CC"))</f>
        <v/>
      </c>
      <c r="R309" s="72" t="str">
        <f>IF('Request Testing'!R309&lt;1,"",IF(AND(OR('Request Testing'!L309&gt;0,'Request Testing'!M309&gt;0),COUNTA('Request Testing'!R309)&gt;0),"RC ADD ON","RC"))</f>
        <v/>
      </c>
      <c r="S309" s="70" t="str">
        <f>IF('Request Testing'!S309&lt;1,"",IF(AND(OR('Request Testing'!L309&gt;0,'Request Testing'!M309&gt;0),COUNTA('Request Testing'!S309)&gt;0),"DL ADD ON","DL"))</f>
        <v/>
      </c>
      <c r="T309" s="70" t="str">
        <f>IF('Request Testing'!T309="","",'Request Testing'!T309)</f>
        <v/>
      </c>
      <c r="U309" s="70" t="str">
        <f>IF('Request Testing'!U309&lt;1,"",IF(AND(OR('Request Testing'!L309&gt;0,'Request Testing'!M309&gt;0),COUNTA('Request Testing'!U309)&gt;0),"OH ADD ON","OH"))</f>
        <v/>
      </c>
      <c r="V309" s="73" t="str">
        <f>IF('Request Testing'!V309&lt;1,"",IF(AND(OR('Request Testing'!L309&gt;0,'Request Testing'!M309&gt;0),COUNTA('Request Testing'!V309)&gt;0),"GCP","AM"))</f>
        <v/>
      </c>
      <c r="W309" s="73" t="str">
        <f>IF('Request Testing'!W309&lt;1,"",IF(AND(OR('Request Testing'!L309&gt;0,'Request Testing'!M309&gt;0),COUNTA('Request Testing'!W309)&gt;0),"GCP","NH"))</f>
        <v/>
      </c>
      <c r="X309" s="73" t="str">
        <f>IF('Request Testing'!X309&lt;1,"",IF(AND(OR('Request Testing'!L309&gt;0,'Request Testing'!M309&gt;0),COUNTA('Request Testing'!X309)&gt;0),"GCP","CA"))</f>
        <v/>
      </c>
      <c r="Y309" s="73" t="str">
        <f>IF('Request Testing'!Y309&lt;1,"",IF(AND(OR('Request Testing'!L309&gt;0,'Request Testing'!M309&gt;0),COUNTA('Request Testing'!Y309)&gt;0),"GCP","DD"))</f>
        <v/>
      </c>
      <c r="Z309" s="73" t="str">
        <f>IF('Request Testing'!Z309&lt;1,"",IF(AND(OR('Request Testing'!L309&gt;0,'Request Testing'!M309&gt;0),COUNTA('Request Testing'!Z309)&gt;0),"GCP","TH"))</f>
        <v/>
      </c>
      <c r="AA309" s="73" t="str">
        <f>IF('Request Testing'!AA309&lt;1,"",IF(AND(OR('Request Testing'!L309&gt;0,'Request Testing'!M309&gt;0),COUNTA('Request Testing'!AA309)&gt;0),"GCP","PHA"))</f>
        <v/>
      </c>
      <c r="AB309" s="73" t="str">
        <f>IF('Request Testing'!AB309&lt;1,"",IF(AND(OR('Request Testing'!L309&gt;0,'Request Testing'!M309&gt;0),COUNTA('Request Testing'!AB309)&gt;0),"GCP","OS"))</f>
        <v/>
      </c>
      <c r="AE309" s="74" t="str">
        <f>IF(OR('Request Testing'!L309&gt;0,'Request Testing'!M309&gt;0,'Request Testing'!N309&gt;0,'Request Testing'!O309&gt;0,'Request Testing'!P309&gt;0,'Request Testing'!Q309&gt;0,'Request Testing'!R309&gt;0,'Request Testing'!S309&gt;0,'Request Testing'!T309&gt;0,'Request Testing'!U309&gt;0,'Request Testing'!V309&gt;0,'Request Testing'!W309&gt;0,'Request Testing'!X309&gt;0,'Request Testing'!Y309&gt;0,'Request Testing'!Z309&gt;0,'Request Testing'!AA309&gt;0,'Request Testing'!AB309&gt;0),"X","")</f>
        <v/>
      </c>
      <c r="AF309" s="75" t="str">
        <f>IF(ISNUMBER(SEARCH({"S"},C309)),"S",IF(ISNUMBER(SEARCH({"M"},C309)),"B",IF(ISNUMBER(SEARCH({"B"},C309)),"B",IF(ISNUMBER(SEARCH({"C"},C309)),"C",IF(ISNUMBER(SEARCH({"H"},C309)),"C",IF(ISNUMBER(SEARCH({"F"},C309)),"C",""))))))</f>
        <v/>
      </c>
      <c r="AG309" s="74" t="str">
        <f t="shared" si="80"/>
        <v/>
      </c>
      <c r="AH309" s="74" t="str">
        <f t="shared" si="81"/>
        <v/>
      </c>
      <c r="AI309" s="74" t="str">
        <f t="shared" si="82"/>
        <v/>
      </c>
      <c r="AJ309" s="4" t="str">
        <f t="shared" si="83"/>
        <v/>
      </c>
      <c r="AK309" s="76" t="str">
        <f>IF('Request Testing'!M309&lt;1,"",IF(AND(OR('Request Testing'!$E$1&gt;0),COUNTA('Request Testing'!M309)&gt;0),"CHR","GGP-LD"))</f>
        <v/>
      </c>
      <c r="AL309" s="4" t="str">
        <f t="shared" si="84"/>
        <v/>
      </c>
      <c r="AM309" s="52" t="str">
        <f t="shared" si="85"/>
        <v/>
      </c>
      <c r="AN309" s="4" t="str">
        <f t="shared" si="86"/>
        <v/>
      </c>
      <c r="AO309" s="4" t="str">
        <f t="shared" si="87"/>
        <v/>
      </c>
      <c r="AP309" s="74" t="str">
        <f t="shared" si="88"/>
        <v/>
      </c>
      <c r="AQ309" s="4" t="str">
        <f t="shared" si="89"/>
        <v/>
      </c>
      <c r="AR309" s="4" t="str">
        <f t="shared" si="99"/>
        <v/>
      </c>
      <c r="AS309" s="74" t="str">
        <f t="shared" si="90"/>
        <v/>
      </c>
      <c r="AT309" s="4" t="str">
        <f t="shared" si="91"/>
        <v/>
      </c>
      <c r="AU309" s="4" t="str">
        <f t="shared" si="92"/>
        <v/>
      </c>
      <c r="AV309" s="4" t="str">
        <f t="shared" si="93"/>
        <v/>
      </c>
      <c r="AW309" s="4" t="str">
        <f t="shared" si="94"/>
        <v/>
      </c>
      <c r="AX309" s="4" t="str">
        <f t="shared" si="95"/>
        <v/>
      </c>
      <c r="AY309" s="4" t="str">
        <f t="shared" si="96"/>
        <v/>
      </c>
      <c r="AZ309" s="4" t="str">
        <f t="shared" si="97"/>
        <v/>
      </c>
      <c r="BA309" s="77" t="str">
        <f>IF(AND(OR('Request Testing'!L309&gt;0,'Request Testing'!M309&gt;0),COUNTA('Request Testing'!V309:AB309)&gt;0),"Run Panel","")</f>
        <v/>
      </c>
      <c r="BC309" s="78" t="str">
        <f>IF(AG309="Blood Card",'Order Details'!$S$34,"")</f>
        <v/>
      </c>
      <c r="BD309" s="78" t="str">
        <f>IF(AH309="Hair Card",'Order Details'!$S$35,"")</f>
        <v/>
      </c>
      <c r="BF309" s="4" t="str">
        <f>IF(AJ309="GGP-HD",'Order Details'!$N$10,"")</f>
        <v/>
      </c>
      <c r="BG309" s="79" t="str">
        <f>IF(AK309="GGP-LD",'Order Details'!$N$15,IF(AK309="CHR",'Order Details'!$P$15,""))</f>
        <v/>
      </c>
      <c r="BH309" s="52" t="str">
        <f>IF(AL309="GGP-uLD",'Order Details'!$N$18,"")</f>
        <v/>
      </c>
      <c r="BI309" s="80" t="str">
        <f>IF(AM309="PV",'Order Details'!$N$24,"")</f>
        <v/>
      </c>
      <c r="BJ309" s="78" t="str">
        <f>IF(AN309="HPS",'Order Details'!$N$34,IF(AN309="HPS ADD ON",'Order Details'!$M$34,""))</f>
        <v/>
      </c>
      <c r="BK309" s="78" t="str">
        <f>IF(AO309="CC",'Order Details'!$N$33,IF(AO309="CC ADD ON",'Order Details'!$M$33,""))</f>
        <v/>
      </c>
      <c r="BL309" s="79" t="str">
        <f>IF(AP309="DL",'Order Details'!$N$35,"")</f>
        <v/>
      </c>
      <c r="BM309" s="79" t="str">
        <f>IF(AQ309="RC",'Order Details'!$N$36,"")</f>
        <v/>
      </c>
      <c r="BN309" s="79" t="str">
        <f>IF(AR309="OH",'Order Details'!$N$37,"")</f>
        <v/>
      </c>
      <c r="BO309" s="79" t="str">
        <f>IF(AS309="BVD",'Order Details'!$N$38,"")</f>
        <v/>
      </c>
      <c r="BP309" s="79" t="str">
        <f>IF(AT309="AM",'Order Details'!$N$40,"")</f>
        <v/>
      </c>
      <c r="BQ309" s="79" t="str">
        <f>IF(AU309="NH",'Order Details'!$N$41,"")</f>
        <v/>
      </c>
      <c r="BR309" s="79" t="str">
        <f>IF(AV309="CA",'Order Details'!$N$42,"")</f>
        <v/>
      </c>
      <c r="BS309" s="79" t="str">
        <f>IF(AW309="DD",'Order Details'!$N$43,"")</f>
        <v/>
      </c>
      <c r="BT309" s="79" t="str">
        <f>IF(AX309="TH",'Order Details'!$N$45,"")</f>
        <v/>
      </c>
      <c r="BU309" s="79" t="str">
        <f>IF(AY309="PHA",'Order Details'!$N$44,"")</f>
        <v/>
      </c>
      <c r="BV309" s="79" t="str">
        <f>IF(AZ309="OS",'Order Details'!$N$46,"")</f>
        <v/>
      </c>
      <c r="BW309" s="79" t="str">
        <f>IF(BA309="RUN PANEL",'Order Details'!$N$39,"")</f>
        <v/>
      </c>
      <c r="BX309" s="79" t="str">
        <f t="shared" si="98"/>
        <v/>
      </c>
    </row>
    <row r="310" spans="1:76" ht="15.75" customHeight="1">
      <c r="A310" s="22" t="str">
        <f>IF('Request Testing'!A310&gt;0,'Request Testing'!A310,"")</f>
        <v/>
      </c>
      <c r="B310" s="70" t="str">
        <f>IF('Request Testing'!B310="","",'Request Testing'!B310)</f>
        <v/>
      </c>
      <c r="C310" s="70" t="str">
        <f>IF('Request Testing'!C310="","",'Request Testing'!C310)</f>
        <v/>
      </c>
      <c r="D310" s="24" t="str">
        <f>IF('Request Testing'!D310="","",'Request Testing'!D310)</f>
        <v/>
      </c>
      <c r="E310" s="24" t="str">
        <f>IF('Request Testing'!E310="","",'Request Testing'!E310)</f>
        <v/>
      </c>
      <c r="F310" s="24" t="str">
        <f>IF('Request Testing'!F310="","",'Request Testing'!F310)</f>
        <v/>
      </c>
      <c r="G310" s="22" t="str">
        <f>IF('Request Testing'!G310="","",'Request Testing'!G310)</f>
        <v/>
      </c>
      <c r="H310" s="71" t="str">
        <f>IF('Request Testing'!H310="","",'Request Testing'!H310)</f>
        <v/>
      </c>
      <c r="I310" s="22" t="str">
        <f>IF('Request Testing'!I310="","",'Request Testing'!I310)</f>
        <v/>
      </c>
      <c r="J310" s="22" t="str">
        <f>IF('Request Testing'!J310="","",'Request Testing'!J310)</f>
        <v/>
      </c>
      <c r="K310" s="22" t="str">
        <f>IF('Request Testing'!K310="","",'Request Testing'!K310)</f>
        <v/>
      </c>
      <c r="L310" s="70" t="str">
        <f>IF('Request Testing'!L310="","",'Request Testing'!L310)</f>
        <v/>
      </c>
      <c r="M310" s="70" t="str">
        <f>IF('Request Testing'!M310="","",'Request Testing'!M310)</f>
        <v/>
      </c>
      <c r="N310" s="70" t="str">
        <f>IF('Request Testing'!N310="","",'Request Testing'!N310)</f>
        <v/>
      </c>
      <c r="O310" s="72" t="str">
        <f>IF('Request Testing'!O310&lt;1,"",IF(AND(OR('Request Testing'!L310&gt;0,'Request Testing'!M310&gt;0,'Request Testing'!N310&gt;0),COUNTA('Request Testing'!O310)&gt;0),"","PV"))</f>
        <v/>
      </c>
      <c r="P310" s="72" t="str">
        <f>IF('Request Testing'!P310&lt;1,"",IF(AND(OR('Request Testing'!L310&gt;0,'Request Testing'!M310&gt;0),COUNTA('Request Testing'!P310)&gt;0),"HPS ADD ON","HPS"))</f>
        <v/>
      </c>
      <c r="Q310" s="72" t="str">
        <f>IF('Request Testing'!Q310&lt;1,"",IF(AND(OR('Request Testing'!L310&gt;0,'Request Testing'!M310&gt;0),COUNTA('Request Testing'!Q310)&gt;0),"CC ADD ON","CC"))</f>
        <v/>
      </c>
      <c r="R310" s="72" t="str">
        <f>IF('Request Testing'!R310&lt;1,"",IF(AND(OR('Request Testing'!L310&gt;0,'Request Testing'!M310&gt;0),COUNTA('Request Testing'!R310)&gt;0),"RC ADD ON","RC"))</f>
        <v/>
      </c>
      <c r="S310" s="70" t="str">
        <f>IF('Request Testing'!S310&lt;1,"",IF(AND(OR('Request Testing'!L310&gt;0,'Request Testing'!M310&gt;0),COUNTA('Request Testing'!S310)&gt;0),"DL ADD ON","DL"))</f>
        <v/>
      </c>
      <c r="T310" s="70" t="str">
        <f>IF('Request Testing'!T310="","",'Request Testing'!T310)</f>
        <v/>
      </c>
      <c r="U310" s="70" t="str">
        <f>IF('Request Testing'!U310&lt;1,"",IF(AND(OR('Request Testing'!L310&gt;0,'Request Testing'!M310&gt;0),COUNTA('Request Testing'!U310)&gt;0),"OH ADD ON","OH"))</f>
        <v/>
      </c>
      <c r="V310" s="73" t="str">
        <f>IF('Request Testing'!V310&lt;1,"",IF(AND(OR('Request Testing'!L310&gt;0,'Request Testing'!M310&gt;0),COUNTA('Request Testing'!V310)&gt;0),"GCP","AM"))</f>
        <v/>
      </c>
      <c r="W310" s="73" t="str">
        <f>IF('Request Testing'!W310&lt;1,"",IF(AND(OR('Request Testing'!L310&gt;0,'Request Testing'!M310&gt;0),COUNTA('Request Testing'!W310)&gt;0),"GCP","NH"))</f>
        <v/>
      </c>
      <c r="X310" s="73" t="str">
        <f>IF('Request Testing'!X310&lt;1,"",IF(AND(OR('Request Testing'!L310&gt;0,'Request Testing'!M310&gt;0),COUNTA('Request Testing'!X310)&gt;0),"GCP","CA"))</f>
        <v/>
      </c>
      <c r="Y310" s="73" t="str">
        <f>IF('Request Testing'!Y310&lt;1,"",IF(AND(OR('Request Testing'!L310&gt;0,'Request Testing'!M310&gt;0),COUNTA('Request Testing'!Y310)&gt;0),"GCP","DD"))</f>
        <v/>
      </c>
      <c r="Z310" s="73" t="str">
        <f>IF('Request Testing'!Z310&lt;1,"",IF(AND(OR('Request Testing'!L310&gt;0,'Request Testing'!M310&gt;0),COUNTA('Request Testing'!Z310)&gt;0),"GCP","TH"))</f>
        <v/>
      </c>
      <c r="AA310" s="73" t="str">
        <f>IF('Request Testing'!AA310&lt;1,"",IF(AND(OR('Request Testing'!L310&gt;0,'Request Testing'!M310&gt;0),COUNTA('Request Testing'!AA310)&gt;0),"GCP","PHA"))</f>
        <v/>
      </c>
      <c r="AB310" s="73" t="str">
        <f>IF('Request Testing'!AB310&lt;1,"",IF(AND(OR('Request Testing'!L310&gt;0,'Request Testing'!M310&gt;0),COUNTA('Request Testing'!AB310)&gt;0),"GCP","OS"))</f>
        <v/>
      </c>
      <c r="AE310" s="74" t="str">
        <f>IF(OR('Request Testing'!L310&gt;0,'Request Testing'!M310&gt;0,'Request Testing'!N310&gt;0,'Request Testing'!O310&gt;0,'Request Testing'!P310&gt;0,'Request Testing'!Q310&gt;0,'Request Testing'!R310&gt;0,'Request Testing'!S310&gt;0,'Request Testing'!T310&gt;0,'Request Testing'!U310&gt;0,'Request Testing'!V310&gt;0,'Request Testing'!W310&gt;0,'Request Testing'!X310&gt;0,'Request Testing'!Y310&gt;0,'Request Testing'!Z310&gt;0,'Request Testing'!AA310&gt;0,'Request Testing'!AB310&gt;0),"X","")</f>
        <v/>
      </c>
      <c r="AF310" s="75" t="str">
        <f>IF(ISNUMBER(SEARCH({"S"},C310)),"S",IF(ISNUMBER(SEARCH({"M"},C310)),"B",IF(ISNUMBER(SEARCH({"B"},C310)),"B",IF(ISNUMBER(SEARCH({"C"},C310)),"C",IF(ISNUMBER(SEARCH({"H"},C310)),"C",IF(ISNUMBER(SEARCH({"F"},C310)),"C",""))))))</f>
        <v/>
      </c>
      <c r="AG310" s="74" t="str">
        <f t="shared" si="80"/>
        <v/>
      </c>
      <c r="AH310" s="74" t="str">
        <f t="shared" si="81"/>
        <v/>
      </c>
      <c r="AI310" s="74" t="str">
        <f t="shared" si="82"/>
        <v/>
      </c>
      <c r="AJ310" s="4" t="str">
        <f t="shared" si="83"/>
        <v/>
      </c>
      <c r="AK310" s="76" t="str">
        <f>IF('Request Testing'!M310&lt;1,"",IF(AND(OR('Request Testing'!$E$1&gt;0),COUNTA('Request Testing'!M310)&gt;0),"CHR","GGP-LD"))</f>
        <v/>
      </c>
      <c r="AL310" s="4" t="str">
        <f t="shared" si="84"/>
        <v/>
      </c>
      <c r="AM310" s="52" t="str">
        <f t="shared" si="85"/>
        <v/>
      </c>
      <c r="AN310" s="4" t="str">
        <f t="shared" si="86"/>
        <v/>
      </c>
      <c r="AO310" s="4" t="str">
        <f t="shared" si="87"/>
        <v/>
      </c>
      <c r="AP310" s="74" t="str">
        <f t="shared" si="88"/>
        <v/>
      </c>
      <c r="AQ310" s="4" t="str">
        <f t="shared" si="89"/>
        <v/>
      </c>
      <c r="AR310" s="4" t="str">
        <f t="shared" si="99"/>
        <v/>
      </c>
      <c r="AS310" s="74" t="str">
        <f t="shared" si="90"/>
        <v/>
      </c>
      <c r="AT310" s="4" t="str">
        <f t="shared" si="91"/>
        <v/>
      </c>
      <c r="AU310" s="4" t="str">
        <f t="shared" si="92"/>
        <v/>
      </c>
      <c r="AV310" s="4" t="str">
        <f t="shared" si="93"/>
        <v/>
      </c>
      <c r="AW310" s="4" t="str">
        <f t="shared" si="94"/>
        <v/>
      </c>
      <c r="AX310" s="4" t="str">
        <f t="shared" si="95"/>
        <v/>
      </c>
      <c r="AY310" s="4" t="str">
        <f t="shared" si="96"/>
        <v/>
      </c>
      <c r="AZ310" s="4" t="str">
        <f t="shared" si="97"/>
        <v/>
      </c>
      <c r="BA310" s="77" t="str">
        <f>IF(AND(OR('Request Testing'!L310&gt;0,'Request Testing'!M310&gt;0),COUNTA('Request Testing'!V310:AB310)&gt;0),"Run Panel","")</f>
        <v/>
      </c>
      <c r="BC310" s="78" t="str">
        <f>IF(AG310="Blood Card",'Order Details'!$S$34,"")</f>
        <v/>
      </c>
      <c r="BD310" s="78" t="str">
        <f>IF(AH310="Hair Card",'Order Details'!$S$35,"")</f>
        <v/>
      </c>
      <c r="BF310" s="4" t="str">
        <f>IF(AJ310="GGP-HD",'Order Details'!$N$10,"")</f>
        <v/>
      </c>
      <c r="BG310" s="79" t="str">
        <f>IF(AK310="GGP-LD",'Order Details'!$N$15,IF(AK310="CHR",'Order Details'!$P$15,""))</f>
        <v/>
      </c>
      <c r="BH310" s="52" t="str">
        <f>IF(AL310="GGP-uLD",'Order Details'!$N$18,"")</f>
        <v/>
      </c>
      <c r="BI310" s="80" t="str">
        <f>IF(AM310="PV",'Order Details'!$N$24,"")</f>
        <v/>
      </c>
      <c r="BJ310" s="78" t="str">
        <f>IF(AN310="HPS",'Order Details'!$N$34,IF(AN310="HPS ADD ON",'Order Details'!$M$34,""))</f>
        <v/>
      </c>
      <c r="BK310" s="78" t="str">
        <f>IF(AO310="CC",'Order Details'!$N$33,IF(AO310="CC ADD ON",'Order Details'!$M$33,""))</f>
        <v/>
      </c>
      <c r="BL310" s="79" t="str">
        <f>IF(AP310="DL",'Order Details'!$N$35,"")</f>
        <v/>
      </c>
      <c r="BM310" s="79" t="str">
        <f>IF(AQ310="RC",'Order Details'!$N$36,"")</f>
        <v/>
      </c>
      <c r="BN310" s="79" t="str">
        <f>IF(AR310="OH",'Order Details'!$N$37,"")</f>
        <v/>
      </c>
      <c r="BO310" s="79" t="str">
        <f>IF(AS310="BVD",'Order Details'!$N$38,"")</f>
        <v/>
      </c>
      <c r="BP310" s="79" t="str">
        <f>IF(AT310="AM",'Order Details'!$N$40,"")</f>
        <v/>
      </c>
      <c r="BQ310" s="79" t="str">
        <f>IF(AU310="NH",'Order Details'!$N$41,"")</f>
        <v/>
      </c>
      <c r="BR310" s="79" t="str">
        <f>IF(AV310="CA",'Order Details'!$N$42,"")</f>
        <v/>
      </c>
      <c r="BS310" s="79" t="str">
        <f>IF(AW310="DD",'Order Details'!$N$43,"")</f>
        <v/>
      </c>
      <c r="BT310" s="79" t="str">
        <f>IF(AX310="TH",'Order Details'!$N$45,"")</f>
        <v/>
      </c>
      <c r="BU310" s="79" t="str">
        <f>IF(AY310="PHA",'Order Details'!$N$44,"")</f>
        <v/>
      </c>
      <c r="BV310" s="79" t="str">
        <f>IF(AZ310="OS",'Order Details'!$N$46,"")</f>
        <v/>
      </c>
      <c r="BW310" s="79" t="str">
        <f>IF(BA310="RUN PANEL",'Order Details'!$N$39,"")</f>
        <v/>
      </c>
      <c r="BX310" s="79" t="str">
        <f t="shared" si="98"/>
        <v/>
      </c>
    </row>
    <row r="311" spans="1:76" ht="15.75" customHeight="1">
      <c r="A311" s="22" t="str">
        <f>IF('Request Testing'!A311&gt;0,'Request Testing'!A311,"")</f>
        <v/>
      </c>
      <c r="B311" s="70" t="str">
        <f>IF('Request Testing'!B311="","",'Request Testing'!B311)</f>
        <v/>
      </c>
      <c r="C311" s="70" t="str">
        <f>IF('Request Testing'!C311="","",'Request Testing'!C311)</f>
        <v/>
      </c>
      <c r="D311" s="24" t="str">
        <f>IF('Request Testing'!D311="","",'Request Testing'!D311)</f>
        <v/>
      </c>
      <c r="E311" s="24" t="str">
        <f>IF('Request Testing'!E311="","",'Request Testing'!E311)</f>
        <v/>
      </c>
      <c r="F311" s="24" t="str">
        <f>IF('Request Testing'!F311="","",'Request Testing'!F311)</f>
        <v/>
      </c>
      <c r="G311" s="22" t="str">
        <f>IF('Request Testing'!G311="","",'Request Testing'!G311)</f>
        <v/>
      </c>
      <c r="H311" s="71" t="str">
        <f>IF('Request Testing'!H311="","",'Request Testing'!H311)</f>
        <v/>
      </c>
      <c r="I311" s="22" t="str">
        <f>IF('Request Testing'!I311="","",'Request Testing'!I311)</f>
        <v/>
      </c>
      <c r="J311" s="22" t="str">
        <f>IF('Request Testing'!J311="","",'Request Testing'!J311)</f>
        <v/>
      </c>
      <c r="K311" s="22" t="str">
        <f>IF('Request Testing'!K311="","",'Request Testing'!K311)</f>
        <v/>
      </c>
      <c r="L311" s="70" t="str">
        <f>IF('Request Testing'!L311="","",'Request Testing'!L311)</f>
        <v/>
      </c>
      <c r="M311" s="70" t="str">
        <f>IF('Request Testing'!M311="","",'Request Testing'!M311)</f>
        <v/>
      </c>
      <c r="N311" s="70" t="str">
        <f>IF('Request Testing'!N311="","",'Request Testing'!N311)</f>
        <v/>
      </c>
      <c r="O311" s="72" t="str">
        <f>IF('Request Testing'!O311&lt;1,"",IF(AND(OR('Request Testing'!L311&gt;0,'Request Testing'!M311&gt;0,'Request Testing'!N311&gt;0),COUNTA('Request Testing'!O311)&gt;0),"","PV"))</f>
        <v/>
      </c>
      <c r="P311" s="72" t="str">
        <f>IF('Request Testing'!P311&lt;1,"",IF(AND(OR('Request Testing'!L311&gt;0,'Request Testing'!M311&gt;0),COUNTA('Request Testing'!P311)&gt;0),"HPS ADD ON","HPS"))</f>
        <v/>
      </c>
      <c r="Q311" s="72" t="str">
        <f>IF('Request Testing'!Q311&lt;1,"",IF(AND(OR('Request Testing'!L311&gt;0,'Request Testing'!M311&gt;0),COUNTA('Request Testing'!Q311)&gt;0),"CC ADD ON","CC"))</f>
        <v/>
      </c>
      <c r="R311" s="72" t="str">
        <f>IF('Request Testing'!R311&lt;1,"",IF(AND(OR('Request Testing'!L311&gt;0,'Request Testing'!M311&gt;0),COUNTA('Request Testing'!R311)&gt;0),"RC ADD ON","RC"))</f>
        <v/>
      </c>
      <c r="S311" s="70" t="str">
        <f>IF('Request Testing'!S311&lt;1,"",IF(AND(OR('Request Testing'!L311&gt;0,'Request Testing'!M311&gt;0),COUNTA('Request Testing'!S311)&gt;0),"DL ADD ON","DL"))</f>
        <v/>
      </c>
      <c r="T311" s="70" t="str">
        <f>IF('Request Testing'!T311="","",'Request Testing'!T311)</f>
        <v/>
      </c>
      <c r="U311" s="70" t="str">
        <f>IF('Request Testing'!U311&lt;1,"",IF(AND(OR('Request Testing'!L311&gt;0,'Request Testing'!M311&gt;0),COUNTA('Request Testing'!U311)&gt;0),"OH ADD ON","OH"))</f>
        <v/>
      </c>
      <c r="V311" s="73" t="str">
        <f>IF('Request Testing'!V311&lt;1,"",IF(AND(OR('Request Testing'!L311&gt;0,'Request Testing'!M311&gt;0),COUNTA('Request Testing'!V311)&gt;0),"GCP","AM"))</f>
        <v/>
      </c>
      <c r="W311" s="73" t="str">
        <f>IF('Request Testing'!W311&lt;1,"",IF(AND(OR('Request Testing'!L311&gt;0,'Request Testing'!M311&gt;0),COUNTA('Request Testing'!W311)&gt;0),"GCP","NH"))</f>
        <v/>
      </c>
      <c r="X311" s="73" t="str">
        <f>IF('Request Testing'!X311&lt;1,"",IF(AND(OR('Request Testing'!L311&gt;0,'Request Testing'!M311&gt;0),COUNTA('Request Testing'!X311)&gt;0),"GCP","CA"))</f>
        <v/>
      </c>
      <c r="Y311" s="73" t="str">
        <f>IF('Request Testing'!Y311&lt;1,"",IF(AND(OR('Request Testing'!L311&gt;0,'Request Testing'!M311&gt;0),COUNTA('Request Testing'!Y311)&gt;0),"GCP","DD"))</f>
        <v/>
      </c>
      <c r="Z311" s="73" t="str">
        <f>IF('Request Testing'!Z311&lt;1,"",IF(AND(OR('Request Testing'!L311&gt;0,'Request Testing'!M311&gt;0),COUNTA('Request Testing'!Z311)&gt;0),"GCP","TH"))</f>
        <v/>
      </c>
      <c r="AA311" s="73" t="str">
        <f>IF('Request Testing'!AA311&lt;1,"",IF(AND(OR('Request Testing'!L311&gt;0,'Request Testing'!M311&gt;0),COUNTA('Request Testing'!AA311)&gt;0),"GCP","PHA"))</f>
        <v/>
      </c>
      <c r="AB311" s="73" t="str">
        <f>IF('Request Testing'!AB311&lt;1,"",IF(AND(OR('Request Testing'!L311&gt;0,'Request Testing'!M311&gt;0),COUNTA('Request Testing'!AB311)&gt;0),"GCP","OS"))</f>
        <v/>
      </c>
      <c r="AE311" s="74" t="str">
        <f>IF(OR('Request Testing'!L311&gt;0,'Request Testing'!M311&gt;0,'Request Testing'!N311&gt;0,'Request Testing'!O311&gt;0,'Request Testing'!P311&gt;0,'Request Testing'!Q311&gt;0,'Request Testing'!R311&gt;0,'Request Testing'!S311&gt;0,'Request Testing'!T311&gt;0,'Request Testing'!U311&gt;0,'Request Testing'!V311&gt;0,'Request Testing'!W311&gt;0,'Request Testing'!X311&gt;0,'Request Testing'!Y311&gt;0,'Request Testing'!Z311&gt;0,'Request Testing'!AA311&gt;0,'Request Testing'!AB311&gt;0),"X","")</f>
        <v/>
      </c>
      <c r="AF311" s="75" t="str">
        <f>IF(ISNUMBER(SEARCH({"S"},C311)),"S",IF(ISNUMBER(SEARCH({"M"},C311)),"B",IF(ISNUMBER(SEARCH({"B"},C311)),"B",IF(ISNUMBER(SEARCH({"C"},C311)),"C",IF(ISNUMBER(SEARCH({"H"},C311)),"C",IF(ISNUMBER(SEARCH({"F"},C311)),"C",""))))))</f>
        <v/>
      </c>
      <c r="AG311" s="74" t="str">
        <f t="shared" si="80"/>
        <v/>
      </c>
      <c r="AH311" s="74" t="str">
        <f t="shared" si="81"/>
        <v/>
      </c>
      <c r="AI311" s="74" t="str">
        <f t="shared" si="82"/>
        <v/>
      </c>
      <c r="AJ311" s="4" t="str">
        <f t="shared" si="83"/>
        <v/>
      </c>
      <c r="AK311" s="76" t="str">
        <f>IF('Request Testing'!M311&lt;1,"",IF(AND(OR('Request Testing'!$E$1&gt;0),COUNTA('Request Testing'!M311)&gt;0),"CHR","GGP-LD"))</f>
        <v/>
      </c>
      <c r="AL311" s="4" t="str">
        <f t="shared" si="84"/>
        <v/>
      </c>
      <c r="AM311" s="52" t="str">
        <f t="shared" si="85"/>
        <v/>
      </c>
      <c r="AN311" s="4" t="str">
        <f t="shared" si="86"/>
        <v/>
      </c>
      <c r="AO311" s="4" t="str">
        <f t="shared" si="87"/>
        <v/>
      </c>
      <c r="AP311" s="74" t="str">
        <f t="shared" si="88"/>
        <v/>
      </c>
      <c r="AQ311" s="4" t="str">
        <f t="shared" si="89"/>
        <v/>
      </c>
      <c r="AR311" s="4" t="str">
        <f t="shared" si="99"/>
        <v/>
      </c>
      <c r="AS311" s="74" t="str">
        <f t="shared" si="90"/>
        <v/>
      </c>
      <c r="AT311" s="4" t="str">
        <f t="shared" si="91"/>
        <v/>
      </c>
      <c r="AU311" s="4" t="str">
        <f t="shared" si="92"/>
        <v/>
      </c>
      <c r="AV311" s="4" t="str">
        <f t="shared" si="93"/>
        <v/>
      </c>
      <c r="AW311" s="4" t="str">
        <f t="shared" si="94"/>
        <v/>
      </c>
      <c r="AX311" s="4" t="str">
        <f t="shared" si="95"/>
        <v/>
      </c>
      <c r="AY311" s="4" t="str">
        <f t="shared" si="96"/>
        <v/>
      </c>
      <c r="AZ311" s="4" t="str">
        <f t="shared" si="97"/>
        <v/>
      </c>
      <c r="BA311" s="77" t="str">
        <f>IF(AND(OR('Request Testing'!L311&gt;0,'Request Testing'!M311&gt;0),COUNTA('Request Testing'!V311:AB311)&gt;0),"Run Panel","")</f>
        <v/>
      </c>
      <c r="BC311" s="78" t="str">
        <f>IF(AG311="Blood Card",'Order Details'!$S$34,"")</f>
        <v/>
      </c>
      <c r="BD311" s="78" t="str">
        <f>IF(AH311="Hair Card",'Order Details'!$S$35,"")</f>
        <v/>
      </c>
      <c r="BF311" s="4" t="str">
        <f>IF(AJ311="GGP-HD",'Order Details'!$N$10,"")</f>
        <v/>
      </c>
      <c r="BG311" s="79" t="str">
        <f>IF(AK311="GGP-LD",'Order Details'!$N$15,IF(AK311="CHR",'Order Details'!$P$15,""))</f>
        <v/>
      </c>
      <c r="BH311" s="52" t="str">
        <f>IF(AL311="GGP-uLD",'Order Details'!$N$18,"")</f>
        <v/>
      </c>
      <c r="BI311" s="80" t="str">
        <f>IF(AM311="PV",'Order Details'!$N$24,"")</f>
        <v/>
      </c>
      <c r="BJ311" s="78" t="str">
        <f>IF(AN311="HPS",'Order Details'!$N$34,IF(AN311="HPS ADD ON",'Order Details'!$M$34,""))</f>
        <v/>
      </c>
      <c r="BK311" s="78" t="str">
        <f>IF(AO311="CC",'Order Details'!$N$33,IF(AO311="CC ADD ON",'Order Details'!$M$33,""))</f>
        <v/>
      </c>
      <c r="BL311" s="79" t="str">
        <f>IF(AP311="DL",'Order Details'!$N$35,"")</f>
        <v/>
      </c>
      <c r="BM311" s="79" t="str">
        <f>IF(AQ311="RC",'Order Details'!$N$36,"")</f>
        <v/>
      </c>
      <c r="BN311" s="79" t="str">
        <f>IF(AR311="OH",'Order Details'!$N$37,"")</f>
        <v/>
      </c>
      <c r="BO311" s="79" t="str">
        <f>IF(AS311="BVD",'Order Details'!$N$38,"")</f>
        <v/>
      </c>
      <c r="BP311" s="79" t="str">
        <f>IF(AT311="AM",'Order Details'!$N$40,"")</f>
        <v/>
      </c>
      <c r="BQ311" s="79" t="str">
        <f>IF(AU311="NH",'Order Details'!$N$41,"")</f>
        <v/>
      </c>
      <c r="BR311" s="79" t="str">
        <f>IF(AV311="CA",'Order Details'!$N$42,"")</f>
        <v/>
      </c>
      <c r="BS311" s="79" t="str">
        <f>IF(AW311="DD",'Order Details'!$N$43,"")</f>
        <v/>
      </c>
      <c r="BT311" s="79" t="str">
        <f>IF(AX311="TH",'Order Details'!$N$45,"")</f>
        <v/>
      </c>
      <c r="BU311" s="79" t="str">
        <f>IF(AY311="PHA",'Order Details'!$N$44,"")</f>
        <v/>
      </c>
      <c r="BV311" s="79" t="str">
        <f>IF(AZ311="OS",'Order Details'!$N$46,"")</f>
        <v/>
      </c>
      <c r="BW311" s="79" t="str">
        <f>IF(BA311="RUN PANEL",'Order Details'!$N$39,"")</f>
        <v/>
      </c>
      <c r="BX311" s="79" t="str">
        <f t="shared" si="98"/>
        <v/>
      </c>
    </row>
    <row r="312" spans="1:76" ht="15.75" customHeight="1">
      <c r="A312" s="22" t="str">
        <f>IF('Request Testing'!A312&gt;0,'Request Testing'!A312,"")</f>
        <v/>
      </c>
      <c r="B312" s="70" t="str">
        <f>IF('Request Testing'!B312="","",'Request Testing'!B312)</f>
        <v/>
      </c>
      <c r="C312" s="70" t="str">
        <f>IF('Request Testing'!C312="","",'Request Testing'!C312)</f>
        <v/>
      </c>
      <c r="D312" s="24" t="str">
        <f>IF('Request Testing'!D312="","",'Request Testing'!D312)</f>
        <v/>
      </c>
      <c r="E312" s="24" t="str">
        <f>IF('Request Testing'!E312="","",'Request Testing'!E312)</f>
        <v/>
      </c>
      <c r="F312" s="24" t="str">
        <f>IF('Request Testing'!F312="","",'Request Testing'!F312)</f>
        <v/>
      </c>
      <c r="G312" s="22" t="str">
        <f>IF('Request Testing'!G312="","",'Request Testing'!G312)</f>
        <v/>
      </c>
      <c r="H312" s="71" t="str">
        <f>IF('Request Testing'!H312="","",'Request Testing'!H312)</f>
        <v/>
      </c>
      <c r="I312" s="22" t="str">
        <f>IF('Request Testing'!I312="","",'Request Testing'!I312)</f>
        <v/>
      </c>
      <c r="J312" s="22" t="str">
        <f>IF('Request Testing'!J312="","",'Request Testing'!J312)</f>
        <v/>
      </c>
      <c r="K312" s="22" t="str">
        <f>IF('Request Testing'!K312="","",'Request Testing'!K312)</f>
        <v/>
      </c>
      <c r="L312" s="70" t="str">
        <f>IF('Request Testing'!L312="","",'Request Testing'!L312)</f>
        <v/>
      </c>
      <c r="M312" s="70" t="str">
        <f>IF('Request Testing'!M312="","",'Request Testing'!M312)</f>
        <v/>
      </c>
      <c r="N312" s="70" t="str">
        <f>IF('Request Testing'!N312="","",'Request Testing'!N312)</f>
        <v/>
      </c>
      <c r="O312" s="72" t="str">
        <f>IF('Request Testing'!O312&lt;1,"",IF(AND(OR('Request Testing'!L312&gt;0,'Request Testing'!M312&gt;0,'Request Testing'!N312&gt;0),COUNTA('Request Testing'!O312)&gt;0),"","PV"))</f>
        <v/>
      </c>
      <c r="P312" s="72" t="str">
        <f>IF('Request Testing'!P312&lt;1,"",IF(AND(OR('Request Testing'!L312&gt;0,'Request Testing'!M312&gt;0),COUNTA('Request Testing'!P312)&gt;0),"HPS ADD ON","HPS"))</f>
        <v/>
      </c>
      <c r="Q312" s="72" t="str">
        <f>IF('Request Testing'!Q312&lt;1,"",IF(AND(OR('Request Testing'!L312&gt;0,'Request Testing'!M312&gt;0),COUNTA('Request Testing'!Q312)&gt;0),"CC ADD ON","CC"))</f>
        <v/>
      </c>
      <c r="R312" s="72" t="str">
        <f>IF('Request Testing'!R312&lt;1,"",IF(AND(OR('Request Testing'!L312&gt;0,'Request Testing'!M312&gt;0),COUNTA('Request Testing'!R312)&gt;0),"RC ADD ON","RC"))</f>
        <v/>
      </c>
      <c r="S312" s="70" t="str">
        <f>IF('Request Testing'!S312&lt;1,"",IF(AND(OR('Request Testing'!L312&gt;0,'Request Testing'!M312&gt;0),COUNTA('Request Testing'!S312)&gt;0),"DL ADD ON","DL"))</f>
        <v/>
      </c>
      <c r="T312" s="70" t="str">
        <f>IF('Request Testing'!T312="","",'Request Testing'!T312)</f>
        <v/>
      </c>
      <c r="U312" s="70" t="str">
        <f>IF('Request Testing'!U312&lt;1,"",IF(AND(OR('Request Testing'!L312&gt;0,'Request Testing'!M312&gt;0),COUNTA('Request Testing'!U312)&gt;0),"OH ADD ON","OH"))</f>
        <v/>
      </c>
      <c r="V312" s="73" t="str">
        <f>IF('Request Testing'!V312&lt;1,"",IF(AND(OR('Request Testing'!L312&gt;0,'Request Testing'!M312&gt;0),COUNTA('Request Testing'!V312)&gt;0),"GCP","AM"))</f>
        <v/>
      </c>
      <c r="W312" s="73" t="str">
        <f>IF('Request Testing'!W312&lt;1,"",IF(AND(OR('Request Testing'!L312&gt;0,'Request Testing'!M312&gt;0),COUNTA('Request Testing'!W312)&gt;0),"GCP","NH"))</f>
        <v/>
      </c>
      <c r="X312" s="73" t="str">
        <f>IF('Request Testing'!X312&lt;1,"",IF(AND(OR('Request Testing'!L312&gt;0,'Request Testing'!M312&gt;0),COUNTA('Request Testing'!X312)&gt;0),"GCP","CA"))</f>
        <v/>
      </c>
      <c r="Y312" s="73" t="str">
        <f>IF('Request Testing'!Y312&lt;1,"",IF(AND(OR('Request Testing'!L312&gt;0,'Request Testing'!M312&gt;0),COUNTA('Request Testing'!Y312)&gt;0),"GCP","DD"))</f>
        <v/>
      </c>
      <c r="Z312" s="73" t="str">
        <f>IF('Request Testing'!Z312&lt;1,"",IF(AND(OR('Request Testing'!L312&gt;0,'Request Testing'!M312&gt;0),COUNTA('Request Testing'!Z312)&gt;0),"GCP","TH"))</f>
        <v/>
      </c>
      <c r="AA312" s="73" t="str">
        <f>IF('Request Testing'!AA312&lt;1,"",IF(AND(OR('Request Testing'!L312&gt;0,'Request Testing'!M312&gt;0),COUNTA('Request Testing'!AA312)&gt;0),"GCP","PHA"))</f>
        <v/>
      </c>
      <c r="AB312" s="73" t="str">
        <f>IF('Request Testing'!AB312&lt;1,"",IF(AND(OR('Request Testing'!L312&gt;0,'Request Testing'!M312&gt;0),COUNTA('Request Testing'!AB312)&gt;0),"GCP","OS"))</f>
        <v/>
      </c>
      <c r="AE312" s="74" t="str">
        <f>IF(OR('Request Testing'!L312&gt;0,'Request Testing'!M312&gt;0,'Request Testing'!N312&gt;0,'Request Testing'!O312&gt;0,'Request Testing'!P312&gt;0,'Request Testing'!Q312&gt;0,'Request Testing'!R312&gt;0,'Request Testing'!S312&gt;0,'Request Testing'!T312&gt;0,'Request Testing'!U312&gt;0,'Request Testing'!V312&gt;0,'Request Testing'!W312&gt;0,'Request Testing'!X312&gt;0,'Request Testing'!Y312&gt;0,'Request Testing'!Z312&gt;0,'Request Testing'!AA312&gt;0,'Request Testing'!AB312&gt;0),"X","")</f>
        <v/>
      </c>
      <c r="AF312" s="75" t="str">
        <f>IF(ISNUMBER(SEARCH({"S"},C312)),"S",IF(ISNUMBER(SEARCH({"M"},C312)),"B",IF(ISNUMBER(SEARCH({"B"},C312)),"B",IF(ISNUMBER(SEARCH({"C"},C312)),"C",IF(ISNUMBER(SEARCH({"H"},C312)),"C",IF(ISNUMBER(SEARCH({"F"},C312)),"C",""))))))</f>
        <v/>
      </c>
      <c r="AG312" s="74" t="str">
        <f t="shared" si="80"/>
        <v/>
      </c>
      <c r="AH312" s="74" t="str">
        <f t="shared" si="81"/>
        <v/>
      </c>
      <c r="AI312" s="74" t="str">
        <f t="shared" si="82"/>
        <v/>
      </c>
      <c r="AJ312" s="4" t="str">
        <f t="shared" si="83"/>
        <v/>
      </c>
      <c r="AK312" s="76" t="str">
        <f>IF('Request Testing'!M312&lt;1,"",IF(AND(OR('Request Testing'!$E$1&gt;0),COUNTA('Request Testing'!M312)&gt;0),"CHR","GGP-LD"))</f>
        <v/>
      </c>
      <c r="AL312" s="4" t="str">
        <f t="shared" si="84"/>
        <v/>
      </c>
      <c r="AM312" s="52" t="str">
        <f t="shared" si="85"/>
        <v/>
      </c>
      <c r="AN312" s="4" t="str">
        <f t="shared" si="86"/>
        <v/>
      </c>
      <c r="AO312" s="4" t="str">
        <f t="shared" si="87"/>
        <v/>
      </c>
      <c r="AP312" s="74" t="str">
        <f t="shared" si="88"/>
        <v/>
      </c>
      <c r="AQ312" s="4" t="str">
        <f t="shared" si="89"/>
        <v/>
      </c>
      <c r="AR312" s="4" t="str">
        <f t="shared" si="99"/>
        <v/>
      </c>
      <c r="AS312" s="74" t="str">
        <f t="shared" si="90"/>
        <v/>
      </c>
      <c r="AT312" s="4" t="str">
        <f t="shared" si="91"/>
        <v/>
      </c>
      <c r="AU312" s="4" t="str">
        <f t="shared" si="92"/>
        <v/>
      </c>
      <c r="AV312" s="4" t="str">
        <f t="shared" si="93"/>
        <v/>
      </c>
      <c r="AW312" s="4" t="str">
        <f t="shared" si="94"/>
        <v/>
      </c>
      <c r="AX312" s="4" t="str">
        <f t="shared" si="95"/>
        <v/>
      </c>
      <c r="AY312" s="4" t="str">
        <f t="shared" si="96"/>
        <v/>
      </c>
      <c r="AZ312" s="4" t="str">
        <f t="shared" si="97"/>
        <v/>
      </c>
      <c r="BA312" s="77" t="str">
        <f>IF(AND(OR('Request Testing'!L312&gt;0,'Request Testing'!M312&gt;0),COUNTA('Request Testing'!V312:AB312)&gt;0),"Run Panel","")</f>
        <v/>
      </c>
      <c r="BC312" s="78" t="str">
        <f>IF(AG312="Blood Card",'Order Details'!$S$34,"")</f>
        <v/>
      </c>
      <c r="BD312" s="78" t="str">
        <f>IF(AH312="Hair Card",'Order Details'!$S$35,"")</f>
        <v/>
      </c>
      <c r="BF312" s="4" t="str">
        <f>IF(AJ312="GGP-HD",'Order Details'!$N$10,"")</f>
        <v/>
      </c>
      <c r="BG312" s="79" t="str">
        <f>IF(AK312="GGP-LD",'Order Details'!$N$15,IF(AK312="CHR",'Order Details'!$P$15,""))</f>
        <v/>
      </c>
      <c r="BH312" s="52" t="str">
        <f>IF(AL312="GGP-uLD",'Order Details'!$N$18,"")</f>
        <v/>
      </c>
      <c r="BI312" s="80" t="str">
        <f>IF(AM312="PV",'Order Details'!$N$24,"")</f>
        <v/>
      </c>
      <c r="BJ312" s="78" t="str">
        <f>IF(AN312="HPS",'Order Details'!$N$34,IF(AN312="HPS ADD ON",'Order Details'!$M$34,""))</f>
        <v/>
      </c>
      <c r="BK312" s="78" t="str">
        <f>IF(AO312="CC",'Order Details'!$N$33,IF(AO312="CC ADD ON",'Order Details'!$M$33,""))</f>
        <v/>
      </c>
      <c r="BL312" s="79" t="str">
        <f>IF(AP312="DL",'Order Details'!$N$35,"")</f>
        <v/>
      </c>
      <c r="BM312" s="79" t="str">
        <f>IF(AQ312="RC",'Order Details'!$N$36,"")</f>
        <v/>
      </c>
      <c r="BN312" s="79" t="str">
        <f>IF(AR312="OH",'Order Details'!$N$37,"")</f>
        <v/>
      </c>
      <c r="BO312" s="79" t="str">
        <f>IF(AS312="BVD",'Order Details'!$N$38,"")</f>
        <v/>
      </c>
      <c r="BP312" s="79" t="str">
        <f>IF(AT312="AM",'Order Details'!$N$40,"")</f>
        <v/>
      </c>
      <c r="BQ312" s="79" t="str">
        <f>IF(AU312="NH",'Order Details'!$N$41,"")</f>
        <v/>
      </c>
      <c r="BR312" s="79" t="str">
        <f>IF(AV312="CA",'Order Details'!$N$42,"")</f>
        <v/>
      </c>
      <c r="BS312" s="79" t="str">
        <f>IF(AW312="DD",'Order Details'!$N$43,"")</f>
        <v/>
      </c>
      <c r="BT312" s="79" t="str">
        <f>IF(AX312="TH",'Order Details'!$N$45,"")</f>
        <v/>
      </c>
      <c r="BU312" s="79" t="str">
        <f>IF(AY312="PHA",'Order Details'!$N$44,"")</f>
        <v/>
      </c>
      <c r="BV312" s="79" t="str">
        <f>IF(AZ312="OS",'Order Details'!$N$46,"")</f>
        <v/>
      </c>
      <c r="BW312" s="79" t="str">
        <f>IF(BA312="RUN PANEL",'Order Details'!$N$39,"")</f>
        <v/>
      </c>
      <c r="BX312" s="79" t="str">
        <f t="shared" si="98"/>
        <v/>
      </c>
    </row>
    <row r="313" spans="1:76" ht="15.75" customHeight="1">
      <c r="A313" s="22" t="str">
        <f>IF('Request Testing'!A313&gt;0,'Request Testing'!A313,"")</f>
        <v/>
      </c>
      <c r="B313" s="70" t="str">
        <f>IF('Request Testing'!B313="","",'Request Testing'!B313)</f>
        <v/>
      </c>
      <c r="C313" s="70" t="str">
        <f>IF('Request Testing'!C313="","",'Request Testing'!C313)</f>
        <v/>
      </c>
      <c r="D313" s="24" t="str">
        <f>IF('Request Testing'!D313="","",'Request Testing'!D313)</f>
        <v/>
      </c>
      <c r="E313" s="24" t="str">
        <f>IF('Request Testing'!E313="","",'Request Testing'!E313)</f>
        <v/>
      </c>
      <c r="F313" s="24" t="str">
        <f>IF('Request Testing'!F313="","",'Request Testing'!F313)</f>
        <v/>
      </c>
      <c r="G313" s="22" t="str">
        <f>IF('Request Testing'!G313="","",'Request Testing'!G313)</f>
        <v/>
      </c>
      <c r="H313" s="71" t="str">
        <f>IF('Request Testing'!H313="","",'Request Testing'!H313)</f>
        <v/>
      </c>
      <c r="I313" s="22" t="str">
        <f>IF('Request Testing'!I313="","",'Request Testing'!I313)</f>
        <v/>
      </c>
      <c r="J313" s="22" t="str">
        <f>IF('Request Testing'!J313="","",'Request Testing'!J313)</f>
        <v/>
      </c>
      <c r="K313" s="22" t="str">
        <f>IF('Request Testing'!K313="","",'Request Testing'!K313)</f>
        <v/>
      </c>
      <c r="L313" s="70" t="str">
        <f>IF('Request Testing'!L313="","",'Request Testing'!L313)</f>
        <v/>
      </c>
      <c r="M313" s="70" t="str">
        <f>IF('Request Testing'!M313="","",'Request Testing'!M313)</f>
        <v/>
      </c>
      <c r="N313" s="70" t="str">
        <f>IF('Request Testing'!N313="","",'Request Testing'!N313)</f>
        <v/>
      </c>
      <c r="O313" s="72" t="str">
        <f>IF('Request Testing'!O313&lt;1,"",IF(AND(OR('Request Testing'!L313&gt;0,'Request Testing'!M313&gt;0,'Request Testing'!N313&gt;0),COUNTA('Request Testing'!O313)&gt;0),"","PV"))</f>
        <v/>
      </c>
      <c r="P313" s="72" t="str">
        <f>IF('Request Testing'!P313&lt;1,"",IF(AND(OR('Request Testing'!L313&gt;0,'Request Testing'!M313&gt;0),COUNTA('Request Testing'!P313)&gt;0),"HPS ADD ON","HPS"))</f>
        <v/>
      </c>
      <c r="Q313" s="72" t="str">
        <f>IF('Request Testing'!Q313&lt;1,"",IF(AND(OR('Request Testing'!L313&gt;0,'Request Testing'!M313&gt;0),COUNTA('Request Testing'!Q313)&gt;0),"CC ADD ON","CC"))</f>
        <v/>
      </c>
      <c r="R313" s="72" t="str">
        <f>IF('Request Testing'!R313&lt;1,"",IF(AND(OR('Request Testing'!L313&gt;0,'Request Testing'!M313&gt;0),COUNTA('Request Testing'!R313)&gt;0),"RC ADD ON","RC"))</f>
        <v/>
      </c>
      <c r="S313" s="70" t="str">
        <f>IF('Request Testing'!S313&lt;1,"",IF(AND(OR('Request Testing'!L313&gt;0,'Request Testing'!M313&gt;0),COUNTA('Request Testing'!S313)&gt;0),"DL ADD ON","DL"))</f>
        <v/>
      </c>
      <c r="T313" s="70" t="str">
        <f>IF('Request Testing'!T313="","",'Request Testing'!T313)</f>
        <v/>
      </c>
      <c r="U313" s="70" t="str">
        <f>IF('Request Testing'!U313&lt;1,"",IF(AND(OR('Request Testing'!L313&gt;0,'Request Testing'!M313&gt;0),COUNTA('Request Testing'!U313)&gt;0),"OH ADD ON","OH"))</f>
        <v/>
      </c>
      <c r="V313" s="73" t="str">
        <f>IF('Request Testing'!V313&lt;1,"",IF(AND(OR('Request Testing'!L313&gt;0,'Request Testing'!M313&gt;0),COUNTA('Request Testing'!V313)&gt;0),"GCP","AM"))</f>
        <v/>
      </c>
      <c r="W313" s="73" t="str">
        <f>IF('Request Testing'!W313&lt;1,"",IF(AND(OR('Request Testing'!L313&gt;0,'Request Testing'!M313&gt;0),COUNTA('Request Testing'!W313)&gt;0),"GCP","NH"))</f>
        <v/>
      </c>
      <c r="X313" s="73" t="str">
        <f>IF('Request Testing'!X313&lt;1,"",IF(AND(OR('Request Testing'!L313&gt;0,'Request Testing'!M313&gt;0),COUNTA('Request Testing'!X313)&gt;0),"GCP","CA"))</f>
        <v/>
      </c>
      <c r="Y313" s="73" t="str">
        <f>IF('Request Testing'!Y313&lt;1,"",IF(AND(OR('Request Testing'!L313&gt;0,'Request Testing'!M313&gt;0),COUNTA('Request Testing'!Y313)&gt;0),"GCP","DD"))</f>
        <v/>
      </c>
      <c r="Z313" s="73" t="str">
        <f>IF('Request Testing'!Z313&lt;1,"",IF(AND(OR('Request Testing'!L313&gt;0,'Request Testing'!M313&gt;0),COUNTA('Request Testing'!Z313)&gt;0),"GCP","TH"))</f>
        <v/>
      </c>
      <c r="AA313" s="73" t="str">
        <f>IF('Request Testing'!AA313&lt;1,"",IF(AND(OR('Request Testing'!L313&gt;0,'Request Testing'!M313&gt;0),COUNTA('Request Testing'!AA313)&gt;0),"GCP","PHA"))</f>
        <v/>
      </c>
      <c r="AB313" s="73" t="str">
        <f>IF('Request Testing'!AB313&lt;1,"",IF(AND(OR('Request Testing'!L313&gt;0,'Request Testing'!M313&gt;0),COUNTA('Request Testing'!AB313)&gt;0),"GCP","OS"))</f>
        <v/>
      </c>
      <c r="AE313" s="74" t="str">
        <f>IF(OR('Request Testing'!L313&gt;0,'Request Testing'!M313&gt;0,'Request Testing'!N313&gt;0,'Request Testing'!O313&gt;0,'Request Testing'!P313&gt;0,'Request Testing'!Q313&gt;0,'Request Testing'!R313&gt;0,'Request Testing'!S313&gt;0,'Request Testing'!T313&gt;0,'Request Testing'!U313&gt;0,'Request Testing'!V313&gt;0,'Request Testing'!W313&gt;0,'Request Testing'!X313&gt;0,'Request Testing'!Y313&gt;0,'Request Testing'!Z313&gt;0,'Request Testing'!AA313&gt;0,'Request Testing'!AB313&gt;0),"X","")</f>
        <v/>
      </c>
      <c r="AF313" s="75" t="str">
        <f>IF(ISNUMBER(SEARCH({"S"},C313)),"S",IF(ISNUMBER(SEARCH({"M"},C313)),"B",IF(ISNUMBER(SEARCH({"B"},C313)),"B",IF(ISNUMBER(SEARCH({"C"},C313)),"C",IF(ISNUMBER(SEARCH({"H"},C313)),"C",IF(ISNUMBER(SEARCH({"F"},C313)),"C",""))))))</f>
        <v/>
      </c>
      <c r="AG313" s="74" t="str">
        <f t="shared" si="80"/>
        <v/>
      </c>
      <c r="AH313" s="74" t="str">
        <f t="shared" si="81"/>
        <v/>
      </c>
      <c r="AI313" s="74" t="str">
        <f t="shared" si="82"/>
        <v/>
      </c>
      <c r="AJ313" s="4" t="str">
        <f t="shared" si="83"/>
        <v/>
      </c>
      <c r="AK313" s="76" t="str">
        <f>IF('Request Testing'!M313&lt;1,"",IF(AND(OR('Request Testing'!$E$1&gt;0),COUNTA('Request Testing'!M313)&gt;0),"CHR","GGP-LD"))</f>
        <v/>
      </c>
      <c r="AL313" s="4" t="str">
        <f t="shared" si="84"/>
        <v/>
      </c>
      <c r="AM313" s="52" t="str">
        <f t="shared" si="85"/>
        <v/>
      </c>
      <c r="AN313" s="4" t="str">
        <f t="shared" si="86"/>
        <v/>
      </c>
      <c r="AO313" s="4" t="str">
        <f t="shared" si="87"/>
        <v/>
      </c>
      <c r="AP313" s="74" t="str">
        <f t="shared" si="88"/>
        <v/>
      </c>
      <c r="AQ313" s="4" t="str">
        <f t="shared" si="89"/>
        <v/>
      </c>
      <c r="AR313" s="4" t="str">
        <f t="shared" si="99"/>
        <v/>
      </c>
      <c r="AS313" s="74" t="str">
        <f t="shared" si="90"/>
        <v/>
      </c>
      <c r="AT313" s="4" t="str">
        <f t="shared" si="91"/>
        <v/>
      </c>
      <c r="AU313" s="4" t="str">
        <f t="shared" si="92"/>
        <v/>
      </c>
      <c r="AV313" s="4" t="str">
        <f t="shared" si="93"/>
        <v/>
      </c>
      <c r="AW313" s="4" t="str">
        <f t="shared" si="94"/>
        <v/>
      </c>
      <c r="AX313" s="4" t="str">
        <f t="shared" si="95"/>
        <v/>
      </c>
      <c r="AY313" s="4" t="str">
        <f t="shared" si="96"/>
        <v/>
      </c>
      <c r="AZ313" s="4" t="str">
        <f t="shared" si="97"/>
        <v/>
      </c>
      <c r="BA313" s="77" t="str">
        <f>IF(AND(OR('Request Testing'!L313&gt;0,'Request Testing'!M313&gt;0),COUNTA('Request Testing'!V313:AB313)&gt;0),"Run Panel","")</f>
        <v/>
      </c>
      <c r="BC313" s="78" t="str">
        <f>IF(AG313="Blood Card",'Order Details'!$S$34,"")</f>
        <v/>
      </c>
      <c r="BD313" s="78" t="str">
        <f>IF(AH313="Hair Card",'Order Details'!$S$35,"")</f>
        <v/>
      </c>
      <c r="BF313" s="4" t="str">
        <f>IF(AJ313="GGP-HD",'Order Details'!$N$10,"")</f>
        <v/>
      </c>
      <c r="BG313" s="79" t="str">
        <f>IF(AK313="GGP-LD",'Order Details'!$N$15,IF(AK313="CHR",'Order Details'!$P$15,""))</f>
        <v/>
      </c>
      <c r="BH313" s="52" t="str">
        <f>IF(AL313="GGP-uLD",'Order Details'!$N$18,"")</f>
        <v/>
      </c>
      <c r="BI313" s="80" t="str">
        <f>IF(AM313="PV",'Order Details'!$N$24,"")</f>
        <v/>
      </c>
      <c r="BJ313" s="78" t="str">
        <f>IF(AN313="HPS",'Order Details'!$N$34,IF(AN313="HPS ADD ON",'Order Details'!$M$34,""))</f>
        <v/>
      </c>
      <c r="BK313" s="78" t="str">
        <f>IF(AO313="CC",'Order Details'!$N$33,IF(AO313="CC ADD ON",'Order Details'!$M$33,""))</f>
        <v/>
      </c>
      <c r="BL313" s="79" t="str">
        <f>IF(AP313="DL",'Order Details'!$N$35,"")</f>
        <v/>
      </c>
      <c r="BM313" s="79" t="str">
        <f>IF(AQ313="RC",'Order Details'!$N$36,"")</f>
        <v/>
      </c>
      <c r="BN313" s="79" t="str">
        <f>IF(AR313="OH",'Order Details'!$N$37,"")</f>
        <v/>
      </c>
      <c r="BO313" s="79" t="str">
        <f>IF(AS313="BVD",'Order Details'!$N$38,"")</f>
        <v/>
      </c>
      <c r="BP313" s="79" t="str">
        <f>IF(AT313="AM",'Order Details'!$N$40,"")</f>
        <v/>
      </c>
      <c r="BQ313" s="79" t="str">
        <f>IF(AU313="NH",'Order Details'!$N$41,"")</f>
        <v/>
      </c>
      <c r="BR313" s="79" t="str">
        <f>IF(AV313="CA",'Order Details'!$N$42,"")</f>
        <v/>
      </c>
      <c r="BS313" s="79" t="str">
        <f>IF(AW313="DD",'Order Details'!$N$43,"")</f>
        <v/>
      </c>
      <c r="BT313" s="79" t="str">
        <f>IF(AX313="TH",'Order Details'!$N$45,"")</f>
        <v/>
      </c>
      <c r="BU313" s="79" t="str">
        <f>IF(AY313="PHA",'Order Details'!$N$44,"")</f>
        <v/>
      </c>
      <c r="BV313" s="79" t="str">
        <f>IF(AZ313="OS",'Order Details'!$N$46,"")</f>
        <v/>
      </c>
      <c r="BW313" s="79" t="str">
        <f>IF(BA313="RUN PANEL",'Order Details'!$N$39,"")</f>
        <v/>
      </c>
      <c r="BX313" s="79" t="str">
        <f t="shared" si="98"/>
        <v/>
      </c>
    </row>
    <row r="314" spans="1:76" ht="15.75" customHeight="1">
      <c r="A314" s="22" t="str">
        <f>IF('Request Testing'!A314&gt;0,'Request Testing'!A314,"")</f>
        <v/>
      </c>
      <c r="B314" s="70" t="str">
        <f>IF('Request Testing'!B314="","",'Request Testing'!B314)</f>
        <v/>
      </c>
      <c r="C314" s="70" t="str">
        <f>IF('Request Testing'!C314="","",'Request Testing'!C314)</f>
        <v/>
      </c>
      <c r="D314" s="24" t="str">
        <f>IF('Request Testing'!D314="","",'Request Testing'!D314)</f>
        <v/>
      </c>
      <c r="E314" s="24" t="str">
        <f>IF('Request Testing'!E314="","",'Request Testing'!E314)</f>
        <v/>
      </c>
      <c r="F314" s="24" t="str">
        <f>IF('Request Testing'!F314="","",'Request Testing'!F314)</f>
        <v/>
      </c>
      <c r="G314" s="22" t="str">
        <f>IF('Request Testing'!G314="","",'Request Testing'!G314)</f>
        <v/>
      </c>
      <c r="H314" s="71" t="str">
        <f>IF('Request Testing'!H314="","",'Request Testing'!H314)</f>
        <v/>
      </c>
      <c r="I314" s="22" t="str">
        <f>IF('Request Testing'!I314="","",'Request Testing'!I314)</f>
        <v/>
      </c>
      <c r="J314" s="22" t="str">
        <f>IF('Request Testing'!J314="","",'Request Testing'!J314)</f>
        <v/>
      </c>
      <c r="K314" s="22" t="str">
        <f>IF('Request Testing'!K314="","",'Request Testing'!K314)</f>
        <v/>
      </c>
      <c r="L314" s="70" t="str">
        <f>IF('Request Testing'!L314="","",'Request Testing'!L314)</f>
        <v/>
      </c>
      <c r="M314" s="70" t="str">
        <f>IF('Request Testing'!M314="","",'Request Testing'!M314)</f>
        <v/>
      </c>
      <c r="N314" s="70" t="str">
        <f>IF('Request Testing'!N314="","",'Request Testing'!N314)</f>
        <v/>
      </c>
      <c r="O314" s="72" t="str">
        <f>IF('Request Testing'!O314&lt;1,"",IF(AND(OR('Request Testing'!L314&gt;0,'Request Testing'!M314&gt;0,'Request Testing'!N314&gt;0),COUNTA('Request Testing'!O314)&gt;0),"","PV"))</f>
        <v/>
      </c>
      <c r="P314" s="72" t="str">
        <f>IF('Request Testing'!P314&lt;1,"",IF(AND(OR('Request Testing'!L314&gt;0,'Request Testing'!M314&gt;0),COUNTA('Request Testing'!P314)&gt;0),"HPS ADD ON","HPS"))</f>
        <v/>
      </c>
      <c r="Q314" s="72" t="str">
        <f>IF('Request Testing'!Q314&lt;1,"",IF(AND(OR('Request Testing'!L314&gt;0,'Request Testing'!M314&gt;0),COUNTA('Request Testing'!Q314)&gt;0),"CC ADD ON","CC"))</f>
        <v/>
      </c>
      <c r="R314" s="72" t="str">
        <f>IF('Request Testing'!R314&lt;1,"",IF(AND(OR('Request Testing'!L314&gt;0,'Request Testing'!M314&gt;0),COUNTA('Request Testing'!R314)&gt;0),"RC ADD ON","RC"))</f>
        <v/>
      </c>
      <c r="S314" s="70" t="str">
        <f>IF('Request Testing'!S314&lt;1,"",IF(AND(OR('Request Testing'!L314&gt;0,'Request Testing'!M314&gt;0),COUNTA('Request Testing'!S314)&gt;0),"DL ADD ON","DL"))</f>
        <v/>
      </c>
      <c r="T314" s="70" t="str">
        <f>IF('Request Testing'!T314="","",'Request Testing'!T314)</f>
        <v/>
      </c>
      <c r="U314" s="70" t="str">
        <f>IF('Request Testing'!U314&lt;1,"",IF(AND(OR('Request Testing'!L314&gt;0,'Request Testing'!M314&gt;0),COUNTA('Request Testing'!U314)&gt;0),"OH ADD ON","OH"))</f>
        <v/>
      </c>
      <c r="V314" s="73" t="str">
        <f>IF('Request Testing'!V314&lt;1,"",IF(AND(OR('Request Testing'!L314&gt;0,'Request Testing'!M314&gt;0),COUNTA('Request Testing'!V314)&gt;0),"GCP","AM"))</f>
        <v/>
      </c>
      <c r="W314" s="73" t="str">
        <f>IF('Request Testing'!W314&lt;1,"",IF(AND(OR('Request Testing'!L314&gt;0,'Request Testing'!M314&gt;0),COUNTA('Request Testing'!W314)&gt;0),"GCP","NH"))</f>
        <v/>
      </c>
      <c r="X314" s="73" t="str">
        <f>IF('Request Testing'!X314&lt;1,"",IF(AND(OR('Request Testing'!L314&gt;0,'Request Testing'!M314&gt;0),COUNTA('Request Testing'!X314)&gt;0),"GCP","CA"))</f>
        <v/>
      </c>
      <c r="Y314" s="73" t="str">
        <f>IF('Request Testing'!Y314&lt;1,"",IF(AND(OR('Request Testing'!L314&gt;0,'Request Testing'!M314&gt;0),COUNTA('Request Testing'!Y314)&gt;0),"GCP","DD"))</f>
        <v/>
      </c>
      <c r="Z314" s="73" t="str">
        <f>IF('Request Testing'!Z314&lt;1,"",IF(AND(OR('Request Testing'!L314&gt;0,'Request Testing'!M314&gt;0),COUNTA('Request Testing'!Z314)&gt;0),"GCP","TH"))</f>
        <v/>
      </c>
      <c r="AA314" s="73" t="str">
        <f>IF('Request Testing'!AA314&lt;1,"",IF(AND(OR('Request Testing'!L314&gt;0,'Request Testing'!M314&gt;0),COUNTA('Request Testing'!AA314)&gt;0),"GCP","PHA"))</f>
        <v/>
      </c>
      <c r="AB314" s="73" t="str">
        <f>IF('Request Testing'!AB314&lt;1,"",IF(AND(OR('Request Testing'!L314&gt;0,'Request Testing'!M314&gt;0),COUNTA('Request Testing'!AB314)&gt;0),"GCP","OS"))</f>
        <v/>
      </c>
      <c r="AE314" s="74" t="str">
        <f>IF(OR('Request Testing'!L314&gt;0,'Request Testing'!M314&gt;0,'Request Testing'!N314&gt;0,'Request Testing'!O314&gt;0,'Request Testing'!P314&gt;0,'Request Testing'!Q314&gt;0,'Request Testing'!R314&gt;0,'Request Testing'!S314&gt;0,'Request Testing'!T314&gt;0,'Request Testing'!U314&gt;0,'Request Testing'!V314&gt;0,'Request Testing'!W314&gt;0,'Request Testing'!X314&gt;0,'Request Testing'!Y314&gt;0,'Request Testing'!Z314&gt;0,'Request Testing'!AA314&gt;0,'Request Testing'!AB314&gt;0),"X","")</f>
        <v/>
      </c>
      <c r="AF314" s="75" t="str">
        <f>IF(ISNUMBER(SEARCH({"S"},C314)),"S",IF(ISNUMBER(SEARCH({"M"},C314)),"B",IF(ISNUMBER(SEARCH({"B"},C314)),"B",IF(ISNUMBER(SEARCH({"C"},C314)),"C",IF(ISNUMBER(SEARCH({"H"},C314)),"C",IF(ISNUMBER(SEARCH({"F"},C314)),"C",""))))))</f>
        <v/>
      </c>
      <c r="AG314" s="74" t="str">
        <f t="shared" si="80"/>
        <v/>
      </c>
      <c r="AH314" s="74" t="str">
        <f t="shared" si="81"/>
        <v/>
      </c>
      <c r="AI314" s="74" t="str">
        <f t="shared" si="82"/>
        <v/>
      </c>
      <c r="AJ314" s="4" t="str">
        <f t="shared" si="83"/>
        <v/>
      </c>
      <c r="AK314" s="76" t="str">
        <f>IF('Request Testing'!M314&lt;1,"",IF(AND(OR('Request Testing'!$E$1&gt;0),COUNTA('Request Testing'!M314)&gt;0),"CHR","GGP-LD"))</f>
        <v/>
      </c>
      <c r="AL314" s="4" t="str">
        <f t="shared" si="84"/>
        <v/>
      </c>
      <c r="AM314" s="52" t="str">
        <f t="shared" si="85"/>
        <v/>
      </c>
      <c r="AN314" s="4" t="str">
        <f t="shared" si="86"/>
        <v/>
      </c>
      <c r="AO314" s="4" t="str">
        <f t="shared" si="87"/>
        <v/>
      </c>
      <c r="AP314" s="74" t="str">
        <f t="shared" si="88"/>
        <v/>
      </c>
      <c r="AQ314" s="4" t="str">
        <f t="shared" si="89"/>
        <v/>
      </c>
      <c r="AR314" s="4" t="str">
        <f t="shared" si="99"/>
        <v/>
      </c>
      <c r="AS314" s="74" t="str">
        <f t="shared" si="90"/>
        <v/>
      </c>
      <c r="AT314" s="4" t="str">
        <f t="shared" si="91"/>
        <v/>
      </c>
      <c r="AU314" s="4" t="str">
        <f t="shared" si="92"/>
        <v/>
      </c>
      <c r="AV314" s="4" t="str">
        <f t="shared" si="93"/>
        <v/>
      </c>
      <c r="AW314" s="4" t="str">
        <f t="shared" si="94"/>
        <v/>
      </c>
      <c r="AX314" s="4" t="str">
        <f t="shared" si="95"/>
        <v/>
      </c>
      <c r="AY314" s="4" t="str">
        <f t="shared" si="96"/>
        <v/>
      </c>
      <c r="AZ314" s="4" t="str">
        <f t="shared" si="97"/>
        <v/>
      </c>
      <c r="BA314" s="77" t="str">
        <f>IF(AND(OR('Request Testing'!L314&gt;0,'Request Testing'!M314&gt;0),COUNTA('Request Testing'!V314:AB314)&gt;0),"Run Panel","")</f>
        <v/>
      </c>
      <c r="BC314" s="78" t="str">
        <f>IF(AG314="Blood Card",'Order Details'!$S$34,"")</f>
        <v/>
      </c>
      <c r="BD314" s="78" t="str">
        <f>IF(AH314="Hair Card",'Order Details'!$S$35,"")</f>
        <v/>
      </c>
      <c r="BF314" s="4" t="str">
        <f>IF(AJ314="GGP-HD",'Order Details'!$N$10,"")</f>
        <v/>
      </c>
      <c r="BG314" s="79" t="str">
        <f>IF(AK314="GGP-LD",'Order Details'!$N$15,IF(AK314="CHR",'Order Details'!$P$15,""))</f>
        <v/>
      </c>
      <c r="BH314" s="52" t="str">
        <f>IF(AL314="GGP-uLD",'Order Details'!$N$18,"")</f>
        <v/>
      </c>
      <c r="BI314" s="80" t="str">
        <f>IF(AM314="PV",'Order Details'!$N$24,"")</f>
        <v/>
      </c>
      <c r="BJ314" s="78" t="str">
        <f>IF(AN314="HPS",'Order Details'!$N$34,IF(AN314="HPS ADD ON",'Order Details'!$M$34,""))</f>
        <v/>
      </c>
      <c r="BK314" s="78" t="str">
        <f>IF(AO314="CC",'Order Details'!$N$33,IF(AO314="CC ADD ON",'Order Details'!$M$33,""))</f>
        <v/>
      </c>
      <c r="BL314" s="79" t="str">
        <f>IF(AP314="DL",'Order Details'!$N$35,"")</f>
        <v/>
      </c>
      <c r="BM314" s="79" t="str">
        <f>IF(AQ314="RC",'Order Details'!$N$36,"")</f>
        <v/>
      </c>
      <c r="BN314" s="79" t="str">
        <f>IF(AR314="OH",'Order Details'!$N$37,"")</f>
        <v/>
      </c>
      <c r="BO314" s="79" t="str">
        <f>IF(AS314="BVD",'Order Details'!$N$38,"")</f>
        <v/>
      </c>
      <c r="BP314" s="79" t="str">
        <f>IF(AT314="AM",'Order Details'!$N$40,"")</f>
        <v/>
      </c>
      <c r="BQ314" s="79" t="str">
        <f>IF(AU314="NH",'Order Details'!$N$41,"")</f>
        <v/>
      </c>
      <c r="BR314" s="79" t="str">
        <f>IF(AV314="CA",'Order Details'!$N$42,"")</f>
        <v/>
      </c>
      <c r="BS314" s="79" t="str">
        <f>IF(AW314="DD",'Order Details'!$N$43,"")</f>
        <v/>
      </c>
      <c r="BT314" s="79" t="str">
        <f>IF(AX314="TH",'Order Details'!$N$45,"")</f>
        <v/>
      </c>
      <c r="BU314" s="79" t="str">
        <f>IF(AY314="PHA",'Order Details'!$N$44,"")</f>
        <v/>
      </c>
      <c r="BV314" s="79" t="str">
        <f>IF(AZ314="OS",'Order Details'!$N$46,"")</f>
        <v/>
      </c>
      <c r="BW314" s="79" t="str">
        <f>IF(BA314="RUN PANEL",'Order Details'!$N$39,"")</f>
        <v/>
      </c>
      <c r="BX314" s="79" t="str">
        <f t="shared" si="98"/>
        <v/>
      </c>
    </row>
    <row r="315" spans="1:76" ht="15.75" customHeight="1">
      <c r="A315" s="22" t="str">
        <f>IF('Request Testing'!A315&gt;0,'Request Testing'!A315,"")</f>
        <v/>
      </c>
      <c r="B315" s="70" t="str">
        <f>IF('Request Testing'!B315="","",'Request Testing'!B315)</f>
        <v/>
      </c>
      <c r="C315" s="70" t="str">
        <f>IF('Request Testing'!C315="","",'Request Testing'!C315)</f>
        <v/>
      </c>
      <c r="D315" s="24" t="str">
        <f>IF('Request Testing'!D315="","",'Request Testing'!D315)</f>
        <v/>
      </c>
      <c r="E315" s="24" t="str">
        <f>IF('Request Testing'!E315="","",'Request Testing'!E315)</f>
        <v/>
      </c>
      <c r="F315" s="24" t="str">
        <f>IF('Request Testing'!F315="","",'Request Testing'!F315)</f>
        <v/>
      </c>
      <c r="G315" s="22" t="str">
        <f>IF('Request Testing'!G315="","",'Request Testing'!G315)</f>
        <v/>
      </c>
      <c r="H315" s="71" t="str">
        <f>IF('Request Testing'!H315="","",'Request Testing'!H315)</f>
        <v/>
      </c>
      <c r="I315" s="22" t="str">
        <f>IF('Request Testing'!I315="","",'Request Testing'!I315)</f>
        <v/>
      </c>
      <c r="J315" s="22" t="str">
        <f>IF('Request Testing'!J315="","",'Request Testing'!J315)</f>
        <v/>
      </c>
      <c r="K315" s="22" t="str">
        <f>IF('Request Testing'!K315="","",'Request Testing'!K315)</f>
        <v/>
      </c>
      <c r="L315" s="70" t="str">
        <f>IF('Request Testing'!L315="","",'Request Testing'!L315)</f>
        <v/>
      </c>
      <c r="M315" s="70" t="str">
        <f>IF('Request Testing'!M315="","",'Request Testing'!M315)</f>
        <v/>
      </c>
      <c r="N315" s="70" t="str">
        <f>IF('Request Testing'!N315="","",'Request Testing'!N315)</f>
        <v/>
      </c>
      <c r="O315" s="72" t="str">
        <f>IF('Request Testing'!O315&lt;1,"",IF(AND(OR('Request Testing'!L315&gt;0,'Request Testing'!M315&gt;0,'Request Testing'!N315&gt;0),COUNTA('Request Testing'!O315)&gt;0),"","PV"))</f>
        <v/>
      </c>
      <c r="P315" s="72" t="str">
        <f>IF('Request Testing'!P315&lt;1,"",IF(AND(OR('Request Testing'!L315&gt;0,'Request Testing'!M315&gt;0),COUNTA('Request Testing'!P315)&gt;0),"HPS ADD ON","HPS"))</f>
        <v/>
      </c>
      <c r="Q315" s="72" t="str">
        <f>IF('Request Testing'!Q315&lt;1,"",IF(AND(OR('Request Testing'!L315&gt;0,'Request Testing'!M315&gt;0),COUNTA('Request Testing'!Q315)&gt;0),"CC ADD ON","CC"))</f>
        <v/>
      </c>
      <c r="R315" s="72" t="str">
        <f>IF('Request Testing'!R315&lt;1,"",IF(AND(OR('Request Testing'!L315&gt;0,'Request Testing'!M315&gt;0),COUNTA('Request Testing'!R315)&gt;0),"RC ADD ON","RC"))</f>
        <v/>
      </c>
      <c r="S315" s="70" t="str">
        <f>IF('Request Testing'!S315&lt;1,"",IF(AND(OR('Request Testing'!L315&gt;0,'Request Testing'!M315&gt;0),COUNTA('Request Testing'!S315)&gt;0),"DL ADD ON","DL"))</f>
        <v/>
      </c>
      <c r="T315" s="70" t="str">
        <f>IF('Request Testing'!T315="","",'Request Testing'!T315)</f>
        <v/>
      </c>
      <c r="U315" s="70" t="str">
        <f>IF('Request Testing'!U315&lt;1,"",IF(AND(OR('Request Testing'!L315&gt;0,'Request Testing'!M315&gt;0),COUNTA('Request Testing'!U315)&gt;0),"OH ADD ON","OH"))</f>
        <v/>
      </c>
      <c r="V315" s="73" t="str">
        <f>IF('Request Testing'!V315&lt;1,"",IF(AND(OR('Request Testing'!L315&gt;0,'Request Testing'!M315&gt;0),COUNTA('Request Testing'!V315)&gt;0),"GCP","AM"))</f>
        <v/>
      </c>
      <c r="W315" s="73" t="str">
        <f>IF('Request Testing'!W315&lt;1,"",IF(AND(OR('Request Testing'!L315&gt;0,'Request Testing'!M315&gt;0),COUNTA('Request Testing'!W315)&gt;0),"GCP","NH"))</f>
        <v/>
      </c>
      <c r="X315" s="73" t="str">
        <f>IF('Request Testing'!X315&lt;1,"",IF(AND(OR('Request Testing'!L315&gt;0,'Request Testing'!M315&gt;0),COUNTA('Request Testing'!X315)&gt;0),"GCP","CA"))</f>
        <v/>
      </c>
      <c r="Y315" s="73" t="str">
        <f>IF('Request Testing'!Y315&lt;1,"",IF(AND(OR('Request Testing'!L315&gt;0,'Request Testing'!M315&gt;0),COUNTA('Request Testing'!Y315)&gt;0),"GCP","DD"))</f>
        <v/>
      </c>
      <c r="Z315" s="73" t="str">
        <f>IF('Request Testing'!Z315&lt;1,"",IF(AND(OR('Request Testing'!L315&gt;0,'Request Testing'!M315&gt;0),COUNTA('Request Testing'!Z315)&gt;0),"GCP","TH"))</f>
        <v/>
      </c>
      <c r="AA315" s="73" t="str">
        <f>IF('Request Testing'!AA315&lt;1,"",IF(AND(OR('Request Testing'!L315&gt;0,'Request Testing'!M315&gt;0),COUNTA('Request Testing'!AA315)&gt;0),"GCP","PHA"))</f>
        <v/>
      </c>
      <c r="AB315" s="73" t="str">
        <f>IF('Request Testing'!AB315&lt;1,"",IF(AND(OR('Request Testing'!L315&gt;0,'Request Testing'!M315&gt;0),COUNTA('Request Testing'!AB315)&gt;0),"GCP","OS"))</f>
        <v/>
      </c>
      <c r="AE315" s="74" t="str">
        <f>IF(OR('Request Testing'!L315&gt;0,'Request Testing'!M315&gt;0,'Request Testing'!N315&gt;0,'Request Testing'!O315&gt;0,'Request Testing'!P315&gt;0,'Request Testing'!Q315&gt;0,'Request Testing'!R315&gt;0,'Request Testing'!S315&gt;0,'Request Testing'!T315&gt;0,'Request Testing'!U315&gt;0,'Request Testing'!V315&gt;0,'Request Testing'!W315&gt;0,'Request Testing'!X315&gt;0,'Request Testing'!Y315&gt;0,'Request Testing'!Z315&gt;0,'Request Testing'!AA315&gt;0,'Request Testing'!AB315&gt;0),"X","")</f>
        <v/>
      </c>
      <c r="AF315" s="75" t="str">
        <f>IF(ISNUMBER(SEARCH({"S"},C315)),"S",IF(ISNUMBER(SEARCH({"M"},C315)),"B",IF(ISNUMBER(SEARCH({"B"},C315)),"B",IF(ISNUMBER(SEARCH({"C"},C315)),"C",IF(ISNUMBER(SEARCH({"H"},C315)),"C",IF(ISNUMBER(SEARCH({"F"},C315)),"C",""))))))</f>
        <v/>
      </c>
      <c r="AG315" s="74" t="str">
        <f t="shared" si="80"/>
        <v/>
      </c>
      <c r="AH315" s="74" t="str">
        <f t="shared" si="81"/>
        <v/>
      </c>
      <c r="AI315" s="74" t="str">
        <f t="shared" si="82"/>
        <v/>
      </c>
      <c r="AJ315" s="4" t="str">
        <f t="shared" si="83"/>
        <v/>
      </c>
      <c r="AK315" s="76" t="str">
        <f>IF('Request Testing'!M315&lt;1,"",IF(AND(OR('Request Testing'!$E$1&gt;0),COUNTA('Request Testing'!M315)&gt;0),"CHR","GGP-LD"))</f>
        <v/>
      </c>
      <c r="AL315" s="4" t="str">
        <f t="shared" si="84"/>
        <v/>
      </c>
      <c r="AM315" s="52" t="str">
        <f t="shared" si="85"/>
        <v/>
      </c>
      <c r="AN315" s="4" t="str">
        <f t="shared" si="86"/>
        <v/>
      </c>
      <c r="AO315" s="4" t="str">
        <f t="shared" si="87"/>
        <v/>
      </c>
      <c r="AP315" s="74" t="str">
        <f t="shared" si="88"/>
        <v/>
      </c>
      <c r="AQ315" s="4" t="str">
        <f t="shared" si="89"/>
        <v/>
      </c>
      <c r="AR315" s="4" t="str">
        <f t="shared" si="99"/>
        <v/>
      </c>
      <c r="AS315" s="74" t="str">
        <f t="shared" si="90"/>
        <v/>
      </c>
      <c r="AT315" s="4" t="str">
        <f t="shared" si="91"/>
        <v/>
      </c>
      <c r="AU315" s="4" t="str">
        <f t="shared" si="92"/>
        <v/>
      </c>
      <c r="AV315" s="4" t="str">
        <f t="shared" si="93"/>
        <v/>
      </c>
      <c r="AW315" s="4" t="str">
        <f t="shared" si="94"/>
        <v/>
      </c>
      <c r="AX315" s="4" t="str">
        <f t="shared" si="95"/>
        <v/>
      </c>
      <c r="AY315" s="4" t="str">
        <f t="shared" si="96"/>
        <v/>
      </c>
      <c r="AZ315" s="4" t="str">
        <f t="shared" si="97"/>
        <v/>
      </c>
      <c r="BA315" s="77" t="str">
        <f>IF(AND(OR('Request Testing'!L315&gt;0,'Request Testing'!M315&gt;0),COUNTA('Request Testing'!V315:AB315)&gt;0),"Run Panel","")</f>
        <v/>
      </c>
      <c r="BC315" s="78" t="str">
        <f>IF(AG315="Blood Card",'Order Details'!$S$34,"")</f>
        <v/>
      </c>
      <c r="BD315" s="78" t="str">
        <f>IF(AH315="Hair Card",'Order Details'!$S$35,"")</f>
        <v/>
      </c>
      <c r="BF315" s="4" t="str">
        <f>IF(AJ315="GGP-HD",'Order Details'!$N$10,"")</f>
        <v/>
      </c>
      <c r="BG315" s="79" t="str">
        <f>IF(AK315="GGP-LD",'Order Details'!$N$15,IF(AK315="CHR",'Order Details'!$P$15,""))</f>
        <v/>
      </c>
      <c r="BH315" s="52" t="str">
        <f>IF(AL315="GGP-uLD",'Order Details'!$N$18,"")</f>
        <v/>
      </c>
      <c r="BI315" s="80" t="str">
        <f>IF(AM315="PV",'Order Details'!$N$24,"")</f>
        <v/>
      </c>
      <c r="BJ315" s="78" t="str">
        <f>IF(AN315="HPS",'Order Details'!$N$34,IF(AN315="HPS ADD ON",'Order Details'!$M$34,""))</f>
        <v/>
      </c>
      <c r="BK315" s="78" t="str">
        <f>IF(AO315="CC",'Order Details'!$N$33,IF(AO315="CC ADD ON",'Order Details'!$M$33,""))</f>
        <v/>
      </c>
      <c r="BL315" s="79" t="str">
        <f>IF(AP315="DL",'Order Details'!$N$35,"")</f>
        <v/>
      </c>
      <c r="BM315" s="79" t="str">
        <f>IF(AQ315="RC",'Order Details'!$N$36,"")</f>
        <v/>
      </c>
      <c r="BN315" s="79" t="str">
        <f>IF(AR315="OH",'Order Details'!$N$37,"")</f>
        <v/>
      </c>
      <c r="BO315" s="79" t="str">
        <f>IF(AS315="BVD",'Order Details'!$N$38,"")</f>
        <v/>
      </c>
      <c r="BP315" s="79" t="str">
        <f>IF(AT315="AM",'Order Details'!$N$40,"")</f>
        <v/>
      </c>
      <c r="BQ315" s="79" t="str">
        <f>IF(AU315="NH",'Order Details'!$N$41,"")</f>
        <v/>
      </c>
      <c r="BR315" s="79" t="str">
        <f>IF(AV315="CA",'Order Details'!$N$42,"")</f>
        <v/>
      </c>
      <c r="BS315" s="79" t="str">
        <f>IF(AW315="DD",'Order Details'!$N$43,"")</f>
        <v/>
      </c>
      <c r="BT315" s="79" t="str">
        <f>IF(AX315="TH",'Order Details'!$N$45,"")</f>
        <v/>
      </c>
      <c r="BU315" s="79" t="str">
        <f>IF(AY315="PHA",'Order Details'!$N$44,"")</f>
        <v/>
      </c>
      <c r="BV315" s="79" t="str">
        <f>IF(AZ315="OS",'Order Details'!$N$46,"")</f>
        <v/>
      </c>
      <c r="BW315" s="79" t="str">
        <f>IF(BA315="RUN PANEL",'Order Details'!$N$39,"")</f>
        <v/>
      </c>
      <c r="BX315" s="79" t="str">
        <f t="shared" si="98"/>
        <v/>
      </c>
    </row>
    <row r="316" spans="1:76" ht="15.75" customHeight="1">
      <c r="A316" s="22" t="str">
        <f>IF('Request Testing'!A316&gt;0,'Request Testing'!A316,"")</f>
        <v/>
      </c>
      <c r="B316" s="70" t="str">
        <f>IF('Request Testing'!B316="","",'Request Testing'!B316)</f>
        <v/>
      </c>
      <c r="C316" s="70" t="str">
        <f>IF('Request Testing'!C316="","",'Request Testing'!C316)</f>
        <v/>
      </c>
      <c r="D316" s="24" t="str">
        <f>IF('Request Testing'!D316="","",'Request Testing'!D316)</f>
        <v/>
      </c>
      <c r="E316" s="24" t="str">
        <f>IF('Request Testing'!E316="","",'Request Testing'!E316)</f>
        <v/>
      </c>
      <c r="F316" s="24" t="str">
        <f>IF('Request Testing'!F316="","",'Request Testing'!F316)</f>
        <v/>
      </c>
      <c r="G316" s="22" t="str">
        <f>IF('Request Testing'!G316="","",'Request Testing'!G316)</f>
        <v/>
      </c>
      <c r="H316" s="71" t="str">
        <f>IF('Request Testing'!H316="","",'Request Testing'!H316)</f>
        <v/>
      </c>
      <c r="I316" s="22" t="str">
        <f>IF('Request Testing'!I316="","",'Request Testing'!I316)</f>
        <v/>
      </c>
      <c r="J316" s="22" t="str">
        <f>IF('Request Testing'!J316="","",'Request Testing'!J316)</f>
        <v/>
      </c>
      <c r="K316" s="22" t="str">
        <f>IF('Request Testing'!K316="","",'Request Testing'!K316)</f>
        <v/>
      </c>
      <c r="L316" s="70" t="str">
        <f>IF('Request Testing'!L316="","",'Request Testing'!L316)</f>
        <v/>
      </c>
      <c r="M316" s="70" t="str">
        <f>IF('Request Testing'!M316="","",'Request Testing'!M316)</f>
        <v/>
      </c>
      <c r="N316" s="70" t="str">
        <f>IF('Request Testing'!N316="","",'Request Testing'!N316)</f>
        <v/>
      </c>
      <c r="O316" s="72" t="str">
        <f>IF('Request Testing'!O316&lt;1,"",IF(AND(OR('Request Testing'!L316&gt;0,'Request Testing'!M316&gt;0,'Request Testing'!N316&gt;0),COUNTA('Request Testing'!O316)&gt;0),"","PV"))</f>
        <v/>
      </c>
      <c r="P316" s="72" t="str">
        <f>IF('Request Testing'!P316&lt;1,"",IF(AND(OR('Request Testing'!L316&gt;0,'Request Testing'!M316&gt;0),COUNTA('Request Testing'!P316)&gt;0),"HPS ADD ON","HPS"))</f>
        <v/>
      </c>
      <c r="Q316" s="72" t="str">
        <f>IF('Request Testing'!Q316&lt;1,"",IF(AND(OR('Request Testing'!L316&gt;0,'Request Testing'!M316&gt;0),COUNTA('Request Testing'!Q316)&gt;0),"CC ADD ON","CC"))</f>
        <v/>
      </c>
      <c r="R316" s="72" t="str">
        <f>IF('Request Testing'!R316&lt;1,"",IF(AND(OR('Request Testing'!L316&gt;0,'Request Testing'!M316&gt;0),COUNTA('Request Testing'!R316)&gt;0),"RC ADD ON","RC"))</f>
        <v/>
      </c>
      <c r="S316" s="70" t="str">
        <f>IF('Request Testing'!S316&lt;1,"",IF(AND(OR('Request Testing'!L316&gt;0,'Request Testing'!M316&gt;0),COUNTA('Request Testing'!S316)&gt;0),"DL ADD ON","DL"))</f>
        <v/>
      </c>
      <c r="T316" s="70" t="str">
        <f>IF('Request Testing'!T316="","",'Request Testing'!T316)</f>
        <v/>
      </c>
      <c r="U316" s="70" t="str">
        <f>IF('Request Testing'!U316&lt;1,"",IF(AND(OR('Request Testing'!L316&gt;0,'Request Testing'!M316&gt;0),COUNTA('Request Testing'!U316)&gt;0),"OH ADD ON","OH"))</f>
        <v/>
      </c>
      <c r="V316" s="73" t="str">
        <f>IF('Request Testing'!V316&lt;1,"",IF(AND(OR('Request Testing'!L316&gt;0,'Request Testing'!M316&gt;0),COUNTA('Request Testing'!V316)&gt;0),"GCP","AM"))</f>
        <v/>
      </c>
      <c r="W316" s="73" t="str">
        <f>IF('Request Testing'!W316&lt;1,"",IF(AND(OR('Request Testing'!L316&gt;0,'Request Testing'!M316&gt;0),COUNTA('Request Testing'!W316)&gt;0),"GCP","NH"))</f>
        <v/>
      </c>
      <c r="X316" s="73" t="str">
        <f>IF('Request Testing'!X316&lt;1,"",IF(AND(OR('Request Testing'!L316&gt;0,'Request Testing'!M316&gt;0),COUNTA('Request Testing'!X316)&gt;0),"GCP","CA"))</f>
        <v/>
      </c>
      <c r="Y316" s="73" t="str">
        <f>IF('Request Testing'!Y316&lt;1,"",IF(AND(OR('Request Testing'!L316&gt;0,'Request Testing'!M316&gt;0),COUNTA('Request Testing'!Y316)&gt;0),"GCP","DD"))</f>
        <v/>
      </c>
      <c r="Z316" s="73" t="str">
        <f>IF('Request Testing'!Z316&lt;1,"",IF(AND(OR('Request Testing'!L316&gt;0,'Request Testing'!M316&gt;0),COUNTA('Request Testing'!Z316)&gt;0),"GCP","TH"))</f>
        <v/>
      </c>
      <c r="AA316" s="73" t="str">
        <f>IF('Request Testing'!AA316&lt;1,"",IF(AND(OR('Request Testing'!L316&gt;0,'Request Testing'!M316&gt;0),COUNTA('Request Testing'!AA316)&gt;0),"GCP","PHA"))</f>
        <v/>
      </c>
      <c r="AB316" s="73" t="str">
        <f>IF('Request Testing'!AB316&lt;1,"",IF(AND(OR('Request Testing'!L316&gt;0,'Request Testing'!M316&gt;0),COUNTA('Request Testing'!AB316)&gt;0),"GCP","OS"))</f>
        <v/>
      </c>
      <c r="AE316" s="74" t="str">
        <f>IF(OR('Request Testing'!L316&gt;0,'Request Testing'!M316&gt;0,'Request Testing'!N316&gt;0,'Request Testing'!O316&gt;0,'Request Testing'!P316&gt;0,'Request Testing'!Q316&gt;0,'Request Testing'!R316&gt;0,'Request Testing'!S316&gt;0,'Request Testing'!T316&gt;0,'Request Testing'!U316&gt;0,'Request Testing'!V316&gt;0,'Request Testing'!W316&gt;0,'Request Testing'!X316&gt;0,'Request Testing'!Y316&gt;0,'Request Testing'!Z316&gt;0,'Request Testing'!AA316&gt;0,'Request Testing'!AB316&gt;0),"X","")</f>
        <v/>
      </c>
      <c r="AF316" s="75" t="str">
        <f>IF(ISNUMBER(SEARCH({"S"},C316)),"S",IF(ISNUMBER(SEARCH({"M"},C316)),"B",IF(ISNUMBER(SEARCH({"B"},C316)),"B",IF(ISNUMBER(SEARCH({"C"},C316)),"C",IF(ISNUMBER(SEARCH({"H"},C316)),"C",IF(ISNUMBER(SEARCH({"F"},C316)),"C",""))))))</f>
        <v/>
      </c>
      <c r="AG316" s="74" t="str">
        <f t="shared" si="80"/>
        <v/>
      </c>
      <c r="AH316" s="74" t="str">
        <f t="shared" si="81"/>
        <v/>
      </c>
      <c r="AI316" s="74" t="str">
        <f t="shared" si="82"/>
        <v/>
      </c>
      <c r="AJ316" s="4" t="str">
        <f t="shared" si="83"/>
        <v/>
      </c>
      <c r="AK316" s="76" t="str">
        <f>IF('Request Testing'!M316&lt;1,"",IF(AND(OR('Request Testing'!$E$1&gt;0),COUNTA('Request Testing'!M316)&gt;0),"CHR","GGP-LD"))</f>
        <v/>
      </c>
      <c r="AL316" s="4" t="str">
        <f t="shared" si="84"/>
        <v/>
      </c>
      <c r="AM316" s="52" t="str">
        <f t="shared" si="85"/>
        <v/>
      </c>
      <c r="AN316" s="4" t="str">
        <f t="shared" si="86"/>
        <v/>
      </c>
      <c r="AO316" s="4" t="str">
        <f t="shared" si="87"/>
        <v/>
      </c>
      <c r="AP316" s="74" t="str">
        <f t="shared" si="88"/>
        <v/>
      </c>
      <c r="AQ316" s="4" t="str">
        <f t="shared" si="89"/>
        <v/>
      </c>
      <c r="AR316" s="4" t="str">
        <f t="shared" si="99"/>
        <v/>
      </c>
      <c r="AS316" s="74" t="str">
        <f t="shared" si="90"/>
        <v/>
      </c>
      <c r="AT316" s="4" t="str">
        <f t="shared" si="91"/>
        <v/>
      </c>
      <c r="AU316" s="4" t="str">
        <f t="shared" si="92"/>
        <v/>
      </c>
      <c r="AV316" s="4" t="str">
        <f t="shared" si="93"/>
        <v/>
      </c>
      <c r="AW316" s="4" t="str">
        <f t="shared" si="94"/>
        <v/>
      </c>
      <c r="AX316" s="4" t="str">
        <f t="shared" si="95"/>
        <v/>
      </c>
      <c r="AY316" s="4" t="str">
        <f t="shared" si="96"/>
        <v/>
      </c>
      <c r="AZ316" s="4" t="str">
        <f t="shared" si="97"/>
        <v/>
      </c>
      <c r="BA316" s="77" t="str">
        <f>IF(AND(OR('Request Testing'!L316&gt;0,'Request Testing'!M316&gt;0),COUNTA('Request Testing'!V316:AB316)&gt;0),"Run Panel","")</f>
        <v/>
      </c>
      <c r="BC316" s="78" t="str">
        <f>IF(AG316="Blood Card",'Order Details'!$S$34,"")</f>
        <v/>
      </c>
      <c r="BD316" s="78" t="str">
        <f>IF(AH316="Hair Card",'Order Details'!$S$35,"")</f>
        <v/>
      </c>
      <c r="BF316" s="4" t="str">
        <f>IF(AJ316="GGP-HD",'Order Details'!$N$10,"")</f>
        <v/>
      </c>
      <c r="BG316" s="79" t="str">
        <f>IF(AK316="GGP-LD",'Order Details'!$N$15,IF(AK316="CHR",'Order Details'!$P$15,""))</f>
        <v/>
      </c>
      <c r="BH316" s="52" t="str">
        <f>IF(AL316="GGP-uLD",'Order Details'!$N$18,"")</f>
        <v/>
      </c>
      <c r="BI316" s="80" t="str">
        <f>IF(AM316="PV",'Order Details'!$N$24,"")</f>
        <v/>
      </c>
      <c r="BJ316" s="78" t="str">
        <f>IF(AN316="HPS",'Order Details'!$N$34,IF(AN316="HPS ADD ON",'Order Details'!$M$34,""))</f>
        <v/>
      </c>
      <c r="BK316" s="78" t="str">
        <f>IF(AO316="CC",'Order Details'!$N$33,IF(AO316="CC ADD ON",'Order Details'!$M$33,""))</f>
        <v/>
      </c>
      <c r="BL316" s="79" t="str">
        <f>IF(AP316="DL",'Order Details'!$N$35,"")</f>
        <v/>
      </c>
      <c r="BM316" s="79" t="str">
        <f>IF(AQ316="RC",'Order Details'!$N$36,"")</f>
        <v/>
      </c>
      <c r="BN316" s="79" t="str">
        <f>IF(AR316="OH",'Order Details'!$N$37,"")</f>
        <v/>
      </c>
      <c r="BO316" s="79" t="str">
        <f>IF(AS316="BVD",'Order Details'!$N$38,"")</f>
        <v/>
      </c>
      <c r="BP316" s="79" t="str">
        <f>IF(AT316="AM",'Order Details'!$N$40,"")</f>
        <v/>
      </c>
      <c r="BQ316" s="79" t="str">
        <f>IF(AU316="NH",'Order Details'!$N$41,"")</f>
        <v/>
      </c>
      <c r="BR316" s="79" t="str">
        <f>IF(AV316="CA",'Order Details'!$N$42,"")</f>
        <v/>
      </c>
      <c r="BS316" s="79" t="str">
        <f>IF(AW316="DD",'Order Details'!$N$43,"")</f>
        <v/>
      </c>
      <c r="BT316" s="79" t="str">
        <f>IF(AX316="TH",'Order Details'!$N$45,"")</f>
        <v/>
      </c>
      <c r="BU316" s="79" t="str">
        <f>IF(AY316="PHA",'Order Details'!$N$44,"")</f>
        <v/>
      </c>
      <c r="BV316" s="79" t="str">
        <f>IF(AZ316="OS",'Order Details'!$N$46,"")</f>
        <v/>
      </c>
      <c r="BW316" s="79" t="str">
        <f>IF(BA316="RUN PANEL",'Order Details'!$N$39,"")</f>
        <v/>
      </c>
      <c r="BX316" s="79" t="str">
        <f t="shared" si="98"/>
        <v/>
      </c>
    </row>
    <row r="317" spans="1:76" ht="15.75" customHeight="1">
      <c r="A317" s="22" t="str">
        <f>IF('Request Testing'!A317&gt;0,'Request Testing'!A317,"")</f>
        <v/>
      </c>
      <c r="B317" s="70" t="str">
        <f>IF('Request Testing'!B317="","",'Request Testing'!B317)</f>
        <v/>
      </c>
      <c r="C317" s="70" t="str">
        <f>IF('Request Testing'!C317="","",'Request Testing'!C317)</f>
        <v/>
      </c>
      <c r="D317" s="24" t="str">
        <f>IF('Request Testing'!D317="","",'Request Testing'!D317)</f>
        <v/>
      </c>
      <c r="E317" s="24" t="str">
        <f>IF('Request Testing'!E317="","",'Request Testing'!E317)</f>
        <v/>
      </c>
      <c r="F317" s="24" t="str">
        <f>IF('Request Testing'!F317="","",'Request Testing'!F317)</f>
        <v/>
      </c>
      <c r="G317" s="22" t="str">
        <f>IF('Request Testing'!G317="","",'Request Testing'!G317)</f>
        <v/>
      </c>
      <c r="H317" s="71" t="str">
        <f>IF('Request Testing'!H317="","",'Request Testing'!H317)</f>
        <v/>
      </c>
      <c r="I317" s="22" t="str">
        <f>IF('Request Testing'!I317="","",'Request Testing'!I317)</f>
        <v/>
      </c>
      <c r="J317" s="22" t="str">
        <f>IF('Request Testing'!J317="","",'Request Testing'!J317)</f>
        <v/>
      </c>
      <c r="K317" s="22" t="str">
        <f>IF('Request Testing'!K317="","",'Request Testing'!K317)</f>
        <v/>
      </c>
      <c r="L317" s="70" t="str">
        <f>IF('Request Testing'!L317="","",'Request Testing'!L317)</f>
        <v/>
      </c>
      <c r="M317" s="70" t="str">
        <f>IF('Request Testing'!M317="","",'Request Testing'!M317)</f>
        <v/>
      </c>
      <c r="N317" s="70" t="str">
        <f>IF('Request Testing'!N317="","",'Request Testing'!N317)</f>
        <v/>
      </c>
      <c r="O317" s="72" t="str">
        <f>IF('Request Testing'!O317&lt;1,"",IF(AND(OR('Request Testing'!L317&gt;0,'Request Testing'!M317&gt;0,'Request Testing'!N317&gt;0),COUNTA('Request Testing'!O317)&gt;0),"","PV"))</f>
        <v/>
      </c>
      <c r="P317" s="72" t="str">
        <f>IF('Request Testing'!P317&lt;1,"",IF(AND(OR('Request Testing'!L317&gt;0,'Request Testing'!M317&gt;0),COUNTA('Request Testing'!P317)&gt;0),"HPS ADD ON","HPS"))</f>
        <v/>
      </c>
      <c r="Q317" s="72" t="str">
        <f>IF('Request Testing'!Q317&lt;1,"",IF(AND(OR('Request Testing'!L317&gt;0,'Request Testing'!M317&gt;0),COUNTA('Request Testing'!Q317)&gt;0),"CC ADD ON","CC"))</f>
        <v/>
      </c>
      <c r="R317" s="72" t="str">
        <f>IF('Request Testing'!R317&lt;1,"",IF(AND(OR('Request Testing'!L317&gt;0,'Request Testing'!M317&gt;0),COUNTA('Request Testing'!R317)&gt;0),"RC ADD ON","RC"))</f>
        <v/>
      </c>
      <c r="S317" s="70" t="str">
        <f>IF('Request Testing'!S317&lt;1,"",IF(AND(OR('Request Testing'!L317&gt;0,'Request Testing'!M317&gt;0),COUNTA('Request Testing'!S317)&gt;0),"DL ADD ON","DL"))</f>
        <v/>
      </c>
      <c r="T317" s="70" t="str">
        <f>IF('Request Testing'!T317="","",'Request Testing'!T317)</f>
        <v/>
      </c>
      <c r="U317" s="70" t="str">
        <f>IF('Request Testing'!U317&lt;1,"",IF(AND(OR('Request Testing'!L317&gt;0,'Request Testing'!M317&gt;0),COUNTA('Request Testing'!U317)&gt;0),"OH ADD ON","OH"))</f>
        <v/>
      </c>
      <c r="V317" s="73" t="str">
        <f>IF('Request Testing'!V317&lt;1,"",IF(AND(OR('Request Testing'!L317&gt;0,'Request Testing'!M317&gt;0),COUNTA('Request Testing'!V317)&gt;0),"GCP","AM"))</f>
        <v/>
      </c>
      <c r="W317" s="73" t="str">
        <f>IF('Request Testing'!W317&lt;1,"",IF(AND(OR('Request Testing'!L317&gt;0,'Request Testing'!M317&gt;0),COUNTA('Request Testing'!W317)&gt;0),"GCP","NH"))</f>
        <v/>
      </c>
      <c r="X317" s="73" t="str">
        <f>IF('Request Testing'!X317&lt;1,"",IF(AND(OR('Request Testing'!L317&gt;0,'Request Testing'!M317&gt;0),COUNTA('Request Testing'!X317)&gt;0),"GCP","CA"))</f>
        <v/>
      </c>
      <c r="Y317" s="73" t="str">
        <f>IF('Request Testing'!Y317&lt;1,"",IF(AND(OR('Request Testing'!L317&gt;0,'Request Testing'!M317&gt;0),COUNTA('Request Testing'!Y317)&gt;0),"GCP","DD"))</f>
        <v/>
      </c>
      <c r="Z317" s="73" t="str">
        <f>IF('Request Testing'!Z317&lt;1,"",IF(AND(OR('Request Testing'!L317&gt;0,'Request Testing'!M317&gt;0),COUNTA('Request Testing'!Z317)&gt;0),"GCP","TH"))</f>
        <v/>
      </c>
      <c r="AA317" s="73" t="str">
        <f>IF('Request Testing'!AA317&lt;1,"",IF(AND(OR('Request Testing'!L317&gt;0,'Request Testing'!M317&gt;0),COUNTA('Request Testing'!AA317)&gt;0),"GCP","PHA"))</f>
        <v/>
      </c>
      <c r="AB317" s="73" t="str">
        <f>IF('Request Testing'!AB317&lt;1,"",IF(AND(OR('Request Testing'!L317&gt;0,'Request Testing'!M317&gt;0),COUNTA('Request Testing'!AB317)&gt;0),"GCP","OS"))</f>
        <v/>
      </c>
      <c r="AE317" s="74" t="str">
        <f>IF(OR('Request Testing'!L317&gt;0,'Request Testing'!M317&gt;0,'Request Testing'!N317&gt;0,'Request Testing'!O317&gt;0,'Request Testing'!P317&gt;0,'Request Testing'!Q317&gt;0,'Request Testing'!R317&gt;0,'Request Testing'!S317&gt;0,'Request Testing'!T317&gt;0,'Request Testing'!U317&gt;0,'Request Testing'!V317&gt;0,'Request Testing'!W317&gt;0,'Request Testing'!X317&gt;0,'Request Testing'!Y317&gt;0,'Request Testing'!Z317&gt;0,'Request Testing'!AA317&gt;0,'Request Testing'!AB317&gt;0),"X","")</f>
        <v/>
      </c>
      <c r="AF317" s="75" t="str">
        <f>IF(ISNUMBER(SEARCH({"S"},C317)),"S",IF(ISNUMBER(SEARCH({"M"},C317)),"B",IF(ISNUMBER(SEARCH({"B"},C317)),"B",IF(ISNUMBER(SEARCH({"C"},C317)),"C",IF(ISNUMBER(SEARCH({"H"},C317)),"C",IF(ISNUMBER(SEARCH({"F"},C317)),"C",""))))))</f>
        <v/>
      </c>
      <c r="AG317" s="74" t="str">
        <f t="shared" si="80"/>
        <v/>
      </c>
      <c r="AH317" s="74" t="str">
        <f t="shared" si="81"/>
        <v/>
      </c>
      <c r="AI317" s="74" t="str">
        <f t="shared" si="82"/>
        <v/>
      </c>
      <c r="AJ317" s="4" t="str">
        <f t="shared" si="83"/>
        <v/>
      </c>
      <c r="AK317" s="76" t="str">
        <f>IF('Request Testing'!M317&lt;1,"",IF(AND(OR('Request Testing'!$E$1&gt;0),COUNTA('Request Testing'!M317)&gt;0),"CHR","GGP-LD"))</f>
        <v/>
      </c>
      <c r="AL317" s="4" t="str">
        <f t="shared" si="84"/>
        <v/>
      </c>
      <c r="AM317" s="52" t="str">
        <f t="shared" si="85"/>
        <v/>
      </c>
      <c r="AN317" s="4" t="str">
        <f t="shared" si="86"/>
        <v/>
      </c>
      <c r="AO317" s="4" t="str">
        <f t="shared" si="87"/>
        <v/>
      </c>
      <c r="AP317" s="74" t="str">
        <f t="shared" si="88"/>
        <v/>
      </c>
      <c r="AQ317" s="4" t="str">
        <f t="shared" si="89"/>
        <v/>
      </c>
      <c r="AR317" s="4" t="str">
        <f t="shared" si="99"/>
        <v/>
      </c>
      <c r="AS317" s="74" t="str">
        <f t="shared" si="90"/>
        <v/>
      </c>
      <c r="AT317" s="4" t="str">
        <f t="shared" si="91"/>
        <v/>
      </c>
      <c r="AU317" s="4" t="str">
        <f t="shared" si="92"/>
        <v/>
      </c>
      <c r="AV317" s="4" t="str">
        <f t="shared" si="93"/>
        <v/>
      </c>
      <c r="AW317" s="4" t="str">
        <f t="shared" si="94"/>
        <v/>
      </c>
      <c r="AX317" s="4" t="str">
        <f t="shared" si="95"/>
        <v/>
      </c>
      <c r="AY317" s="4" t="str">
        <f t="shared" si="96"/>
        <v/>
      </c>
      <c r="AZ317" s="4" t="str">
        <f t="shared" si="97"/>
        <v/>
      </c>
      <c r="BA317" s="77" t="str">
        <f>IF(AND(OR('Request Testing'!L317&gt;0,'Request Testing'!M317&gt;0),COUNTA('Request Testing'!V317:AB317)&gt;0),"Run Panel","")</f>
        <v/>
      </c>
      <c r="BC317" s="78" t="str">
        <f>IF(AG317="Blood Card",'Order Details'!$S$34,"")</f>
        <v/>
      </c>
      <c r="BD317" s="78" t="str">
        <f>IF(AH317="Hair Card",'Order Details'!$S$35,"")</f>
        <v/>
      </c>
      <c r="BF317" s="4" t="str">
        <f>IF(AJ317="GGP-HD",'Order Details'!$N$10,"")</f>
        <v/>
      </c>
      <c r="BG317" s="79" t="str">
        <f>IF(AK317="GGP-LD",'Order Details'!$N$15,IF(AK317="CHR",'Order Details'!$P$15,""))</f>
        <v/>
      </c>
      <c r="BH317" s="52" t="str">
        <f>IF(AL317="GGP-uLD",'Order Details'!$N$18,"")</f>
        <v/>
      </c>
      <c r="BI317" s="80" t="str">
        <f>IF(AM317="PV",'Order Details'!$N$24,"")</f>
        <v/>
      </c>
      <c r="BJ317" s="78" t="str">
        <f>IF(AN317="HPS",'Order Details'!$N$34,IF(AN317="HPS ADD ON",'Order Details'!$M$34,""))</f>
        <v/>
      </c>
      <c r="BK317" s="78" t="str">
        <f>IF(AO317="CC",'Order Details'!$N$33,IF(AO317="CC ADD ON",'Order Details'!$M$33,""))</f>
        <v/>
      </c>
      <c r="BL317" s="79" t="str">
        <f>IF(AP317="DL",'Order Details'!$N$35,"")</f>
        <v/>
      </c>
      <c r="BM317" s="79" t="str">
        <f>IF(AQ317="RC",'Order Details'!$N$36,"")</f>
        <v/>
      </c>
      <c r="BN317" s="79" t="str">
        <f>IF(AR317="OH",'Order Details'!$N$37,"")</f>
        <v/>
      </c>
      <c r="BO317" s="79" t="str">
        <f>IF(AS317="BVD",'Order Details'!$N$38,"")</f>
        <v/>
      </c>
      <c r="BP317" s="79" t="str">
        <f>IF(AT317="AM",'Order Details'!$N$40,"")</f>
        <v/>
      </c>
      <c r="BQ317" s="79" t="str">
        <f>IF(AU317="NH",'Order Details'!$N$41,"")</f>
        <v/>
      </c>
      <c r="BR317" s="79" t="str">
        <f>IF(AV317="CA",'Order Details'!$N$42,"")</f>
        <v/>
      </c>
      <c r="BS317" s="79" t="str">
        <f>IF(AW317="DD",'Order Details'!$N$43,"")</f>
        <v/>
      </c>
      <c r="BT317" s="79" t="str">
        <f>IF(AX317="TH",'Order Details'!$N$45,"")</f>
        <v/>
      </c>
      <c r="BU317" s="79" t="str">
        <f>IF(AY317="PHA",'Order Details'!$N$44,"")</f>
        <v/>
      </c>
      <c r="BV317" s="79" t="str">
        <f>IF(AZ317="OS",'Order Details'!$N$46,"")</f>
        <v/>
      </c>
      <c r="BW317" s="79" t="str">
        <f>IF(BA317="RUN PANEL",'Order Details'!$N$39,"")</f>
        <v/>
      </c>
      <c r="BX317" s="79" t="str">
        <f t="shared" si="98"/>
        <v/>
      </c>
    </row>
    <row r="318" spans="1:76" ht="15.75" customHeight="1">
      <c r="A318" s="22" t="str">
        <f>IF('Request Testing'!A318&gt;0,'Request Testing'!A318,"")</f>
        <v/>
      </c>
      <c r="B318" s="70" t="str">
        <f>IF('Request Testing'!B318="","",'Request Testing'!B318)</f>
        <v/>
      </c>
      <c r="C318" s="70" t="str">
        <f>IF('Request Testing'!C318="","",'Request Testing'!C318)</f>
        <v/>
      </c>
      <c r="D318" s="24" t="str">
        <f>IF('Request Testing'!D318="","",'Request Testing'!D318)</f>
        <v/>
      </c>
      <c r="E318" s="24" t="str">
        <f>IF('Request Testing'!E318="","",'Request Testing'!E318)</f>
        <v/>
      </c>
      <c r="F318" s="24" t="str">
        <f>IF('Request Testing'!F318="","",'Request Testing'!F318)</f>
        <v/>
      </c>
      <c r="G318" s="22" t="str">
        <f>IF('Request Testing'!G318="","",'Request Testing'!G318)</f>
        <v/>
      </c>
      <c r="H318" s="71" t="str">
        <f>IF('Request Testing'!H318="","",'Request Testing'!H318)</f>
        <v/>
      </c>
      <c r="I318" s="22" t="str">
        <f>IF('Request Testing'!I318="","",'Request Testing'!I318)</f>
        <v/>
      </c>
      <c r="J318" s="22" t="str">
        <f>IF('Request Testing'!J318="","",'Request Testing'!J318)</f>
        <v/>
      </c>
      <c r="K318" s="22" t="str">
        <f>IF('Request Testing'!K318="","",'Request Testing'!K318)</f>
        <v/>
      </c>
      <c r="L318" s="70" t="str">
        <f>IF('Request Testing'!L318="","",'Request Testing'!L318)</f>
        <v/>
      </c>
      <c r="M318" s="70" t="str">
        <f>IF('Request Testing'!M318="","",'Request Testing'!M318)</f>
        <v/>
      </c>
      <c r="N318" s="70" t="str">
        <f>IF('Request Testing'!N318="","",'Request Testing'!N318)</f>
        <v/>
      </c>
      <c r="O318" s="72" t="str">
        <f>IF('Request Testing'!O318&lt;1,"",IF(AND(OR('Request Testing'!L318&gt;0,'Request Testing'!M318&gt;0,'Request Testing'!N318&gt;0),COUNTA('Request Testing'!O318)&gt;0),"","PV"))</f>
        <v/>
      </c>
      <c r="P318" s="72" t="str">
        <f>IF('Request Testing'!P318&lt;1,"",IF(AND(OR('Request Testing'!L318&gt;0,'Request Testing'!M318&gt;0),COUNTA('Request Testing'!P318)&gt;0),"HPS ADD ON","HPS"))</f>
        <v/>
      </c>
      <c r="Q318" s="72" t="str">
        <f>IF('Request Testing'!Q318&lt;1,"",IF(AND(OR('Request Testing'!L318&gt;0,'Request Testing'!M318&gt;0),COUNTA('Request Testing'!Q318)&gt;0),"CC ADD ON","CC"))</f>
        <v/>
      </c>
      <c r="R318" s="72" t="str">
        <f>IF('Request Testing'!R318&lt;1,"",IF(AND(OR('Request Testing'!L318&gt;0,'Request Testing'!M318&gt;0),COUNTA('Request Testing'!R318)&gt;0),"RC ADD ON","RC"))</f>
        <v/>
      </c>
      <c r="S318" s="70" t="str">
        <f>IF('Request Testing'!S318&lt;1,"",IF(AND(OR('Request Testing'!L318&gt;0,'Request Testing'!M318&gt;0),COUNTA('Request Testing'!S318)&gt;0),"DL ADD ON","DL"))</f>
        <v/>
      </c>
      <c r="T318" s="70" t="str">
        <f>IF('Request Testing'!T318="","",'Request Testing'!T318)</f>
        <v/>
      </c>
      <c r="U318" s="70" t="str">
        <f>IF('Request Testing'!U318&lt;1,"",IF(AND(OR('Request Testing'!L318&gt;0,'Request Testing'!M318&gt;0),COUNTA('Request Testing'!U318)&gt;0),"OH ADD ON","OH"))</f>
        <v/>
      </c>
      <c r="V318" s="73" t="str">
        <f>IF('Request Testing'!V318&lt;1,"",IF(AND(OR('Request Testing'!L318&gt;0,'Request Testing'!M318&gt;0),COUNTA('Request Testing'!V318)&gt;0),"GCP","AM"))</f>
        <v/>
      </c>
      <c r="W318" s="73" t="str">
        <f>IF('Request Testing'!W318&lt;1,"",IF(AND(OR('Request Testing'!L318&gt;0,'Request Testing'!M318&gt;0),COUNTA('Request Testing'!W318)&gt;0),"GCP","NH"))</f>
        <v/>
      </c>
      <c r="X318" s="73" t="str">
        <f>IF('Request Testing'!X318&lt;1,"",IF(AND(OR('Request Testing'!L318&gt;0,'Request Testing'!M318&gt;0),COUNTA('Request Testing'!X318)&gt;0),"GCP","CA"))</f>
        <v/>
      </c>
      <c r="Y318" s="73" t="str">
        <f>IF('Request Testing'!Y318&lt;1,"",IF(AND(OR('Request Testing'!L318&gt;0,'Request Testing'!M318&gt;0),COUNTA('Request Testing'!Y318)&gt;0),"GCP","DD"))</f>
        <v/>
      </c>
      <c r="Z318" s="73" t="str">
        <f>IF('Request Testing'!Z318&lt;1,"",IF(AND(OR('Request Testing'!L318&gt;0,'Request Testing'!M318&gt;0),COUNTA('Request Testing'!Z318)&gt;0),"GCP","TH"))</f>
        <v/>
      </c>
      <c r="AA318" s="73" t="str">
        <f>IF('Request Testing'!AA318&lt;1,"",IF(AND(OR('Request Testing'!L318&gt;0,'Request Testing'!M318&gt;0),COUNTA('Request Testing'!AA318)&gt;0),"GCP","PHA"))</f>
        <v/>
      </c>
      <c r="AB318" s="73" t="str">
        <f>IF('Request Testing'!AB318&lt;1,"",IF(AND(OR('Request Testing'!L318&gt;0,'Request Testing'!M318&gt;0),COUNTA('Request Testing'!AB318)&gt;0),"GCP","OS"))</f>
        <v/>
      </c>
      <c r="AE318" s="74" t="str">
        <f>IF(OR('Request Testing'!L318&gt;0,'Request Testing'!M318&gt;0,'Request Testing'!N318&gt;0,'Request Testing'!O318&gt;0,'Request Testing'!P318&gt;0,'Request Testing'!Q318&gt;0,'Request Testing'!R318&gt;0,'Request Testing'!S318&gt;0,'Request Testing'!T318&gt;0,'Request Testing'!U318&gt;0,'Request Testing'!V318&gt;0,'Request Testing'!W318&gt;0,'Request Testing'!X318&gt;0,'Request Testing'!Y318&gt;0,'Request Testing'!Z318&gt;0,'Request Testing'!AA318&gt;0,'Request Testing'!AB318&gt;0),"X","")</f>
        <v/>
      </c>
      <c r="AF318" s="75" t="str">
        <f>IF(ISNUMBER(SEARCH({"S"},C318)),"S",IF(ISNUMBER(SEARCH({"M"},C318)),"B",IF(ISNUMBER(SEARCH({"B"},C318)),"B",IF(ISNUMBER(SEARCH({"C"},C318)),"C",IF(ISNUMBER(SEARCH({"H"},C318)),"C",IF(ISNUMBER(SEARCH({"F"},C318)),"C",""))))))</f>
        <v/>
      </c>
      <c r="AG318" s="74" t="str">
        <f t="shared" si="80"/>
        <v/>
      </c>
      <c r="AH318" s="74" t="str">
        <f t="shared" si="81"/>
        <v/>
      </c>
      <c r="AI318" s="74" t="str">
        <f t="shared" si="82"/>
        <v/>
      </c>
      <c r="AJ318" s="4" t="str">
        <f t="shared" si="83"/>
        <v/>
      </c>
      <c r="AK318" s="76" t="str">
        <f>IF('Request Testing'!M318&lt;1,"",IF(AND(OR('Request Testing'!$E$1&gt;0),COUNTA('Request Testing'!M318)&gt;0),"CHR","GGP-LD"))</f>
        <v/>
      </c>
      <c r="AL318" s="4" t="str">
        <f t="shared" si="84"/>
        <v/>
      </c>
      <c r="AM318" s="52" t="str">
        <f t="shared" si="85"/>
        <v/>
      </c>
      <c r="AN318" s="4" t="str">
        <f t="shared" si="86"/>
        <v/>
      </c>
      <c r="AO318" s="4" t="str">
        <f t="shared" si="87"/>
        <v/>
      </c>
      <c r="AP318" s="74" t="str">
        <f t="shared" si="88"/>
        <v/>
      </c>
      <c r="AQ318" s="4" t="str">
        <f t="shared" si="89"/>
        <v/>
      </c>
      <c r="AR318" s="4" t="str">
        <f t="shared" si="99"/>
        <v/>
      </c>
      <c r="AS318" s="74" t="str">
        <f t="shared" si="90"/>
        <v/>
      </c>
      <c r="AT318" s="4" t="str">
        <f t="shared" si="91"/>
        <v/>
      </c>
      <c r="AU318" s="4" t="str">
        <f t="shared" si="92"/>
        <v/>
      </c>
      <c r="AV318" s="4" t="str">
        <f t="shared" si="93"/>
        <v/>
      </c>
      <c r="AW318" s="4" t="str">
        <f t="shared" si="94"/>
        <v/>
      </c>
      <c r="AX318" s="4" t="str">
        <f t="shared" si="95"/>
        <v/>
      </c>
      <c r="AY318" s="4" t="str">
        <f t="shared" si="96"/>
        <v/>
      </c>
      <c r="AZ318" s="4" t="str">
        <f t="shared" si="97"/>
        <v/>
      </c>
      <c r="BA318" s="77" t="str">
        <f>IF(AND(OR('Request Testing'!L318&gt;0,'Request Testing'!M318&gt;0),COUNTA('Request Testing'!V318:AB318)&gt;0),"Run Panel","")</f>
        <v/>
      </c>
      <c r="BC318" s="78" t="str">
        <f>IF(AG318="Blood Card",'Order Details'!$S$34,"")</f>
        <v/>
      </c>
      <c r="BD318" s="78" t="str">
        <f>IF(AH318="Hair Card",'Order Details'!$S$35,"")</f>
        <v/>
      </c>
      <c r="BF318" s="4" t="str">
        <f>IF(AJ318="GGP-HD",'Order Details'!$N$10,"")</f>
        <v/>
      </c>
      <c r="BG318" s="79" t="str">
        <f>IF(AK318="GGP-LD",'Order Details'!$N$15,IF(AK318="CHR",'Order Details'!$P$15,""))</f>
        <v/>
      </c>
      <c r="BH318" s="52" t="str">
        <f>IF(AL318="GGP-uLD",'Order Details'!$N$18,"")</f>
        <v/>
      </c>
      <c r="BI318" s="80" t="str">
        <f>IF(AM318="PV",'Order Details'!$N$24,"")</f>
        <v/>
      </c>
      <c r="BJ318" s="78" t="str">
        <f>IF(AN318="HPS",'Order Details'!$N$34,IF(AN318="HPS ADD ON",'Order Details'!$M$34,""))</f>
        <v/>
      </c>
      <c r="BK318" s="78" t="str">
        <f>IF(AO318="CC",'Order Details'!$N$33,IF(AO318="CC ADD ON",'Order Details'!$M$33,""))</f>
        <v/>
      </c>
      <c r="BL318" s="79" t="str">
        <f>IF(AP318="DL",'Order Details'!$N$35,"")</f>
        <v/>
      </c>
      <c r="BM318" s="79" t="str">
        <f>IF(AQ318="RC",'Order Details'!$N$36,"")</f>
        <v/>
      </c>
      <c r="BN318" s="79" t="str">
        <f>IF(AR318="OH",'Order Details'!$N$37,"")</f>
        <v/>
      </c>
      <c r="BO318" s="79" t="str">
        <f>IF(AS318="BVD",'Order Details'!$N$38,"")</f>
        <v/>
      </c>
      <c r="BP318" s="79" t="str">
        <f>IF(AT318="AM",'Order Details'!$N$40,"")</f>
        <v/>
      </c>
      <c r="BQ318" s="79" t="str">
        <f>IF(AU318="NH",'Order Details'!$N$41,"")</f>
        <v/>
      </c>
      <c r="BR318" s="79" t="str">
        <f>IF(AV318="CA",'Order Details'!$N$42,"")</f>
        <v/>
      </c>
      <c r="BS318" s="79" t="str">
        <f>IF(AW318="DD",'Order Details'!$N$43,"")</f>
        <v/>
      </c>
      <c r="BT318" s="79" t="str">
        <f>IF(AX318="TH",'Order Details'!$N$45,"")</f>
        <v/>
      </c>
      <c r="BU318" s="79" t="str">
        <f>IF(AY318="PHA",'Order Details'!$N$44,"")</f>
        <v/>
      </c>
      <c r="BV318" s="79" t="str">
        <f>IF(AZ318="OS",'Order Details'!$N$46,"")</f>
        <v/>
      </c>
      <c r="BW318" s="79" t="str">
        <f>IF(BA318="RUN PANEL",'Order Details'!$N$39,"")</f>
        <v/>
      </c>
      <c r="BX318" s="79" t="str">
        <f t="shared" si="98"/>
        <v/>
      </c>
    </row>
    <row r="319" spans="1:76" ht="15.75" customHeight="1">
      <c r="A319" s="22" t="str">
        <f>IF('Request Testing'!A319&gt;0,'Request Testing'!A319,"")</f>
        <v/>
      </c>
      <c r="B319" s="70" t="str">
        <f>IF('Request Testing'!B319="","",'Request Testing'!B319)</f>
        <v/>
      </c>
      <c r="C319" s="70" t="str">
        <f>IF('Request Testing'!C319="","",'Request Testing'!C319)</f>
        <v/>
      </c>
      <c r="D319" s="24" t="str">
        <f>IF('Request Testing'!D319="","",'Request Testing'!D319)</f>
        <v/>
      </c>
      <c r="E319" s="24" t="str">
        <f>IF('Request Testing'!E319="","",'Request Testing'!E319)</f>
        <v/>
      </c>
      <c r="F319" s="24" t="str">
        <f>IF('Request Testing'!F319="","",'Request Testing'!F319)</f>
        <v/>
      </c>
      <c r="G319" s="22" t="str">
        <f>IF('Request Testing'!G319="","",'Request Testing'!G319)</f>
        <v/>
      </c>
      <c r="H319" s="71" t="str">
        <f>IF('Request Testing'!H319="","",'Request Testing'!H319)</f>
        <v/>
      </c>
      <c r="I319" s="22" t="str">
        <f>IF('Request Testing'!I319="","",'Request Testing'!I319)</f>
        <v/>
      </c>
      <c r="J319" s="22" t="str">
        <f>IF('Request Testing'!J319="","",'Request Testing'!J319)</f>
        <v/>
      </c>
      <c r="K319" s="22" t="str">
        <f>IF('Request Testing'!K319="","",'Request Testing'!K319)</f>
        <v/>
      </c>
      <c r="L319" s="70" t="str">
        <f>IF('Request Testing'!L319="","",'Request Testing'!L319)</f>
        <v/>
      </c>
      <c r="M319" s="70" t="str">
        <f>IF('Request Testing'!M319="","",'Request Testing'!M319)</f>
        <v/>
      </c>
      <c r="N319" s="70" t="str">
        <f>IF('Request Testing'!N319="","",'Request Testing'!N319)</f>
        <v/>
      </c>
      <c r="O319" s="72" t="str">
        <f>IF('Request Testing'!O319&lt;1,"",IF(AND(OR('Request Testing'!L319&gt;0,'Request Testing'!M319&gt;0,'Request Testing'!N319&gt;0),COUNTA('Request Testing'!O319)&gt;0),"","PV"))</f>
        <v/>
      </c>
      <c r="P319" s="72" t="str">
        <f>IF('Request Testing'!P319&lt;1,"",IF(AND(OR('Request Testing'!L319&gt;0,'Request Testing'!M319&gt;0),COUNTA('Request Testing'!P319)&gt;0),"HPS ADD ON","HPS"))</f>
        <v/>
      </c>
      <c r="Q319" s="72" t="str">
        <f>IF('Request Testing'!Q319&lt;1,"",IF(AND(OR('Request Testing'!L319&gt;0,'Request Testing'!M319&gt;0),COUNTA('Request Testing'!Q319)&gt;0),"CC ADD ON","CC"))</f>
        <v/>
      </c>
      <c r="R319" s="72" t="str">
        <f>IF('Request Testing'!R319&lt;1,"",IF(AND(OR('Request Testing'!L319&gt;0,'Request Testing'!M319&gt;0),COUNTA('Request Testing'!R319)&gt;0),"RC ADD ON","RC"))</f>
        <v/>
      </c>
      <c r="S319" s="70" t="str">
        <f>IF('Request Testing'!S319&lt;1,"",IF(AND(OR('Request Testing'!L319&gt;0,'Request Testing'!M319&gt;0),COUNTA('Request Testing'!S319)&gt;0),"DL ADD ON","DL"))</f>
        <v/>
      </c>
      <c r="T319" s="70" t="str">
        <f>IF('Request Testing'!T319="","",'Request Testing'!T319)</f>
        <v/>
      </c>
      <c r="U319" s="70" t="str">
        <f>IF('Request Testing'!U319&lt;1,"",IF(AND(OR('Request Testing'!L319&gt;0,'Request Testing'!M319&gt;0),COUNTA('Request Testing'!U319)&gt;0),"OH ADD ON","OH"))</f>
        <v/>
      </c>
      <c r="V319" s="73" t="str">
        <f>IF('Request Testing'!V319&lt;1,"",IF(AND(OR('Request Testing'!L319&gt;0,'Request Testing'!M319&gt;0),COUNTA('Request Testing'!V319)&gt;0),"GCP","AM"))</f>
        <v/>
      </c>
      <c r="W319" s="73" t="str">
        <f>IF('Request Testing'!W319&lt;1,"",IF(AND(OR('Request Testing'!L319&gt;0,'Request Testing'!M319&gt;0),COUNTA('Request Testing'!W319)&gt;0),"GCP","NH"))</f>
        <v/>
      </c>
      <c r="X319" s="73" t="str">
        <f>IF('Request Testing'!X319&lt;1,"",IF(AND(OR('Request Testing'!L319&gt;0,'Request Testing'!M319&gt;0),COUNTA('Request Testing'!X319)&gt;0),"GCP","CA"))</f>
        <v/>
      </c>
      <c r="Y319" s="73" t="str">
        <f>IF('Request Testing'!Y319&lt;1,"",IF(AND(OR('Request Testing'!L319&gt;0,'Request Testing'!M319&gt;0),COUNTA('Request Testing'!Y319)&gt;0),"GCP","DD"))</f>
        <v/>
      </c>
      <c r="Z319" s="73" t="str">
        <f>IF('Request Testing'!Z319&lt;1,"",IF(AND(OR('Request Testing'!L319&gt;0,'Request Testing'!M319&gt;0),COUNTA('Request Testing'!Z319)&gt;0),"GCP","TH"))</f>
        <v/>
      </c>
      <c r="AA319" s="73" t="str">
        <f>IF('Request Testing'!AA319&lt;1,"",IF(AND(OR('Request Testing'!L319&gt;0,'Request Testing'!M319&gt;0),COUNTA('Request Testing'!AA319)&gt;0),"GCP","PHA"))</f>
        <v/>
      </c>
      <c r="AB319" s="73" t="str">
        <f>IF('Request Testing'!AB319&lt;1,"",IF(AND(OR('Request Testing'!L319&gt;0,'Request Testing'!M319&gt;0),COUNTA('Request Testing'!AB319)&gt;0),"GCP","OS"))</f>
        <v/>
      </c>
      <c r="AE319" s="74" t="str">
        <f>IF(OR('Request Testing'!L319&gt;0,'Request Testing'!M319&gt;0,'Request Testing'!N319&gt;0,'Request Testing'!O319&gt;0,'Request Testing'!P319&gt;0,'Request Testing'!Q319&gt;0,'Request Testing'!R319&gt;0,'Request Testing'!S319&gt;0,'Request Testing'!T319&gt;0,'Request Testing'!U319&gt;0,'Request Testing'!V319&gt;0,'Request Testing'!W319&gt;0,'Request Testing'!X319&gt;0,'Request Testing'!Y319&gt;0,'Request Testing'!Z319&gt;0,'Request Testing'!AA319&gt;0,'Request Testing'!AB319&gt;0),"X","")</f>
        <v/>
      </c>
      <c r="AF319" s="75" t="str">
        <f>IF(ISNUMBER(SEARCH({"S"},C319)),"S",IF(ISNUMBER(SEARCH({"M"},C319)),"B",IF(ISNUMBER(SEARCH({"B"},C319)),"B",IF(ISNUMBER(SEARCH({"C"},C319)),"C",IF(ISNUMBER(SEARCH({"H"},C319)),"C",IF(ISNUMBER(SEARCH({"F"},C319)),"C",""))))))</f>
        <v/>
      </c>
      <c r="AG319" s="74" t="str">
        <f t="shared" si="80"/>
        <v/>
      </c>
      <c r="AH319" s="74" t="str">
        <f t="shared" si="81"/>
        <v/>
      </c>
      <c r="AI319" s="74" t="str">
        <f t="shared" si="82"/>
        <v/>
      </c>
      <c r="AJ319" s="4" t="str">
        <f t="shared" si="83"/>
        <v/>
      </c>
      <c r="AK319" s="76" t="str">
        <f>IF('Request Testing'!M319&lt;1,"",IF(AND(OR('Request Testing'!$E$1&gt;0),COUNTA('Request Testing'!M319)&gt;0),"CHR","GGP-LD"))</f>
        <v/>
      </c>
      <c r="AL319" s="4" t="str">
        <f t="shared" si="84"/>
        <v/>
      </c>
      <c r="AM319" s="52" t="str">
        <f t="shared" si="85"/>
        <v/>
      </c>
      <c r="AN319" s="4" t="str">
        <f t="shared" si="86"/>
        <v/>
      </c>
      <c r="AO319" s="4" t="str">
        <f t="shared" si="87"/>
        <v/>
      </c>
      <c r="AP319" s="74" t="str">
        <f t="shared" si="88"/>
        <v/>
      </c>
      <c r="AQ319" s="4" t="str">
        <f t="shared" si="89"/>
        <v/>
      </c>
      <c r="AR319" s="4" t="str">
        <f t="shared" si="99"/>
        <v/>
      </c>
      <c r="AS319" s="74" t="str">
        <f t="shared" si="90"/>
        <v/>
      </c>
      <c r="AT319" s="4" t="str">
        <f t="shared" si="91"/>
        <v/>
      </c>
      <c r="AU319" s="4" t="str">
        <f t="shared" si="92"/>
        <v/>
      </c>
      <c r="AV319" s="4" t="str">
        <f t="shared" si="93"/>
        <v/>
      </c>
      <c r="AW319" s="4" t="str">
        <f t="shared" si="94"/>
        <v/>
      </c>
      <c r="AX319" s="4" t="str">
        <f t="shared" si="95"/>
        <v/>
      </c>
      <c r="AY319" s="4" t="str">
        <f t="shared" si="96"/>
        <v/>
      </c>
      <c r="AZ319" s="4" t="str">
        <f t="shared" si="97"/>
        <v/>
      </c>
      <c r="BA319" s="77" t="str">
        <f>IF(AND(OR('Request Testing'!L319&gt;0,'Request Testing'!M319&gt;0),COUNTA('Request Testing'!V319:AB319)&gt;0),"Run Panel","")</f>
        <v/>
      </c>
      <c r="BC319" s="78" t="str">
        <f>IF(AG319="Blood Card",'Order Details'!$S$34,"")</f>
        <v/>
      </c>
      <c r="BD319" s="78" t="str">
        <f>IF(AH319="Hair Card",'Order Details'!$S$35,"")</f>
        <v/>
      </c>
      <c r="BF319" s="4" t="str">
        <f>IF(AJ319="GGP-HD",'Order Details'!$N$10,"")</f>
        <v/>
      </c>
      <c r="BG319" s="79" t="str">
        <f>IF(AK319="GGP-LD",'Order Details'!$N$15,IF(AK319="CHR",'Order Details'!$P$15,""))</f>
        <v/>
      </c>
      <c r="BH319" s="52" t="str">
        <f>IF(AL319="GGP-uLD",'Order Details'!$N$18,"")</f>
        <v/>
      </c>
      <c r="BI319" s="80" t="str">
        <f>IF(AM319="PV",'Order Details'!$N$24,"")</f>
        <v/>
      </c>
      <c r="BJ319" s="78" t="str">
        <f>IF(AN319="HPS",'Order Details'!$N$34,IF(AN319="HPS ADD ON",'Order Details'!$M$34,""))</f>
        <v/>
      </c>
      <c r="BK319" s="78" t="str">
        <f>IF(AO319="CC",'Order Details'!$N$33,IF(AO319="CC ADD ON",'Order Details'!$M$33,""))</f>
        <v/>
      </c>
      <c r="BL319" s="79" t="str">
        <f>IF(AP319="DL",'Order Details'!$N$35,"")</f>
        <v/>
      </c>
      <c r="BM319" s="79" t="str">
        <f>IF(AQ319="RC",'Order Details'!$N$36,"")</f>
        <v/>
      </c>
      <c r="BN319" s="79" t="str">
        <f>IF(AR319="OH",'Order Details'!$N$37,"")</f>
        <v/>
      </c>
      <c r="BO319" s="79" t="str">
        <f>IF(AS319="BVD",'Order Details'!$N$38,"")</f>
        <v/>
      </c>
      <c r="BP319" s="79" t="str">
        <f>IF(AT319="AM",'Order Details'!$N$40,"")</f>
        <v/>
      </c>
      <c r="BQ319" s="79" t="str">
        <f>IF(AU319="NH",'Order Details'!$N$41,"")</f>
        <v/>
      </c>
      <c r="BR319" s="79" t="str">
        <f>IF(AV319="CA",'Order Details'!$N$42,"")</f>
        <v/>
      </c>
      <c r="BS319" s="79" t="str">
        <f>IF(AW319="DD",'Order Details'!$N$43,"")</f>
        <v/>
      </c>
      <c r="BT319" s="79" t="str">
        <f>IF(AX319="TH",'Order Details'!$N$45,"")</f>
        <v/>
      </c>
      <c r="BU319" s="79" t="str">
        <f>IF(AY319="PHA",'Order Details'!$N$44,"")</f>
        <v/>
      </c>
      <c r="BV319" s="79" t="str">
        <f>IF(AZ319="OS",'Order Details'!$N$46,"")</f>
        <v/>
      </c>
      <c r="BW319" s="79" t="str">
        <f>IF(BA319="RUN PANEL",'Order Details'!$N$39,"")</f>
        <v/>
      </c>
      <c r="BX319" s="79" t="str">
        <f t="shared" si="98"/>
        <v/>
      </c>
    </row>
    <row r="320" spans="1:76" ht="15.75" customHeight="1">
      <c r="A320" s="22" t="str">
        <f>IF('Request Testing'!A320&gt;0,'Request Testing'!A320,"")</f>
        <v/>
      </c>
      <c r="B320" s="70" t="str">
        <f>IF('Request Testing'!B320="","",'Request Testing'!B320)</f>
        <v/>
      </c>
      <c r="C320" s="70" t="str">
        <f>IF('Request Testing'!C320="","",'Request Testing'!C320)</f>
        <v/>
      </c>
      <c r="D320" s="24" t="str">
        <f>IF('Request Testing'!D320="","",'Request Testing'!D320)</f>
        <v/>
      </c>
      <c r="E320" s="24" t="str">
        <f>IF('Request Testing'!E320="","",'Request Testing'!E320)</f>
        <v/>
      </c>
      <c r="F320" s="24" t="str">
        <f>IF('Request Testing'!F320="","",'Request Testing'!F320)</f>
        <v/>
      </c>
      <c r="G320" s="22" t="str">
        <f>IF('Request Testing'!G320="","",'Request Testing'!G320)</f>
        <v/>
      </c>
      <c r="H320" s="71" t="str">
        <f>IF('Request Testing'!H320="","",'Request Testing'!H320)</f>
        <v/>
      </c>
      <c r="I320" s="22" t="str">
        <f>IF('Request Testing'!I320="","",'Request Testing'!I320)</f>
        <v/>
      </c>
      <c r="J320" s="22" t="str">
        <f>IF('Request Testing'!J320="","",'Request Testing'!J320)</f>
        <v/>
      </c>
      <c r="K320" s="22" t="str">
        <f>IF('Request Testing'!K320="","",'Request Testing'!K320)</f>
        <v/>
      </c>
      <c r="L320" s="70" t="str">
        <f>IF('Request Testing'!L320="","",'Request Testing'!L320)</f>
        <v/>
      </c>
      <c r="M320" s="70" t="str">
        <f>IF('Request Testing'!M320="","",'Request Testing'!M320)</f>
        <v/>
      </c>
      <c r="N320" s="70" t="str">
        <f>IF('Request Testing'!N320="","",'Request Testing'!N320)</f>
        <v/>
      </c>
      <c r="O320" s="72" t="str">
        <f>IF('Request Testing'!O320&lt;1,"",IF(AND(OR('Request Testing'!L320&gt;0,'Request Testing'!M320&gt;0,'Request Testing'!N320&gt;0),COUNTA('Request Testing'!O320)&gt;0),"","PV"))</f>
        <v/>
      </c>
      <c r="P320" s="72" t="str">
        <f>IF('Request Testing'!P320&lt;1,"",IF(AND(OR('Request Testing'!L320&gt;0,'Request Testing'!M320&gt;0),COUNTA('Request Testing'!P320)&gt;0),"HPS ADD ON","HPS"))</f>
        <v/>
      </c>
      <c r="Q320" s="72" t="str">
        <f>IF('Request Testing'!Q320&lt;1,"",IF(AND(OR('Request Testing'!L320&gt;0,'Request Testing'!M320&gt;0),COUNTA('Request Testing'!Q320)&gt;0),"CC ADD ON","CC"))</f>
        <v/>
      </c>
      <c r="R320" s="72" t="str">
        <f>IF('Request Testing'!R320&lt;1,"",IF(AND(OR('Request Testing'!L320&gt;0,'Request Testing'!M320&gt;0),COUNTA('Request Testing'!R320)&gt;0),"RC ADD ON","RC"))</f>
        <v/>
      </c>
      <c r="S320" s="70" t="str">
        <f>IF('Request Testing'!S320&lt;1,"",IF(AND(OR('Request Testing'!L320&gt;0,'Request Testing'!M320&gt;0),COUNTA('Request Testing'!S320)&gt;0),"DL ADD ON","DL"))</f>
        <v/>
      </c>
      <c r="T320" s="70" t="str">
        <f>IF('Request Testing'!T320="","",'Request Testing'!T320)</f>
        <v/>
      </c>
      <c r="U320" s="70" t="str">
        <f>IF('Request Testing'!U320&lt;1,"",IF(AND(OR('Request Testing'!L320&gt;0,'Request Testing'!M320&gt;0),COUNTA('Request Testing'!U320)&gt;0),"OH ADD ON","OH"))</f>
        <v/>
      </c>
      <c r="V320" s="73" t="str">
        <f>IF('Request Testing'!V320&lt;1,"",IF(AND(OR('Request Testing'!L320&gt;0,'Request Testing'!M320&gt;0),COUNTA('Request Testing'!V320)&gt;0),"GCP","AM"))</f>
        <v/>
      </c>
      <c r="W320" s="73" t="str">
        <f>IF('Request Testing'!W320&lt;1,"",IF(AND(OR('Request Testing'!L320&gt;0,'Request Testing'!M320&gt;0),COUNTA('Request Testing'!W320)&gt;0),"GCP","NH"))</f>
        <v/>
      </c>
      <c r="X320" s="73" t="str">
        <f>IF('Request Testing'!X320&lt;1,"",IF(AND(OR('Request Testing'!L320&gt;0,'Request Testing'!M320&gt;0),COUNTA('Request Testing'!X320)&gt;0),"GCP","CA"))</f>
        <v/>
      </c>
      <c r="Y320" s="73" t="str">
        <f>IF('Request Testing'!Y320&lt;1,"",IF(AND(OR('Request Testing'!L320&gt;0,'Request Testing'!M320&gt;0),COUNTA('Request Testing'!Y320)&gt;0),"GCP","DD"))</f>
        <v/>
      </c>
      <c r="Z320" s="73" t="str">
        <f>IF('Request Testing'!Z320&lt;1,"",IF(AND(OR('Request Testing'!L320&gt;0,'Request Testing'!M320&gt;0),COUNTA('Request Testing'!Z320)&gt;0),"GCP","TH"))</f>
        <v/>
      </c>
      <c r="AA320" s="73" t="str">
        <f>IF('Request Testing'!AA320&lt;1,"",IF(AND(OR('Request Testing'!L320&gt;0,'Request Testing'!M320&gt;0),COUNTA('Request Testing'!AA320)&gt;0),"GCP","PHA"))</f>
        <v/>
      </c>
      <c r="AB320" s="73" t="str">
        <f>IF('Request Testing'!AB320&lt;1,"",IF(AND(OR('Request Testing'!L320&gt;0,'Request Testing'!M320&gt;0),COUNTA('Request Testing'!AB320)&gt;0),"GCP","OS"))</f>
        <v/>
      </c>
      <c r="AE320" s="74" t="str">
        <f>IF(OR('Request Testing'!L320&gt;0,'Request Testing'!M320&gt;0,'Request Testing'!N320&gt;0,'Request Testing'!O320&gt;0,'Request Testing'!P320&gt;0,'Request Testing'!Q320&gt;0,'Request Testing'!R320&gt;0,'Request Testing'!S320&gt;0,'Request Testing'!T320&gt;0,'Request Testing'!U320&gt;0,'Request Testing'!V320&gt;0,'Request Testing'!W320&gt;0,'Request Testing'!X320&gt;0,'Request Testing'!Y320&gt;0,'Request Testing'!Z320&gt;0,'Request Testing'!AA320&gt;0,'Request Testing'!AB320&gt;0),"X","")</f>
        <v/>
      </c>
      <c r="AF320" s="75" t="str">
        <f>IF(ISNUMBER(SEARCH({"S"},C320)),"S",IF(ISNUMBER(SEARCH({"M"},C320)),"B",IF(ISNUMBER(SEARCH({"B"},C320)),"B",IF(ISNUMBER(SEARCH({"C"},C320)),"C",IF(ISNUMBER(SEARCH({"H"},C320)),"C",IF(ISNUMBER(SEARCH({"F"},C320)),"C",""))))))</f>
        <v/>
      </c>
      <c r="AG320" s="74" t="str">
        <f t="shared" si="80"/>
        <v/>
      </c>
      <c r="AH320" s="74" t="str">
        <f t="shared" si="81"/>
        <v/>
      </c>
      <c r="AI320" s="74" t="str">
        <f t="shared" si="82"/>
        <v/>
      </c>
      <c r="AJ320" s="4" t="str">
        <f t="shared" si="83"/>
        <v/>
      </c>
      <c r="AK320" s="76" t="str">
        <f>IF('Request Testing'!M320&lt;1,"",IF(AND(OR('Request Testing'!$E$1&gt;0),COUNTA('Request Testing'!M320)&gt;0),"CHR","GGP-LD"))</f>
        <v/>
      </c>
      <c r="AL320" s="4" t="str">
        <f t="shared" si="84"/>
        <v/>
      </c>
      <c r="AM320" s="52" t="str">
        <f t="shared" si="85"/>
        <v/>
      </c>
      <c r="AN320" s="4" t="str">
        <f t="shared" si="86"/>
        <v/>
      </c>
      <c r="AO320" s="4" t="str">
        <f t="shared" si="87"/>
        <v/>
      </c>
      <c r="AP320" s="74" t="str">
        <f t="shared" si="88"/>
        <v/>
      </c>
      <c r="AQ320" s="4" t="str">
        <f t="shared" si="89"/>
        <v/>
      </c>
      <c r="AR320" s="4" t="str">
        <f t="shared" si="99"/>
        <v/>
      </c>
      <c r="AS320" s="74" t="str">
        <f t="shared" si="90"/>
        <v/>
      </c>
      <c r="AT320" s="4" t="str">
        <f t="shared" si="91"/>
        <v/>
      </c>
      <c r="AU320" s="4" t="str">
        <f t="shared" si="92"/>
        <v/>
      </c>
      <c r="AV320" s="4" t="str">
        <f t="shared" si="93"/>
        <v/>
      </c>
      <c r="AW320" s="4" t="str">
        <f t="shared" si="94"/>
        <v/>
      </c>
      <c r="AX320" s="4" t="str">
        <f t="shared" si="95"/>
        <v/>
      </c>
      <c r="AY320" s="4" t="str">
        <f t="shared" si="96"/>
        <v/>
      </c>
      <c r="AZ320" s="4" t="str">
        <f t="shared" si="97"/>
        <v/>
      </c>
      <c r="BA320" s="77" t="str">
        <f>IF(AND(OR('Request Testing'!L320&gt;0,'Request Testing'!M320&gt;0),COUNTA('Request Testing'!V320:AB320)&gt;0),"Run Panel","")</f>
        <v/>
      </c>
      <c r="BC320" s="78" t="str">
        <f>IF(AG320="Blood Card",'Order Details'!$S$34,"")</f>
        <v/>
      </c>
      <c r="BD320" s="78" t="str">
        <f>IF(AH320="Hair Card",'Order Details'!$S$35,"")</f>
        <v/>
      </c>
      <c r="BF320" s="4" t="str">
        <f>IF(AJ320="GGP-HD",'Order Details'!$N$10,"")</f>
        <v/>
      </c>
      <c r="BG320" s="79" t="str">
        <f>IF(AK320="GGP-LD",'Order Details'!$N$15,IF(AK320="CHR",'Order Details'!$P$15,""))</f>
        <v/>
      </c>
      <c r="BH320" s="52" t="str">
        <f>IF(AL320="GGP-uLD",'Order Details'!$N$18,"")</f>
        <v/>
      </c>
      <c r="BI320" s="80" t="str">
        <f>IF(AM320="PV",'Order Details'!$N$24,"")</f>
        <v/>
      </c>
      <c r="BJ320" s="78" t="str">
        <f>IF(AN320="HPS",'Order Details'!$N$34,IF(AN320="HPS ADD ON",'Order Details'!$M$34,""))</f>
        <v/>
      </c>
      <c r="BK320" s="78" t="str">
        <f>IF(AO320="CC",'Order Details'!$N$33,IF(AO320="CC ADD ON",'Order Details'!$M$33,""))</f>
        <v/>
      </c>
      <c r="BL320" s="79" t="str">
        <f>IF(AP320="DL",'Order Details'!$N$35,"")</f>
        <v/>
      </c>
      <c r="BM320" s="79" t="str">
        <f>IF(AQ320="RC",'Order Details'!$N$36,"")</f>
        <v/>
      </c>
      <c r="BN320" s="79" t="str">
        <f>IF(AR320="OH",'Order Details'!$N$37,"")</f>
        <v/>
      </c>
      <c r="BO320" s="79" t="str">
        <f>IF(AS320="BVD",'Order Details'!$N$38,"")</f>
        <v/>
      </c>
      <c r="BP320" s="79" t="str">
        <f>IF(AT320="AM",'Order Details'!$N$40,"")</f>
        <v/>
      </c>
      <c r="BQ320" s="79" t="str">
        <f>IF(AU320="NH",'Order Details'!$N$41,"")</f>
        <v/>
      </c>
      <c r="BR320" s="79" t="str">
        <f>IF(AV320="CA",'Order Details'!$N$42,"")</f>
        <v/>
      </c>
      <c r="BS320" s="79" t="str">
        <f>IF(AW320="DD",'Order Details'!$N$43,"")</f>
        <v/>
      </c>
      <c r="BT320" s="79" t="str">
        <f>IF(AX320="TH",'Order Details'!$N$45,"")</f>
        <v/>
      </c>
      <c r="BU320" s="79" t="str">
        <f>IF(AY320="PHA",'Order Details'!$N$44,"")</f>
        <v/>
      </c>
      <c r="BV320" s="79" t="str">
        <f>IF(AZ320="OS",'Order Details'!$N$46,"")</f>
        <v/>
      </c>
      <c r="BW320" s="79" t="str">
        <f>IF(BA320="RUN PANEL",'Order Details'!$N$39,"")</f>
        <v/>
      </c>
      <c r="BX320" s="79" t="str">
        <f t="shared" si="98"/>
        <v/>
      </c>
    </row>
    <row r="321" spans="1:76" ht="15.75" customHeight="1">
      <c r="A321" s="22" t="str">
        <f>IF('Request Testing'!A321&gt;0,'Request Testing'!A321,"")</f>
        <v/>
      </c>
      <c r="B321" s="70" t="str">
        <f>IF('Request Testing'!B321="","",'Request Testing'!B321)</f>
        <v/>
      </c>
      <c r="C321" s="70" t="str">
        <f>IF('Request Testing'!C321="","",'Request Testing'!C321)</f>
        <v/>
      </c>
      <c r="D321" s="24" t="str">
        <f>IF('Request Testing'!D321="","",'Request Testing'!D321)</f>
        <v/>
      </c>
      <c r="E321" s="24" t="str">
        <f>IF('Request Testing'!E321="","",'Request Testing'!E321)</f>
        <v/>
      </c>
      <c r="F321" s="24" t="str">
        <f>IF('Request Testing'!F321="","",'Request Testing'!F321)</f>
        <v/>
      </c>
      <c r="G321" s="22" t="str">
        <f>IF('Request Testing'!G321="","",'Request Testing'!G321)</f>
        <v/>
      </c>
      <c r="H321" s="71" t="str">
        <f>IF('Request Testing'!H321="","",'Request Testing'!H321)</f>
        <v/>
      </c>
      <c r="I321" s="22" t="str">
        <f>IF('Request Testing'!I321="","",'Request Testing'!I321)</f>
        <v/>
      </c>
      <c r="J321" s="22" t="str">
        <f>IF('Request Testing'!J321="","",'Request Testing'!J321)</f>
        <v/>
      </c>
      <c r="K321" s="22" t="str">
        <f>IF('Request Testing'!K321="","",'Request Testing'!K321)</f>
        <v/>
      </c>
      <c r="L321" s="70" t="str">
        <f>IF('Request Testing'!L321="","",'Request Testing'!L321)</f>
        <v/>
      </c>
      <c r="M321" s="70" t="str">
        <f>IF('Request Testing'!M321="","",'Request Testing'!M321)</f>
        <v/>
      </c>
      <c r="N321" s="70" t="str">
        <f>IF('Request Testing'!N321="","",'Request Testing'!N321)</f>
        <v/>
      </c>
      <c r="O321" s="72" t="str">
        <f>IF('Request Testing'!O321&lt;1,"",IF(AND(OR('Request Testing'!L321&gt;0,'Request Testing'!M321&gt;0,'Request Testing'!N321&gt;0),COUNTA('Request Testing'!O321)&gt;0),"","PV"))</f>
        <v/>
      </c>
      <c r="P321" s="72" t="str">
        <f>IF('Request Testing'!P321&lt;1,"",IF(AND(OR('Request Testing'!L321&gt;0,'Request Testing'!M321&gt;0),COUNTA('Request Testing'!P321)&gt;0),"HPS ADD ON","HPS"))</f>
        <v/>
      </c>
      <c r="Q321" s="72" t="str">
        <f>IF('Request Testing'!Q321&lt;1,"",IF(AND(OR('Request Testing'!L321&gt;0,'Request Testing'!M321&gt;0),COUNTA('Request Testing'!Q321)&gt;0),"CC ADD ON","CC"))</f>
        <v/>
      </c>
      <c r="R321" s="72" t="str">
        <f>IF('Request Testing'!R321&lt;1,"",IF(AND(OR('Request Testing'!L321&gt;0,'Request Testing'!M321&gt;0),COUNTA('Request Testing'!R321)&gt;0),"RC ADD ON","RC"))</f>
        <v/>
      </c>
      <c r="S321" s="70" t="str">
        <f>IF('Request Testing'!S321&lt;1,"",IF(AND(OR('Request Testing'!L321&gt;0,'Request Testing'!M321&gt;0),COUNTA('Request Testing'!S321)&gt;0),"DL ADD ON","DL"))</f>
        <v/>
      </c>
      <c r="T321" s="70" t="str">
        <f>IF('Request Testing'!T321="","",'Request Testing'!T321)</f>
        <v/>
      </c>
      <c r="U321" s="70" t="str">
        <f>IF('Request Testing'!U321&lt;1,"",IF(AND(OR('Request Testing'!L321&gt;0,'Request Testing'!M321&gt;0),COUNTA('Request Testing'!U321)&gt;0),"OH ADD ON","OH"))</f>
        <v/>
      </c>
      <c r="V321" s="73" t="str">
        <f>IF('Request Testing'!V321&lt;1,"",IF(AND(OR('Request Testing'!L321&gt;0,'Request Testing'!M321&gt;0),COUNTA('Request Testing'!V321)&gt;0),"GCP","AM"))</f>
        <v/>
      </c>
      <c r="W321" s="73" t="str">
        <f>IF('Request Testing'!W321&lt;1,"",IF(AND(OR('Request Testing'!L321&gt;0,'Request Testing'!M321&gt;0),COUNTA('Request Testing'!W321)&gt;0),"GCP","NH"))</f>
        <v/>
      </c>
      <c r="X321" s="73" t="str">
        <f>IF('Request Testing'!X321&lt;1,"",IF(AND(OR('Request Testing'!L321&gt;0,'Request Testing'!M321&gt;0),COUNTA('Request Testing'!X321)&gt;0),"GCP","CA"))</f>
        <v/>
      </c>
      <c r="Y321" s="73" t="str">
        <f>IF('Request Testing'!Y321&lt;1,"",IF(AND(OR('Request Testing'!L321&gt;0,'Request Testing'!M321&gt;0),COUNTA('Request Testing'!Y321)&gt;0),"GCP","DD"))</f>
        <v/>
      </c>
      <c r="Z321" s="73" t="str">
        <f>IF('Request Testing'!Z321&lt;1,"",IF(AND(OR('Request Testing'!L321&gt;0,'Request Testing'!M321&gt;0),COUNTA('Request Testing'!Z321)&gt;0),"GCP","TH"))</f>
        <v/>
      </c>
      <c r="AA321" s="73" t="str">
        <f>IF('Request Testing'!AA321&lt;1,"",IF(AND(OR('Request Testing'!L321&gt;0,'Request Testing'!M321&gt;0),COUNTA('Request Testing'!AA321)&gt;0),"GCP","PHA"))</f>
        <v/>
      </c>
      <c r="AB321" s="73" t="str">
        <f>IF('Request Testing'!AB321&lt;1,"",IF(AND(OR('Request Testing'!L321&gt;0,'Request Testing'!M321&gt;0),COUNTA('Request Testing'!AB321)&gt;0),"GCP","OS"))</f>
        <v/>
      </c>
      <c r="AE321" s="74" t="str">
        <f>IF(OR('Request Testing'!L321&gt;0,'Request Testing'!M321&gt;0,'Request Testing'!N321&gt;0,'Request Testing'!O321&gt;0,'Request Testing'!P321&gt;0,'Request Testing'!Q321&gt;0,'Request Testing'!R321&gt;0,'Request Testing'!S321&gt;0,'Request Testing'!T321&gt;0,'Request Testing'!U321&gt;0,'Request Testing'!V321&gt;0,'Request Testing'!W321&gt;0,'Request Testing'!X321&gt;0,'Request Testing'!Y321&gt;0,'Request Testing'!Z321&gt;0,'Request Testing'!AA321&gt;0,'Request Testing'!AB321&gt;0),"X","")</f>
        <v/>
      </c>
      <c r="AF321" s="75" t="str">
        <f>IF(ISNUMBER(SEARCH({"S"},C321)),"S",IF(ISNUMBER(SEARCH({"M"},C321)),"B",IF(ISNUMBER(SEARCH({"B"},C321)),"B",IF(ISNUMBER(SEARCH({"C"},C321)),"C",IF(ISNUMBER(SEARCH({"H"},C321)),"C",IF(ISNUMBER(SEARCH({"F"},C321)),"C",""))))))</f>
        <v/>
      </c>
      <c r="AG321" s="74" t="str">
        <f t="shared" si="80"/>
        <v/>
      </c>
      <c r="AH321" s="74" t="str">
        <f t="shared" si="81"/>
        <v/>
      </c>
      <c r="AI321" s="74" t="str">
        <f t="shared" si="82"/>
        <v/>
      </c>
      <c r="AJ321" s="4" t="str">
        <f t="shared" si="83"/>
        <v/>
      </c>
      <c r="AK321" s="76" t="str">
        <f>IF('Request Testing'!M321&lt;1,"",IF(AND(OR('Request Testing'!$E$1&gt;0),COUNTA('Request Testing'!M321)&gt;0),"CHR","GGP-LD"))</f>
        <v/>
      </c>
      <c r="AL321" s="4" t="str">
        <f t="shared" si="84"/>
        <v/>
      </c>
      <c r="AM321" s="52" t="str">
        <f t="shared" si="85"/>
        <v/>
      </c>
      <c r="AN321" s="4" t="str">
        <f t="shared" si="86"/>
        <v/>
      </c>
      <c r="AO321" s="4" t="str">
        <f t="shared" si="87"/>
        <v/>
      </c>
      <c r="AP321" s="74" t="str">
        <f t="shared" si="88"/>
        <v/>
      </c>
      <c r="AQ321" s="4" t="str">
        <f t="shared" si="89"/>
        <v/>
      </c>
      <c r="AR321" s="4" t="str">
        <f t="shared" si="99"/>
        <v/>
      </c>
      <c r="AS321" s="74" t="str">
        <f t="shared" si="90"/>
        <v/>
      </c>
      <c r="AT321" s="4" t="str">
        <f t="shared" si="91"/>
        <v/>
      </c>
      <c r="AU321" s="4" t="str">
        <f t="shared" si="92"/>
        <v/>
      </c>
      <c r="AV321" s="4" t="str">
        <f t="shared" si="93"/>
        <v/>
      </c>
      <c r="AW321" s="4" t="str">
        <f t="shared" si="94"/>
        <v/>
      </c>
      <c r="AX321" s="4" t="str">
        <f t="shared" si="95"/>
        <v/>
      </c>
      <c r="AY321" s="4" t="str">
        <f t="shared" si="96"/>
        <v/>
      </c>
      <c r="AZ321" s="4" t="str">
        <f t="shared" si="97"/>
        <v/>
      </c>
      <c r="BA321" s="77" t="str">
        <f>IF(AND(OR('Request Testing'!L321&gt;0,'Request Testing'!M321&gt;0),COUNTA('Request Testing'!V321:AB321)&gt;0),"Run Panel","")</f>
        <v/>
      </c>
      <c r="BC321" s="78" t="str">
        <f>IF(AG321="Blood Card",'Order Details'!$S$34,"")</f>
        <v/>
      </c>
      <c r="BD321" s="78" t="str">
        <f>IF(AH321="Hair Card",'Order Details'!$S$35,"")</f>
        <v/>
      </c>
      <c r="BF321" s="4" t="str">
        <f>IF(AJ321="GGP-HD",'Order Details'!$N$10,"")</f>
        <v/>
      </c>
      <c r="BG321" s="79" t="str">
        <f>IF(AK321="GGP-LD",'Order Details'!$N$15,IF(AK321="CHR",'Order Details'!$P$15,""))</f>
        <v/>
      </c>
      <c r="BH321" s="52" t="str">
        <f>IF(AL321="GGP-uLD",'Order Details'!$N$18,"")</f>
        <v/>
      </c>
      <c r="BI321" s="80" t="str">
        <f>IF(AM321="PV",'Order Details'!$N$24,"")</f>
        <v/>
      </c>
      <c r="BJ321" s="78" t="str">
        <f>IF(AN321="HPS",'Order Details'!$N$34,IF(AN321="HPS ADD ON",'Order Details'!$M$34,""))</f>
        <v/>
      </c>
      <c r="BK321" s="78" t="str">
        <f>IF(AO321="CC",'Order Details'!$N$33,IF(AO321="CC ADD ON",'Order Details'!$M$33,""))</f>
        <v/>
      </c>
      <c r="BL321" s="79" t="str">
        <f>IF(AP321="DL",'Order Details'!$N$35,"")</f>
        <v/>
      </c>
      <c r="BM321" s="79" t="str">
        <f>IF(AQ321="RC",'Order Details'!$N$36,"")</f>
        <v/>
      </c>
      <c r="BN321" s="79" t="str">
        <f>IF(AR321="OH",'Order Details'!$N$37,"")</f>
        <v/>
      </c>
      <c r="BO321" s="79" t="str">
        <f>IF(AS321="BVD",'Order Details'!$N$38,"")</f>
        <v/>
      </c>
      <c r="BP321" s="79" t="str">
        <f>IF(AT321="AM",'Order Details'!$N$40,"")</f>
        <v/>
      </c>
      <c r="BQ321" s="79" t="str">
        <f>IF(AU321="NH",'Order Details'!$N$41,"")</f>
        <v/>
      </c>
      <c r="BR321" s="79" t="str">
        <f>IF(AV321="CA",'Order Details'!$N$42,"")</f>
        <v/>
      </c>
      <c r="BS321" s="79" t="str">
        <f>IF(AW321="DD",'Order Details'!$N$43,"")</f>
        <v/>
      </c>
      <c r="BT321" s="79" t="str">
        <f>IF(AX321="TH",'Order Details'!$N$45,"")</f>
        <v/>
      </c>
      <c r="BU321" s="79" t="str">
        <f>IF(AY321="PHA",'Order Details'!$N$44,"")</f>
        <v/>
      </c>
      <c r="BV321" s="79" t="str">
        <f>IF(AZ321="OS",'Order Details'!$N$46,"")</f>
        <v/>
      </c>
      <c r="BW321" s="79" t="str">
        <f>IF(BA321="RUN PANEL",'Order Details'!$N$39,"")</f>
        <v/>
      </c>
      <c r="BX321" s="79" t="str">
        <f t="shared" si="98"/>
        <v/>
      </c>
    </row>
    <row r="322" spans="1:76" ht="15.75" customHeight="1">
      <c r="A322" s="22" t="str">
        <f>IF('Request Testing'!A322&gt;0,'Request Testing'!A322,"")</f>
        <v/>
      </c>
      <c r="B322" s="70" t="str">
        <f>IF('Request Testing'!B322="","",'Request Testing'!B322)</f>
        <v/>
      </c>
      <c r="C322" s="70" t="str">
        <f>IF('Request Testing'!C322="","",'Request Testing'!C322)</f>
        <v/>
      </c>
      <c r="D322" s="24" t="str">
        <f>IF('Request Testing'!D322="","",'Request Testing'!D322)</f>
        <v/>
      </c>
      <c r="E322" s="24" t="str">
        <f>IF('Request Testing'!E322="","",'Request Testing'!E322)</f>
        <v/>
      </c>
      <c r="F322" s="24" t="str">
        <f>IF('Request Testing'!F322="","",'Request Testing'!F322)</f>
        <v/>
      </c>
      <c r="G322" s="22" t="str">
        <f>IF('Request Testing'!G322="","",'Request Testing'!G322)</f>
        <v/>
      </c>
      <c r="H322" s="71" t="str">
        <f>IF('Request Testing'!H322="","",'Request Testing'!H322)</f>
        <v/>
      </c>
      <c r="I322" s="22" t="str">
        <f>IF('Request Testing'!I322="","",'Request Testing'!I322)</f>
        <v/>
      </c>
      <c r="J322" s="22" t="str">
        <f>IF('Request Testing'!J322="","",'Request Testing'!J322)</f>
        <v/>
      </c>
      <c r="K322" s="22" t="str">
        <f>IF('Request Testing'!K322="","",'Request Testing'!K322)</f>
        <v/>
      </c>
      <c r="L322" s="70" t="str">
        <f>IF('Request Testing'!L322="","",'Request Testing'!L322)</f>
        <v/>
      </c>
      <c r="M322" s="70" t="str">
        <f>IF('Request Testing'!M322="","",'Request Testing'!M322)</f>
        <v/>
      </c>
      <c r="N322" s="70" t="str">
        <f>IF('Request Testing'!N322="","",'Request Testing'!N322)</f>
        <v/>
      </c>
      <c r="O322" s="72" t="str">
        <f>IF('Request Testing'!O322&lt;1,"",IF(AND(OR('Request Testing'!L322&gt;0,'Request Testing'!M322&gt;0,'Request Testing'!N322&gt;0),COUNTA('Request Testing'!O322)&gt;0),"","PV"))</f>
        <v/>
      </c>
      <c r="P322" s="72" t="str">
        <f>IF('Request Testing'!P322&lt;1,"",IF(AND(OR('Request Testing'!L322&gt;0,'Request Testing'!M322&gt;0),COUNTA('Request Testing'!P322)&gt;0),"HPS ADD ON","HPS"))</f>
        <v/>
      </c>
      <c r="Q322" s="72" t="str">
        <f>IF('Request Testing'!Q322&lt;1,"",IF(AND(OR('Request Testing'!L322&gt;0,'Request Testing'!M322&gt;0),COUNTA('Request Testing'!Q322)&gt;0),"CC ADD ON","CC"))</f>
        <v/>
      </c>
      <c r="R322" s="72" t="str">
        <f>IF('Request Testing'!R322&lt;1,"",IF(AND(OR('Request Testing'!L322&gt;0,'Request Testing'!M322&gt;0),COUNTA('Request Testing'!R322)&gt;0),"RC ADD ON","RC"))</f>
        <v/>
      </c>
      <c r="S322" s="70" t="str">
        <f>IF('Request Testing'!S322&lt;1,"",IF(AND(OR('Request Testing'!L322&gt;0,'Request Testing'!M322&gt;0),COUNTA('Request Testing'!S322)&gt;0),"DL ADD ON","DL"))</f>
        <v/>
      </c>
      <c r="T322" s="70" t="str">
        <f>IF('Request Testing'!T322="","",'Request Testing'!T322)</f>
        <v/>
      </c>
      <c r="U322" s="70" t="str">
        <f>IF('Request Testing'!U322&lt;1,"",IF(AND(OR('Request Testing'!L322&gt;0,'Request Testing'!M322&gt;0),COUNTA('Request Testing'!U322)&gt;0),"OH ADD ON","OH"))</f>
        <v/>
      </c>
      <c r="V322" s="73" t="str">
        <f>IF('Request Testing'!V322&lt;1,"",IF(AND(OR('Request Testing'!L322&gt;0,'Request Testing'!M322&gt;0),COUNTA('Request Testing'!V322)&gt;0),"GCP","AM"))</f>
        <v/>
      </c>
      <c r="W322" s="73" t="str">
        <f>IF('Request Testing'!W322&lt;1,"",IF(AND(OR('Request Testing'!L322&gt;0,'Request Testing'!M322&gt;0),COUNTA('Request Testing'!W322)&gt;0),"GCP","NH"))</f>
        <v/>
      </c>
      <c r="X322" s="73" t="str">
        <f>IF('Request Testing'!X322&lt;1,"",IF(AND(OR('Request Testing'!L322&gt;0,'Request Testing'!M322&gt;0),COUNTA('Request Testing'!X322)&gt;0),"GCP","CA"))</f>
        <v/>
      </c>
      <c r="Y322" s="73" t="str">
        <f>IF('Request Testing'!Y322&lt;1,"",IF(AND(OR('Request Testing'!L322&gt;0,'Request Testing'!M322&gt;0),COUNTA('Request Testing'!Y322)&gt;0),"GCP","DD"))</f>
        <v/>
      </c>
      <c r="Z322" s="73" t="str">
        <f>IF('Request Testing'!Z322&lt;1,"",IF(AND(OR('Request Testing'!L322&gt;0,'Request Testing'!M322&gt;0),COUNTA('Request Testing'!Z322)&gt;0),"GCP","TH"))</f>
        <v/>
      </c>
      <c r="AA322" s="73" t="str">
        <f>IF('Request Testing'!AA322&lt;1,"",IF(AND(OR('Request Testing'!L322&gt;0,'Request Testing'!M322&gt;0),COUNTA('Request Testing'!AA322)&gt;0),"GCP","PHA"))</f>
        <v/>
      </c>
      <c r="AB322" s="73" t="str">
        <f>IF('Request Testing'!AB322&lt;1,"",IF(AND(OR('Request Testing'!L322&gt;0,'Request Testing'!M322&gt;0),COUNTA('Request Testing'!AB322)&gt;0),"GCP","OS"))</f>
        <v/>
      </c>
      <c r="AE322" s="74" t="str">
        <f>IF(OR('Request Testing'!L322&gt;0,'Request Testing'!M322&gt;0,'Request Testing'!N322&gt;0,'Request Testing'!O322&gt;0,'Request Testing'!P322&gt;0,'Request Testing'!Q322&gt;0,'Request Testing'!R322&gt;0,'Request Testing'!S322&gt;0,'Request Testing'!T322&gt;0,'Request Testing'!U322&gt;0,'Request Testing'!V322&gt;0,'Request Testing'!W322&gt;0,'Request Testing'!X322&gt;0,'Request Testing'!Y322&gt;0,'Request Testing'!Z322&gt;0,'Request Testing'!AA322&gt;0,'Request Testing'!AB322&gt;0),"X","")</f>
        <v/>
      </c>
      <c r="AF322" s="75" t="str">
        <f>IF(ISNUMBER(SEARCH({"S"},C322)),"S",IF(ISNUMBER(SEARCH({"M"},C322)),"B",IF(ISNUMBER(SEARCH({"B"},C322)),"B",IF(ISNUMBER(SEARCH({"C"},C322)),"C",IF(ISNUMBER(SEARCH({"H"},C322)),"C",IF(ISNUMBER(SEARCH({"F"},C322)),"C",""))))))</f>
        <v/>
      </c>
      <c r="AG322" s="74" t="str">
        <f t="shared" si="80"/>
        <v/>
      </c>
      <c r="AH322" s="74" t="str">
        <f t="shared" si="81"/>
        <v/>
      </c>
      <c r="AI322" s="74" t="str">
        <f t="shared" si="82"/>
        <v/>
      </c>
      <c r="AJ322" s="4" t="str">
        <f t="shared" si="83"/>
        <v/>
      </c>
      <c r="AK322" s="76" t="str">
        <f>IF('Request Testing'!M322&lt;1,"",IF(AND(OR('Request Testing'!$E$1&gt;0),COUNTA('Request Testing'!M322)&gt;0),"CHR","GGP-LD"))</f>
        <v/>
      </c>
      <c r="AL322" s="4" t="str">
        <f t="shared" si="84"/>
        <v/>
      </c>
      <c r="AM322" s="52" t="str">
        <f t="shared" si="85"/>
        <v/>
      </c>
      <c r="AN322" s="4" t="str">
        <f t="shared" si="86"/>
        <v/>
      </c>
      <c r="AO322" s="4" t="str">
        <f t="shared" si="87"/>
        <v/>
      </c>
      <c r="AP322" s="74" t="str">
        <f t="shared" si="88"/>
        <v/>
      </c>
      <c r="AQ322" s="4" t="str">
        <f t="shared" si="89"/>
        <v/>
      </c>
      <c r="AR322" s="4" t="str">
        <f t="shared" si="99"/>
        <v/>
      </c>
      <c r="AS322" s="74" t="str">
        <f t="shared" si="90"/>
        <v/>
      </c>
      <c r="AT322" s="4" t="str">
        <f t="shared" si="91"/>
        <v/>
      </c>
      <c r="AU322" s="4" t="str">
        <f t="shared" si="92"/>
        <v/>
      </c>
      <c r="AV322" s="4" t="str">
        <f t="shared" si="93"/>
        <v/>
      </c>
      <c r="AW322" s="4" t="str">
        <f t="shared" si="94"/>
        <v/>
      </c>
      <c r="AX322" s="4" t="str">
        <f t="shared" si="95"/>
        <v/>
      </c>
      <c r="AY322" s="4" t="str">
        <f t="shared" si="96"/>
        <v/>
      </c>
      <c r="AZ322" s="4" t="str">
        <f t="shared" si="97"/>
        <v/>
      </c>
      <c r="BA322" s="77" t="str">
        <f>IF(AND(OR('Request Testing'!L322&gt;0,'Request Testing'!M322&gt;0),COUNTA('Request Testing'!V322:AB322)&gt;0),"Run Panel","")</f>
        <v/>
      </c>
      <c r="BC322" s="78" t="str">
        <f>IF(AG322="Blood Card",'Order Details'!$S$34,"")</f>
        <v/>
      </c>
      <c r="BD322" s="78" t="str">
        <f>IF(AH322="Hair Card",'Order Details'!$S$35,"")</f>
        <v/>
      </c>
      <c r="BF322" s="4" t="str">
        <f>IF(AJ322="GGP-HD",'Order Details'!$N$10,"")</f>
        <v/>
      </c>
      <c r="BG322" s="79" t="str">
        <f>IF(AK322="GGP-LD",'Order Details'!$N$15,IF(AK322="CHR",'Order Details'!$P$15,""))</f>
        <v/>
      </c>
      <c r="BH322" s="52" t="str">
        <f>IF(AL322="GGP-uLD",'Order Details'!$N$18,"")</f>
        <v/>
      </c>
      <c r="BI322" s="80" t="str">
        <f>IF(AM322="PV",'Order Details'!$N$24,"")</f>
        <v/>
      </c>
      <c r="BJ322" s="78" t="str">
        <f>IF(AN322="HPS",'Order Details'!$N$34,IF(AN322="HPS ADD ON",'Order Details'!$M$34,""))</f>
        <v/>
      </c>
      <c r="BK322" s="78" t="str">
        <f>IF(AO322="CC",'Order Details'!$N$33,IF(AO322="CC ADD ON",'Order Details'!$M$33,""))</f>
        <v/>
      </c>
      <c r="BL322" s="79" t="str">
        <f>IF(AP322="DL",'Order Details'!$N$35,"")</f>
        <v/>
      </c>
      <c r="BM322" s="79" t="str">
        <f>IF(AQ322="RC",'Order Details'!$N$36,"")</f>
        <v/>
      </c>
      <c r="BN322" s="79" t="str">
        <f>IF(AR322="OH",'Order Details'!$N$37,"")</f>
        <v/>
      </c>
      <c r="BO322" s="79" t="str">
        <f>IF(AS322="BVD",'Order Details'!$N$38,"")</f>
        <v/>
      </c>
      <c r="BP322" s="79" t="str">
        <f>IF(AT322="AM",'Order Details'!$N$40,"")</f>
        <v/>
      </c>
      <c r="BQ322" s="79" t="str">
        <f>IF(AU322="NH",'Order Details'!$N$41,"")</f>
        <v/>
      </c>
      <c r="BR322" s="79" t="str">
        <f>IF(AV322="CA",'Order Details'!$N$42,"")</f>
        <v/>
      </c>
      <c r="BS322" s="79" t="str">
        <f>IF(AW322="DD",'Order Details'!$N$43,"")</f>
        <v/>
      </c>
      <c r="BT322" s="79" t="str">
        <f>IF(AX322="TH",'Order Details'!$N$45,"")</f>
        <v/>
      </c>
      <c r="BU322" s="79" t="str">
        <f>IF(AY322="PHA",'Order Details'!$N$44,"")</f>
        <v/>
      </c>
      <c r="BV322" s="79" t="str">
        <f>IF(AZ322="OS",'Order Details'!$N$46,"")</f>
        <v/>
      </c>
      <c r="BW322" s="79" t="str">
        <f>IF(BA322="RUN PANEL",'Order Details'!$N$39,"")</f>
        <v/>
      </c>
      <c r="BX322" s="79" t="str">
        <f t="shared" si="98"/>
        <v/>
      </c>
    </row>
    <row r="323" spans="1:76" ht="15.75" customHeight="1">
      <c r="A323" s="22" t="str">
        <f>IF('Request Testing'!A323&gt;0,'Request Testing'!A323,"")</f>
        <v/>
      </c>
      <c r="B323" s="70" t="str">
        <f>IF('Request Testing'!B323="","",'Request Testing'!B323)</f>
        <v/>
      </c>
      <c r="C323" s="70" t="str">
        <f>IF('Request Testing'!C323="","",'Request Testing'!C323)</f>
        <v/>
      </c>
      <c r="D323" s="24" t="str">
        <f>IF('Request Testing'!D323="","",'Request Testing'!D323)</f>
        <v/>
      </c>
      <c r="E323" s="24" t="str">
        <f>IF('Request Testing'!E323="","",'Request Testing'!E323)</f>
        <v/>
      </c>
      <c r="F323" s="24" t="str">
        <f>IF('Request Testing'!F323="","",'Request Testing'!F323)</f>
        <v/>
      </c>
      <c r="G323" s="22" t="str">
        <f>IF('Request Testing'!G323="","",'Request Testing'!G323)</f>
        <v/>
      </c>
      <c r="H323" s="71" t="str">
        <f>IF('Request Testing'!H323="","",'Request Testing'!H323)</f>
        <v/>
      </c>
      <c r="I323" s="22" t="str">
        <f>IF('Request Testing'!I323="","",'Request Testing'!I323)</f>
        <v/>
      </c>
      <c r="J323" s="22" t="str">
        <f>IF('Request Testing'!J323="","",'Request Testing'!J323)</f>
        <v/>
      </c>
      <c r="K323" s="22" t="str">
        <f>IF('Request Testing'!K323="","",'Request Testing'!K323)</f>
        <v/>
      </c>
      <c r="L323" s="70" t="str">
        <f>IF('Request Testing'!L323="","",'Request Testing'!L323)</f>
        <v/>
      </c>
      <c r="M323" s="70" t="str">
        <f>IF('Request Testing'!M323="","",'Request Testing'!M323)</f>
        <v/>
      </c>
      <c r="N323" s="70" t="str">
        <f>IF('Request Testing'!N323="","",'Request Testing'!N323)</f>
        <v/>
      </c>
      <c r="O323" s="72" t="str">
        <f>IF('Request Testing'!O323&lt;1,"",IF(AND(OR('Request Testing'!L323&gt;0,'Request Testing'!M323&gt;0,'Request Testing'!N323&gt;0),COUNTA('Request Testing'!O323)&gt;0),"","PV"))</f>
        <v/>
      </c>
      <c r="P323" s="72" t="str">
        <f>IF('Request Testing'!P323&lt;1,"",IF(AND(OR('Request Testing'!L323&gt;0,'Request Testing'!M323&gt;0),COUNTA('Request Testing'!P323)&gt;0),"HPS ADD ON","HPS"))</f>
        <v/>
      </c>
      <c r="Q323" s="72" t="str">
        <f>IF('Request Testing'!Q323&lt;1,"",IF(AND(OR('Request Testing'!L323&gt;0,'Request Testing'!M323&gt;0),COUNTA('Request Testing'!Q323)&gt;0),"CC ADD ON","CC"))</f>
        <v/>
      </c>
      <c r="R323" s="72" t="str">
        <f>IF('Request Testing'!R323&lt;1,"",IF(AND(OR('Request Testing'!L323&gt;0,'Request Testing'!M323&gt;0),COUNTA('Request Testing'!R323)&gt;0),"RC ADD ON","RC"))</f>
        <v/>
      </c>
      <c r="S323" s="70" t="str">
        <f>IF('Request Testing'!S323&lt;1,"",IF(AND(OR('Request Testing'!L323&gt;0,'Request Testing'!M323&gt;0),COUNTA('Request Testing'!S323)&gt;0),"DL ADD ON","DL"))</f>
        <v/>
      </c>
      <c r="T323" s="70" t="str">
        <f>IF('Request Testing'!T323="","",'Request Testing'!T323)</f>
        <v/>
      </c>
      <c r="U323" s="70" t="str">
        <f>IF('Request Testing'!U323&lt;1,"",IF(AND(OR('Request Testing'!L323&gt;0,'Request Testing'!M323&gt;0),COUNTA('Request Testing'!U323)&gt;0),"OH ADD ON","OH"))</f>
        <v/>
      </c>
      <c r="V323" s="73" t="str">
        <f>IF('Request Testing'!V323&lt;1,"",IF(AND(OR('Request Testing'!L323&gt;0,'Request Testing'!M323&gt;0),COUNTA('Request Testing'!V323)&gt;0),"GCP","AM"))</f>
        <v/>
      </c>
      <c r="W323" s="73" t="str">
        <f>IF('Request Testing'!W323&lt;1,"",IF(AND(OR('Request Testing'!L323&gt;0,'Request Testing'!M323&gt;0),COUNTA('Request Testing'!W323)&gt;0),"GCP","NH"))</f>
        <v/>
      </c>
      <c r="X323" s="73" t="str">
        <f>IF('Request Testing'!X323&lt;1,"",IF(AND(OR('Request Testing'!L323&gt;0,'Request Testing'!M323&gt;0),COUNTA('Request Testing'!X323)&gt;0),"GCP","CA"))</f>
        <v/>
      </c>
      <c r="Y323" s="73" t="str">
        <f>IF('Request Testing'!Y323&lt;1,"",IF(AND(OR('Request Testing'!L323&gt;0,'Request Testing'!M323&gt;0),COUNTA('Request Testing'!Y323)&gt;0),"GCP","DD"))</f>
        <v/>
      </c>
      <c r="Z323" s="73" t="str">
        <f>IF('Request Testing'!Z323&lt;1,"",IF(AND(OR('Request Testing'!L323&gt;0,'Request Testing'!M323&gt;0),COUNTA('Request Testing'!Z323)&gt;0),"GCP","TH"))</f>
        <v/>
      </c>
      <c r="AA323" s="73" t="str">
        <f>IF('Request Testing'!AA323&lt;1,"",IF(AND(OR('Request Testing'!L323&gt;0,'Request Testing'!M323&gt;0),COUNTA('Request Testing'!AA323)&gt;0),"GCP","PHA"))</f>
        <v/>
      </c>
      <c r="AB323" s="73" t="str">
        <f>IF('Request Testing'!AB323&lt;1,"",IF(AND(OR('Request Testing'!L323&gt;0,'Request Testing'!M323&gt;0),COUNTA('Request Testing'!AB323)&gt;0),"GCP","OS"))</f>
        <v/>
      </c>
      <c r="AE323" s="74" t="str">
        <f>IF(OR('Request Testing'!L323&gt;0,'Request Testing'!M323&gt;0,'Request Testing'!N323&gt;0,'Request Testing'!O323&gt;0,'Request Testing'!P323&gt;0,'Request Testing'!Q323&gt;0,'Request Testing'!R323&gt;0,'Request Testing'!S323&gt;0,'Request Testing'!T323&gt;0,'Request Testing'!U323&gt;0,'Request Testing'!V323&gt;0,'Request Testing'!W323&gt;0,'Request Testing'!X323&gt;0,'Request Testing'!Y323&gt;0,'Request Testing'!Z323&gt;0,'Request Testing'!AA323&gt;0,'Request Testing'!AB323&gt;0),"X","")</f>
        <v/>
      </c>
      <c r="AF323" s="75" t="str">
        <f>IF(ISNUMBER(SEARCH({"S"},C323)),"S",IF(ISNUMBER(SEARCH({"M"},C323)),"B",IF(ISNUMBER(SEARCH({"B"},C323)),"B",IF(ISNUMBER(SEARCH({"C"},C323)),"C",IF(ISNUMBER(SEARCH({"H"},C323)),"C",IF(ISNUMBER(SEARCH({"F"},C323)),"C",""))))))</f>
        <v/>
      </c>
      <c r="AG323" s="74" t="str">
        <f t="shared" si="80"/>
        <v/>
      </c>
      <c r="AH323" s="74" t="str">
        <f t="shared" si="81"/>
        <v/>
      </c>
      <c r="AI323" s="74" t="str">
        <f t="shared" si="82"/>
        <v/>
      </c>
      <c r="AJ323" s="4" t="str">
        <f t="shared" si="83"/>
        <v/>
      </c>
      <c r="AK323" s="76" t="str">
        <f>IF('Request Testing'!M323&lt;1,"",IF(AND(OR('Request Testing'!$E$1&gt;0),COUNTA('Request Testing'!M323)&gt;0),"CHR","GGP-LD"))</f>
        <v/>
      </c>
      <c r="AL323" s="4" t="str">
        <f t="shared" si="84"/>
        <v/>
      </c>
      <c r="AM323" s="52" t="str">
        <f t="shared" si="85"/>
        <v/>
      </c>
      <c r="AN323" s="4" t="str">
        <f t="shared" si="86"/>
        <v/>
      </c>
      <c r="AO323" s="4" t="str">
        <f t="shared" si="87"/>
        <v/>
      </c>
      <c r="AP323" s="74" t="str">
        <f t="shared" si="88"/>
        <v/>
      </c>
      <c r="AQ323" s="4" t="str">
        <f t="shared" si="89"/>
        <v/>
      </c>
      <c r="AR323" s="4" t="str">
        <f t="shared" si="99"/>
        <v/>
      </c>
      <c r="AS323" s="74" t="str">
        <f t="shared" si="90"/>
        <v/>
      </c>
      <c r="AT323" s="4" t="str">
        <f t="shared" si="91"/>
        <v/>
      </c>
      <c r="AU323" s="4" t="str">
        <f t="shared" si="92"/>
        <v/>
      </c>
      <c r="AV323" s="4" t="str">
        <f t="shared" si="93"/>
        <v/>
      </c>
      <c r="AW323" s="4" t="str">
        <f t="shared" si="94"/>
        <v/>
      </c>
      <c r="AX323" s="4" t="str">
        <f t="shared" si="95"/>
        <v/>
      </c>
      <c r="AY323" s="4" t="str">
        <f t="shared" si="96"/>
        <v/>
      </c>
      <c r="AZ323" s="4" t="str">
        <f t="shared" si="97"/>
        <v/>
      </c>
      <c r="BA323" s="77" t="str">
        <f>IF(AND(OR('Request Testing'!L323&gt;0,'Request Testing'!M323&gt;0),COUNTA('Request Testing'!V323:AB323)&gt;0),"Run Panel","")</f>
        <v/>
      </c>
      <c r="BC323" s="78" t="str">
        <f>IF(AG323="Blood Card",'Order Details'!$S$34,"")</f>
        <v/>
      </c>
      <c r="BD323" s="78" t="str">
        <f>IF(AH323="Hair Card",'Order Details'!$S$35,"")</f>
        <v/>
      </c>
      <c r="BF323" s="4" t="str">
        <f>IF(AJ323="GGP-HD",'Order Details'!$N$10,"")</f>
        <v/>
      </c>
      <c r="BG323" s="79" t="str">
        <f>IF(AK323="GGP-LD",'Order Details'!$N$15,IF(AK323="CHR",'Order Details'!$P$15,""))</f>
        <v/>
      </c>
      <c r="BH323" s="52" t="str">
        <f>IF(AL323="GGP-uLD",'Order Details'!$N$18,"")</f>
        <v/>
      </c>
      <c r="BI323" s="80" t="str">
        <f>IF(AM323="PV",'Order Details'!$N$24,"")</f>
        <v/>
      </c>
      <c r="BJ323" s="78" t="str">
        <f>IF(AN323="HPS",'Order Details'!$N$34,IF(AN323="HPS ADD ON",'Order Details'!$M$34,""))</f>
        <v/>
      </c>
      <c r="BK323" s="78" t="str">
        <f>IF(AO323="CC",'Order Details'!$N$33,IF(AO323="CC ADD ON",'Order Details'!$M$33,""))</f>
        <v/>
      </c>
      <c r="BL323" s="79" t="str">
        <f>IF(AP323="DL",'Order Details'!$N$35,"")</f>
        <v/>
      </c>
      <c r="BM323" s="79" t="str">
        <f>IF(AQ323="RC",'Order Details'!$N$36,"")</f>
        <v/>
      </c>
      <c r="BN323" s="79" t="str">
        <f>IF(AR323="OH",'Order Details'!$N$37,"")</f>
        <v/>
      </c>
      <c r="BO323" s="79" t="str">
        <f>IF(AS323="BVD",'Order Details'!$N$38,"")</f>
        <v/>
      </c>
      <c r="BP323" s="79" t="str">
        <f>IF(AT323="AM",'Order Details'!$N$40,"")</f>
        <v/>
      </c>
      <c r="BQ323" s="79" t="str">
        <f>IF(AU323="NH",'Order Details'!$N$41,"")</f>
        <v/>
      </c>
      <c r="BR323" s="79" t="str">
        <f>IF(AV323="CA",'Order Details'!$N$42,"")</f>
        <v/>
      </c>
      <c r="BS323" s="79" t="str">
        <f>IF(AW323="DD",'Order Details'!$N$43,"")</f>
        <v/>
      </c>
      <c r="BT323" s="79" t="str">
        <f>IF(AX323="TH",'Order Details'!$N$45,"")</f>
        <v/>
      </c>
      <c r="BU323" s="79" t="str">
        <f>IF(AY323="PHA",'Order Details'!$N$44,"")</f>
        <v/>
      </c>
      <c r="BV323" s="79" t="str">
        <f>IF(AZ323="OS",'Order Details'!$N$46,"")</f>
        <v/>
      </c>
      <c r="BW323" s="79" t="str">
        <f>IF(BA323="RUN PANEL",'Order Details'!$N$39,"")</f>
        <v/>
      </c>
      <c r="BX323" s="79" t="str">
        <f t="shared" si="98"/>
        <v/>
      </c>
    </row>
    <row r="324" spans="1:76" ht="15.75" customHeight="1">
      <c r="A324" s="22" t="str">
        <f>IF('Request Testing'!A324&gt;0,'Request Testing'!A324,"")</f>
        <v/>
      </c>
      <c r="B324" s="70" t="str">
        <f>IF('Request Testing'!B324="","",'Request Testing'!B324)</f>
        <v/>
      </c>
      <c r="C324" s="70" t="str">
        <f>IF('Request Testing'!C324="","",'Request Testing'!C324)</f>
        <v/>
      </c>
      <c r="D324" s="24" t="str">
        <f>IF('Request Testing'!D324="","",'Request Testing'!D324)</f>
        <v/>
      </c>
      <c r="E324" s="24" t="str">
        <f>IF('Request Testing'!E324="","",'Request Testing'!E324)</f>
        <v/>
      </c>
      <c r="F324" s="24" t="str">
        <f>IF('Request Testing'!F324="","",'Request Testing'!F324)</f>
        <v/>
      </c>
      <c r="G324" s="22" t="str">
        <f>IF('Request Testing'!G324="","",'Request Testing'!G324)</f>
        <v/>
      </c>
      <c r="H324" s="71" t="str">
        <f>IF('Request Testing'!H324="","",'Request Testing'!H324)</f>
        <v/>
      </c>
      <c r="I324" s="22" t="str">
        <f>IF('Request Testing'!I324="","",'Request Testing'!I324)</f>
        <v/>
      </c>
      <c r="J324" s="22" t="str">
        <f>IF('Request Testing'!J324="","",'Request Testing'!J324)</f>
        <v/>
      </c>
      <c r="K324" s="22" t="str">
        <f>IF('Request Testing'!K324="","",'Request Testing'!K324)</f>
        <v/>
      </c>
      <c r="L324" s="70" t="str">
        <f>IF('Request Testing'!L324="","",'Request Testing'!L324)</f>
        <v/>
      </c>
      <c r="M324" s="70" t="str">
        <f>IF('Request Testing'!M324="","",'Request Testing'!M324)</f>
        <v/>
      </c>
      <c r="N324" s="70" t="str">
        <f>IF('Request Testing'!N324="","",'Request Testing'!N324)</f>
        <v/>
      </c>
      <c r="O324" s="72" t="str">
        <f>IF('Request Testing'!O324&lt;1,"",IF(AND(OR('Request Testing'!L324&gt;0,'Request Testing'!M324&gt;0,'Request Testing'!N324&gt;0),COUNTA('Request Testing'!O324)&gt;0),"","PV"))</f>
        <v/>
      </c>
      <c r="P324" s="72" t="str">
        <f>IF('Request Testing'!P324&lt;1,"",IF(AND(OR('Request Testing'!L324&gt;0,'Request Testing'!M324&gt;0),COUNTA('Request Testing'!P324)&gt;0),"HPS ADD ON","HPS"))</f>
        <v/>
      </c>
      <c r="Q324" s="72" t="str">
        <f>IF('Request Testing'!Q324&lt;1,"",IF(AND(OR('Request Testing'!L324&gt;0,'Request Testing'!M324&gt;0),COUNTA('Request Testing'!Q324)&gt;0),"CC ADD ON","CC"))</f>
        <v/>
      </c>
      <c r="R324" s="72" t="str">
        <f>IF('Request Testing'!R324&lt;1,"",IF(AND(OR('Request Testing'!L324&gt;0,'Request Testing'!M324&gt;0),COUNTA('Request Testing'!R324)&gt;0),"RC ADD ON","RC"))</f>
        <v/>
      </c>
      <c r="S324" s="70" t="str">
        <f>IF('Request Testing'!S324&lt;1,"",IF(AND(OR('Request Testing'!L324&gt;0,'Request Testing'!M324&gt;0),COUNTA('Request Testing'!S324)&gt;0),"DL ADD ON","DL"))</f>
        <v/>
      </c>
      <c r="T324" s="70" t="str">
        <f>IF('Request Testing'!T324="","",'Request Testing'!T324)</f>
        <v/>
      </c>
      <c r="U324" s="70" t="str">
        <f>IF('Request Testing'!U324&lt;1,"",IF(AND(OR('Request Testing'!L324&gt;0,'Request Testing'!M324&gt;0),COUNTA('Request Testing'!U324)&gt;0),"OH ADD ON","OH"))</f>
        <v/>
      </c>
      <c r="V324" s="73" t="str">
        <f>IF('Request Testing'!V324&lt;1,"",IF(AND(OR('Request Testing'!L324&gt;0,'Request Testing'!M324&gt;0),COUNTA('Request Testing'!V324)&gt;0),"GCP","AM"))</f>
        <v/>
      </c>
      <c r="W324" s="73" t="str">
        <f>IF('Request Testing'!W324&lt;1,"",IF(AND(OR('Request Testing'!L324&gt;0,'Request Testing'!M324&gt;0),COUNTA('Request Testing'!W324)&gt;0),"GCP","NH"))</f>
        <v/>
      </c>
      <c r="X324" s="73" t="str">
        <f>IF('Request Testing'!X324&lt;1,"",IF(AND(OR('Request Testing'!L324&gt;0,'Request Testing'!M324&gt;0),COUNTA('Request Testing'!X324)&gt;0),"GCP","CA"))</f>
        <v/>
      </c>
      <c r="Y324" s="73" t="str">
        <f>IF('Request Testing'!Y324&lt;1,"",IF(AND(OR('Request Testing'!L324&gt;0,'Request Testing'!M324&gt;0),COUNTA('Request Testing'!Y324)&gt;0),"GCP","DD"))</f>
        <v/>
      </c>
      <c r="Z324" s="73" t="str">
        <f>IF('Request Testing'!Z324&lt;1,"",IF(AND(OR('Request Testing'!L324&gt;0,'Request Testing'!M324&gt;0),COUNTA('Request Testing'!Z324)&gt;0),"GCP","TH"))</f>
        <v/>
      </c>
      <c r="AA324" s="73" t="str">
        <f>IF('Request Testing'!AA324&lt;1,"",IF(AND(OR('Request Testing'!L324&gt;0,'Request Testing'!M324&gt;0),COUNTA('Request Testing'!AA324)&gt;0),"GCP","PHA"))</f>
        <v/>
      </c>
      <c r="AB324" s="73" t="str">
        <f>IF('Request Testing'!AB324&lt;1,"",IF(AND(OR('Request Testing'!L324&gt;0,'Request Testing'!M324&gt;0),COUNTA('Request Testing'!AB324)&gt;0),"GCP","OS"))</f>
        <v/>
      </c>
      <c r="AE324" s="74" t="str">
        <f>IF(OR('Request Testing'!L324&gt;0,'Request Testing'!M324&gt;0,'Request Testing'!N324&gt;0,'Request Testing'!O324&gt;0,'Request Testing'!P324&gt;0,'Request Testing'!Q324&gt;0,'Request Testing'!R324&gt;0,'Request Testing'!S324&gt;0,'Request Testing'!T324&gt;0,'Request Testing'!U324&gt;0,'Request Testing'!V324&gt;0,'Request Testing'!W324&gt;0,'Request Testing'!X324&gt;0,'Request Testing'!Y324&gt;0,'Request Testing'!Z324&gt;0,'Request Testing'!AA324&gt;0,'Request Testing'!AB324&gt;0),"X","")</f>
        <v/>
      </c>
      <c r="AF324" s="75" t="str">
        <f>IF(ISNUMBER(SEARCH({"S"},C324)),"S",IF(ISNUMBER(SEARCH({"M"},C324)),"B",IF(ISNUMBER(SEARCH({"B"},C324)),"B",IF(ISNUMBER(SEARCH({"C"},C324)),"C",IF(ISNUMBER(SEARCH({"H"},C324)),"C",IF(ISNUMBER(SEARCH({"F"},C324)),"C",""))))))</f>
        <v/>
      </c>
      <c r="AG324" s="74" t="str">
        <f t="shared" si="80"/>
        <v/>
      </c>
      <c r="AH324" s="74" t="str">
        <f t="shared" si="81"/>
        <v/>
      </c>
      <c r="AI324" s="74" t="str">
        <f t="shared" si="82"/>
        <v/>
      </c>
      <c r="AJ324" s="4" t="str">
        <f t="shared" si="83"/>
        <v/>
      </c>
      <c r="AK324" s="76" t="str">
        <f>IF('Request Testing'!M324&lt;1,"",IF(AND(OR('Request Testing'!$E$1&gt;0),COUNTA('Request Testing'!M324)&gt;0),"CHR","GGP-LD"))</f>
        <v/>
      </c>
      <c r="AL324" s="4" t="str">
        <f t="shared" si="84"/>
        <v/>
      </c>
      <c r="AM324" s="52" t="str">
        <f t="shared" si="85"/>
        <v/>
      </c>
      <c r="AN324" s="4" t="str">
        <f t="shared" si="86"/>
        <v/>
      </c>
      <c r="AO324" s="4" t="str">
        <f t="shared" si="87"/>
        <v/>
      </c>
      <c r="AP324" s="74" t="str">
        <f t="shared" si="88"/>
        <v/>
      </c>
      <c r="AQ324" s="4" t="str">
        <f t="shared" si="89"/>
        <v/>
      </c>
      <c r="AR324" s="4" t="str">
        <f t="shared" si="99"/>
        <v/>
      </c>
      <c r="AS324" s="74" t="str">
        <f t="shared" si="90"/>
        <v/>
      </c>
      <c r="AT324" s="4" t="str">
        <f t="shared" si="91"/>
        <v/>
      </c>
      <c r="AU324" s="4" t="str">
        <f t="shared" si="92"/>
        <v/>
      </c>
      <c r="AV324" s="4" t="str">
        <f t="shared" si="93"/>
        <v/>
      </c>
      <c r="AW324" s="4" t="str">
        <f t="shared" si="94"/>
        <v/>
      </c>
      <c r="AX324" s="4" t="str">
        <f t="shared" si="95"/>
        <v/>
      </c>
      <c r="AY324" s="4" t="str">
        <f t="shared" si="96"/>
        <v/>
      </c>
      <c r="AZ324" s="4" t="str">
        <f t="shared" si="97"/>
        <v/>
      </c>
      <c r="BA324" s="77" t="str">
        <f>IF(AND(OR('Request Testing'!L324&gt;0,'Request Testing'!M324&gt;0),COUNTA('Request Testing'!V324:AB324)&gt;0),"Run Panel","")</f>
        <v/>
      </c>
      <c r="BC324" s="78" t="str">
        <f>IF(AG324="Blood Card",'Order Details'!$S$34,"")</f>
        <v/>
      </c>
      <c r="BD324" s="78" t="str">
        <f>IF(AH324="Hair Card",'Order Details'!$S$35,"")</f>
        <v/>
      </c>
      <c r="BF324" s="4" t="str">
        <f>IF(AJ324="GGP-HD",'Order Details'!$N$10,"")</f>
        <v/>
      </c>
      <c r="BG324" s="79" t="str">
        <f>IF(AK324="GGP-LD",'Order Details'!$N$15,IF(AK324="CHR",'Order Details'!$P$15,""))</f>
        <v/>
      </c>
      <c r="BH324" s="52" t="str">
        <f>IF(AL324="GGP-uLD",'Order Details'!$N$18,"")</f>
        <v/>
      </c>
      <c r="BI324" s="80" t="str">
        <f>IF(AM324="PV",'Order Details'!$N$24,"")</f>
        <v/>
      </c>
      <c r="BJ324" s="78" t="str">
        <f>IF(AN324="HPS",'Order Details'!$N$34,IF(AN324="HPS ADD ON",'Order Details'!$M$34,""))</f>
        <v/>
      </c>
      <c r="BK324" s="78" t="str">
        <f>IF(AO324="CC",'Order Details'!$N$33,IF(AO324="CC ADD ON",'Order Details'!$M$33,""))</f>
        <v/>
      </c>
      <c r="BL324" s="79" t="str">
        <f>IF(AP324="DL",'Order Details'!$N$35,"")</f>
        <v/>
      </c>
      <c r="BM324" s="79" t="str">
        <f>IF(AQ324="RC",'Order Details'!$N$36,"")</f>
        <v/>
      </c>
      <c r="BN324" s="79" t="str">
        <f>IF(AR324="OH",'Order Details'!$N$37,"")</f>
        <v/>
      </c>
      <c r="BO324" s="79" t="str">
        <f>IF(AS324="BVD",'Order Details'!$N$38,"")</f>
        <v/>
      </c>
      <c r="BP324" s="79" t="str">
        <f>IF(AT324="AM",'Order Details'!$N$40,"")</f>
        <v/>
      </c>
      <c r="BQ324" s="79" t="str">
        <f>IF(AU324="NH",'Order Details'!$N$41,"")</f>
        <v/>
      </c>
      <c r="BR324" s="79" t="str">
        <f>IF(AV324="CA",'Order Details'!$N$42,"")</f>
        <v/>
      </c>
      <c r="BS324" s="79" t="str">
        <f>IF(AW324="DD",'Order Details'!$N$43,"")</f>
        <v/>
      </c>
      <c r="BT324" s="79" t="str">
        <f>IF(AX324="TH",'Order Details'!$N$45,"")</f>
        <v/>
      </c>
      <c r="BU324" s="79" t="str">
        <f>IF(AY324="PHA",'Order Details'!$N$44,"")</f>
        <v/>
      </c>
      <c r="BV324" s="79" t="str">
        <f>IF(AZ324="OS",'Order Details'!$N$46,"")</f>
        <v/>
      </c>
      <c r="BW324" s="79" t="str">
        <f>IF(BA324="RUN PANEL",'Order Details'!$N$39,"")</f>
        <v/>
      </c>
      <c r="BX324" s="79" t="str">
        <f t="shared" si="98"/>
        <v/>
      </c>
    </row>
    <row r="325" spans="1:76" ht="15.75" customHeight="1">
      <c r="A325" s="22" t="str">
        <f>IF('Request Testing'!A325&gt;0,'Request Testing'!A325,"")</f>
        <v/>
      </c>
      <c r="B325" s="70" t="str">
        <f>IF('Request Testing'!B325="","",'Request Testing'!B325)</f>
        <v/>
      </c>
      <c r="C325" s="70" t="str">
        <f>IF('Request Testing'!C325="","",'Request Testing'!C325)</f>
        <v/>
      </c>
      <c r="D325" s="24" t="str">
        <f>IF('Request Testing'!D325="","",'Request Testing'!D325)</f>
        <v/>
      </c>
      <c r="E325" s="24" t="str">
        <f>IF('Request Testing'!E325="","",'Request Testing'!E325)</f>
        <v/>
      </c>
      <c r="F325" s="24" t="str">
        <f>IF('Request Testing'!F325="","",'Request Testing'!F325)</f>
        <v/>
      </c>
      <c r="G325" s="22" t="str">
        <f>IF('Request Testing'!G325="","",'Request Testing'!G325)</f>
        <v/>
      </c>
      <c r="H325" s="71" t="str">
        <f>IF('Request Testing'!H325="","",'Request Testing'!H325)</f>
        <v/>
      </c>
      <c r="I325" s="22" t="str">
        <f>IF('Request Testing'!I325="","",'Request Testing'!I325)</f>
        <v/>
      </c>
      <c r="J325" s="22" t="str">
        <f>IF('Request Testing'!J325="","",'Request Testing'!J325)</f>
        <v/>
      </c>
      <c r="K325" s="22" t="str">
        <f>IF('Request Testing'!K325="","",'Request Testing'!K325)</f>
        <v/>
      </c>
      <c r="L325" s="70" t="str">
        <f>IF('Request Testing'!L325="","",'Request Testing'!L325)</f>
        <v/>
      </c>
      <c r="M325" s="70" t="str">
        <f>IF('Request Testing'!M325="","",'Request Testing'!M325)</f>
        <v/>
      </c>
      <c r="N325" s="70" t="str">
        <f>IF('Request Testing'!N325="","",'Request Testing'!N325)</f>
        <v/>
      </c>
      <c r="O325" s="72" t="str">
        <f>IF('Request Testing'!O325&lt;1,"",IF(AND(OR('Request Testing'!L325&gt;0,'Request Testing'!M325&gt;0,'Request Testing'!N325&gt;0),COUNTA('Request Testing'!O325)&gt;0),"","PV"))</f>
        <v/>
      </c>
      <c r="P325" s="72" t="str">
        <f>IF('Request Testing'!P325&lt;1,"",IF(AND(OR('Request Testing'!L325&gt;0,'Request Testing'!M325&gt;0),COUNTA('Request Testing'!P325)&gt;0),"HPS ADD ON","HPS"))</f>
        <v/>
      </c>
      <c r="Q325" s="72" t="str">
        <f>IF('Request Testing'!Q325&lt;1,"",IF(AND(OR('Request Testing'!L325&gt;0,'Request Testing'!M325&gt;0),COUNTA('Request Testing'!Q325)&gt;0),"CC ADD ON","CC"))</f>
        <v/>
      </c>
      <c r="R325" s="72" t="str">
        <f>IF('Request Testing'!R325&lt;1,"",IF(AND(OR('Request Testing'!L325&gt;0,'Request Testing'!M325&gt;0),COUNTA('Request Testing'!R325)&gt;0),"RC ADD ON","RC"))</f>
        <v/>
      </c>
      <c r="S325" s="70" t="str">
        <f>IF('Request Testing'!S325&lt;1,"",IF(AND(OR('Request Testing'!L325&gt;0,'Request Testing'!M325&gt;0),COUNTA('Request Testing'!S325)&gt;0),"DL ADD ON","DL"))</f>
        <v/>
      </c>
      <c r="T325" s="70" t="str">
        <f>IF('Request Testing'!T325="","",'Request Testing'!T325)</f>
        <v/>
      </c>
      <c r="U325" s="70" t="str">
        <f>IF('Request Testing'!U325&lt;1,"",IF(AND(OR('Request Testing'!L325&gt;0,'Request Testing'!M325&gt;0),COUNTA('Request Testing'!U325)&gt;0),"OH ADD ON","OH"))</f>
        <v/>
      </c>
      <c r="V325" s="73" t="str">
        <f>IF('Request Testing'!V325&lt;1,"",IF(AND(OR('Request Testing'!L325&gt;0,'Request Testing'!M325&gt;0),COUNTA('Request Testing'!V325)&gt;0),"GCP","AM"))</f>
        <v/>
      </c>
      <c r="W325" s="73" t="str">
        <f>IF('Request Testing'!W325&lt;1,"",IF(AND(OR('Request Testing'!L325&gt;0,'Request Testing'!M325&gt;0),COUNTA('Request Testing'!W325)&gt;0),"GCP","NH"))</f>
        <v/>
      </c>
      <c r="X325" s="73" t="str">
        <f>IF('Request Testing'!X325&lt;1,"",IF(AND(OR('Request Testing'!L325&gt;0,'Request Testing'!M325&gt;0),COUNTA('Request Testing'!X325)&gt;0),"GCP","CA"))</f>
        <v/>
      </c>
      <c r="Y325" s="73" t="str">
        <f>IF('Request Testing'!Y325&lt;1,"",IF(AND(OR('Request Testing'!L325&gt;0,'Request Testing'!M325&gt;0),COUNTA('Request Testing'!Y325)&gt;0),"GCP","DD"))</f>
        <v/>
      </c>
      <c r="Z325" s="73" t="str">
        <f>IF('Request Testing'!Z325&lt;1,"",IF(AND(OR('Request Testing'!L325&gt;0,'Request Testing'!M325&gt;0),COUNTA('Request Testing'!Z325)&gt;0),"GCP","TH"))</f>
        <v/>
      </c>
      <c r="AA325" s="73" t="str">
        <f>IF('Request Testing'!AA325&lt;1,"",IF(AND(OR('Request Testing'!L325&gt;0,'Request Testing'!M325&gt;0),COUNTA('Request Testing'!AA325)&gt;0),"GCP","PHA"))</f>
        <v/>
      </c>
      <c r="AB325" s="73" t="str">
        <f>IF('Request Testing'!AB325&lt;1,"",IF(AND(OR('Request Testing'!L325&gt;0,'Request Testing'!M325&gt;0),COUNTA('Request Testing'!AB325)&gt;0),"GCP","OS"))</f>
        <v/>
      </c>
      <c r="AE325" s="74" t="str">
        <f>IF(OR('Request Testing'!L325&gt;0,'Request Testing'!M325&gt;0,'Request Testing'!N325&gt;0,'Request Testing'!O325&gt;0,'Request Testing'!P325&gt;0,'Request Testing'!Q325&gt;0,'Request Testing'!R325&gt;0,'Request Testing'!S325&gt;0,'Request Testing'!T325&gt;0,'Request Testing'!U325&gt;0,'Request Testing'!V325&gt;0,'Request Testing'!W325&gt;0,'Request Testing'!X325&gt;0,'Request Testing'!Y325&gt;0,'Request Testing'!Z325&gt;0,'Request Testing'!AA325&gt;0,'Request Testing'!AB325&gt;0),"X","")</f>
        <v/>
      </c>
      <c r="AF325" s="75" t="str">
        <f>IF(ISNUMBER(SEARCH({"S"},C325)),"S",IF(ISNUMBER(SEARCH({"M"},C325)),"B",IF(ISNUMBER(SEARCH({"B"},C325)),"B",IF(ISNUMBER(SEARCH({"C"},C325)),"C",IF(ISNUMBER(SEARCH({"H"},C325)),"C",IF(ISNUMBER(SEARCH({"F"},C325)),"C",""))))))</f>
        <v/>
      </c>
      <c r="AG325" s="74" t="str">
        <f t="shared" si="80"/>
        <v/>
      </c>
      <c r="AH325" s="74" t="str">
        <f t="shared" si="81"/>
        <v/>
      </c>
      <c r="AI325" s="74" t="str">
        <f t="shared" si="82"/>
        <v/>
      </c>
      <c r="AJ325" s="4" t="str">
        <f t="shared" si="83"/>
        <v/>
      </c>
      <c r="AK325" s="76" t="str">
        <f>IF('Request Testing'!M325&lt;1,"",IF(AND(OR('Request Testing'!$E$1&gt;0),COUNTA('Request Testing'!M325)&gt;0),"CHR","GGP-LD"))</f>
        <v/>
      </c>
      <c r="AL325" s="4" t="str">
        <f t="shared" si="84"/>
        <v/>
      </c>
      <c r="AM325" s="52" t="str">
        <f t="shared" si="85"/>
        <v/>
      </c>
      <c r="AN325" s="4" t="str">
        <f t="shared" si="86"/>
        <v/>
      </c>
      <c r="AO325" s="4" t="str">
        <f t="shared" si="87"/>
        <v/>
      </c>
      <c r="AP325" s="74" t="str">
        <f t="shared" si="88"/>
        <v/>
      </c>
      <c r="AQ325" s="4" t="str">
        <f t="shared" si="89"/>
        <v/>
      </c>
      <c r="AR325" s="4" t="str">
        <f t="shared" si="99"/>
        <v/>
      </c>
      <c r="AS325" s="74" t="str">
        <f t="shared" si="90"/>
        <v/>
      </c>
      <c r="AT325" s="4" t="str">
        <f t="shared" si="91"/>
        <v/>
      </c>
      <c r="AU325" s="4" t="str">
        <f t="shared" si="92"/>
        <v/>
      </c>
      <c r="AV325" s="4" t="str">
        <f t="shared" si="93"/>
        <v/>
      </c>
      <c r="AW325" s="4" t="str">
        <f t="shared" si="94"/>
        <v/>
      </c>
      <c r="AX325" s="4" t="str">
        <f t="shared" si="95"/>
        <v/>
      </c>
      <c r="AY325" s="4" t="str">
        <f t="shared" si="96"/>
        <v/>
      </c>
      <c r="AZ325" s="4" t="str">
        <f t="shared" si="97"/>
        <v/>
      </c>
      <c r="BA325" s="77" t="str">
        <f>IF(AND(OR('Request Testing'!L325&gt;0,'Request Testing'!M325&gt;0),COUNTA('Request Testing'!V325:AB325)&gt;0),"Run Panel","")</f>
        <v/>
      </c>
      <c r="BC325" s="78" t="str">
        <f>IF(AG325="Blood Card",'Order Details'!$S$34,"")</f>
        <v/>
      </c>
      <c r="BD325" s="78" t="str">
        <f>IF(AH325="Hair Card",'Order Details'!$S$35,"")</f>
        <v/>
      </c>
      <c r="BF325" s="4" t="str">
        <f>IF(AJ325="GGP-HD",'Order Details'!$N$10,"")</f>
        <v/>
      </c>
      <c r="BG325" s="79" t="str">
        <f>IF(AK325="GGP-LD",'Order Details'!$N$15,IF(AK325="CHR",'Order Details'!$P$15,""))</f>
        <v/>
      </c>
      <c r="BH325" s="52" t="str">
        <f>IF(AL325="GGP-uLD",'Order Details'!$N$18,"")</f>
        <v/>
      </c>
      <c r="BI325" s="80" t="str">
        <f>IF(AM325="PV",'Order Details'!$N$24,"")</f>
        <v/>
      </c>
      <c r="BJ325" s="78" t="str">
        <f>IF(AN325="HPS",'Order Details'!$N$34,IF(AN325="HPS ADD ON",'Order Details'!$M$34,""))</f>
        <v/>
      </c>
      <c r="BK325" s="78" t="str">
        <f>IF(AO325="CC",'Order Details'!$N$33,IF(AO325="CC ADD ON",'Order Details'!$M$33,""))</f>
        <v/>
      </c>
      <c r="BL325" s="79" t="str">
        <f>IF(AP325="DL",'Order Details'!$N$35,"")</f>
        <v/>
      </c>
      <c r="BM325" s="79" t="str">
        <f>IF(AQ325="RC",'Order Details'!$N$36,"")</f>
        <v/>
      </c>
      <c r="BN325" s="79" t="str">
        <f>IF(AR325="OH",'Order Details'!$N$37,"")</f>
        <v/>
      </c>
      <c r="BO325" s="79" t="str">
        <f>IF(AS325="BVD",'Order Details'!$N$38,"")</f>
        <v/>
      </c>
      <c r="BP325" s="79" t="str">
        <f>IF(AT325="AM",'Order Details'!$N$40,"")</f>
        <v/>
      </c>
      <c r="BQ325" s="79" t="str">
        <f>IF(AU325="NH",'Order Details'!$N$41,"")</f>
        <v/>
      </c>
      <c r="BR325" s="79" t="str">
        <f>IF(AV325="CA",'Order Details'!$N$42,"")</f>
        <v/>
      </c>
      <c r="BS325" s="79" t="str">
        <f>IF(AW325="DD",'Order Details'!$N$43,"")</f>
        <v/>
      </c>
      <c r="BT325" s="79" t="str">
        <f>IF(AX325="TH",'Order Details'!$N$45,"")</f>
        <v/>
      </c>
      <c r="BU325" s="79" t="str">
        <f>IF(AY325="PHA",'Order Details'!$N$44,"")</f>
        <v/>
      </c>
      <c r="BV325" s="79" t="str">
        <f>IF(AZ325="OS",'Order Details'!$N$46,"")</f>
        <v/>
      </c>
      <c r="BW325" s="79" t="str">
        <f>IF(BA325="RUN PANEL",'Order Details'!$N$39,"")</f>
        <v/>
      </c>
      <c r="BX325" s="79" t="str">
        <f t="shared" si="98"/>
        <v/>
      </c>
    </row>
    <row r="326" spans="1:76" ht="15.75" customHeight="1">
      <c r="A326" s="22" t="str">
        <f>IF('Request Testing'!A326&gt;0,'Request Testing'!A326,"")</f>
        <v/>
      </c>
      <c r="B326" s="70" t="str">
        <f>IF('Request Testing'!B326="","",'Request Testing'!B326)</f>
        <v/>
      </c>
      <c r="C326" s="70" t="str">
        <f>IF('Request Testing'!C326="","",'Request Testing'!C326)</f>
        <v/>
      </c>
      <c r="D326" s="24" t="str">
        <f>IF('Request Testing'!D326="","",'Request Testing'!D326)</f>
        <v/>
      </c>
      <c r="E326" s="24" t="str">
        <f>IF('Request Testing'!E326="","",'Request Testing'!E326)</f>
        <v/>
      </c>
      <c r="F326" s="24" t="str">
        <f>IF('Request Testing'!F326="","",'Request Testing'!F326)</f>
        <v/>
      </c>
      <c r="G326" s="22" t="str">
        <f>IF('Request Testing'!G326="","",'Request Testing'!G326)</f>
        <v/>
      </c>
      <c r="H326" s="71" t="str">
        <f>IF('Request Testing'!H326="","",'Request Testing'!H326)</f>
        <v/>
      </c>
      <c r="I326" s="22" t="str">
        <f>IF('Request Testing'!I326="","",'Request Testing'!I326)</f>
        <v/>
      </c>
      <c r="J326" s="22" t="str">
        <f>IF('Request Testing'!J326="","",'Request Testing'!J326)</f>
        <v/>
      </c>
      <c r="K326" s="22" t="str">
        <f>IF('Request Testing'!K326="","",'Request Testing'!K326)</f>
        <v/>
      </c>
      <c r="L326" s="70" t="str">
        <f>IF('Request Testing'!L326="","",'Request Testing'!L326)</f>
        <v/>
      </c>
      <c r="M326" s="70" t="str">
        <f>IF('Request Testing'!M326="","",'Request Testing'!M326)</f>
        <v/>
      </c>
      <c r="N326" s="70" t="str">
        <f>IF('Request Testing'!N326="","",'Request Testing'!N326)</f>
        <v/>
      </c>
      <c r="O326" s="72" t="str">
        <f>IF('Request Testing'!O326&lt;1,"",IF(AND(OR('Request Testing'!L326&gt;0,'Request Testing'!M326&gt;0,'Request Testing'!N326&gt;0),COUNTA('Request Testing'!O326)&gt;0),"","PV"))</f>
        <v/>
      </c>
      <c r="P326" s="72" t="str">
        <f>IF('Request Testing'!P326&lt;1,"",IF(AND(OR('Request Testing'!L326&gt;0,'Request Testing'!M326&gt;0),COUNTA('Request Testing'!P326)&gt;0),"HPS ADD ON","HPS"))</f>
        <v/>
      </c>
      <c r="Q326" s="72" t="str">
        <f>IF('Request Testing'!Q326&lt;1,"",IF(AND(OR('Request Testing'!L326&gt;0,'Request Testing'!M326&gt;0),COUNTA('Request Testing'!Q326)&gt;0),"CC ADD ON","CC"))</f>
        <v/>
      </c>
      <c r="R326" s="72" t="str">
        <f>IF('Request Testing'!R326&lt;1,"",IF(AND(OR('Request Testing'!L326&gt;0,'Request Testing'!M326&gt;0),COUNTA('Request Testing'!R326)&gt;0),"RC ADD ON","RC"))</f>
        <v/>
      </c>
      <c r="S326" s="70" t="str">
        <f>IF('Request Testing'!S326&lt;1,"",IF(AND(OR('Request Testing'!L326&gt;0,'Request Testing'!M326&gt;0),COUNTA('Request Testing'!S326)&gt;0),"DL ADD ON","DL"))</f>
        <v/>
      </c>
      <c r="T326" s="70" t="str">
        <f>IF('Request Testing'!T326="","",'Request Testing'!T326)</f>
        <v/>
      </c>
      <c r="U326" s="70" t="str">
        <f>IF('Request Testing'!U326&lt;1,"",IF(AND(OR('Request Testing'!L326&gt;0,'Request Testing'!M326&gt;0),COUNTA('Request Testing'!U326)&gt;0),"OH ADD ON","OH"))</f>
        <v/>
      </c>
      <c r="V326" s="73" t="str">
        <f>IF('Request Testing'!V326&lt;1,"",IF(AND(OR('Request Testing'!L326&gt;0,'Request Testing'!M326&gt;0),COUNTA('Request Testing'!V326)&gt;0),"GCP","AM"))</f>
        <v/>
      </c>
      <c r="W326" s="73" t="str">
        <f>IF('Request Testing'!W326&lt;1,"",IF(AND(OR('Request Testing'!L326&gt;0,'Request Testing'!M326&gt;0),COUNTA('Request Testing'!W326)&gt;0),"GCP","NH"))</f>
        <v/>
      </c>
      <c r="X326" s="73" t="str">
        <f>IF('Request Testing'!X326&lt;1,"",IF(AND(OR('Request Testing'!L326&gt;0,'Request Testing'!M326&gt;0),COUNTA('Request Testing'!X326)&gt;0),"GCP","CA"))</f>
        <v/>
      </c>
      <c r="Y326" s="73" t="str">
        <f>IF('Request Testing'!Y326&lt;1,"",IF(AND(OR('Request Testing'!L326&gt;0,'Request Testing'!M326&gt;0),COUNTA('Request Testing'!Y326)&gt;0),"GCP","DD"))</f>
        <v/>
      </c>
      <c r="Z326" s="73" t="str">
        <f>IF('Request Testing'!Z326&lt;1,"",IF(AND(OR('Request Testing'!L326&gt;0,'Request Testing'!M326&gt;0),COUNTA('Request Testing'!Z326)&gt;0),"GCP","TH"))</f>
        <v/>
      </c>
      <c r="AA326" s="73" t="str">
        <f>IF('Request Testing'!AA326&lt;1,"",IF(AND(OR('Request Testing'!L326&gt;0,'Request Testing'!M326&gt;0),COUNTA('Request Testing'!AA326)&gt;0),"GCP","PHA"))</f>
        <v/>
      </c>
      <c r="AB326" s="73" t="str">
        <f>IF('Request Testing'!AB326&lt;1,"",IF(AND(OR('Request Testing'!L326&gt;0,'Request Testing'!M326&gt;0),COUNTA('Request Testing'!AB326)&gt;0),"GCP","OS"))</f>
        <v/>
      </c>
      <c r="AE326" s="74" t="str">
        <f>IF(OR('Request Testing'!L326&gt;0,'Request Testing'!M326&gt;0,'Request Testing'!N326&gt;0,'Request Testing'!O326&gt;0,'Request Testing'!P326&gt;0,'Request Testing'!Q326&gt;0,'Request Testing'!R326&gt;0,'Request Testing'!S326&gt;0,'Request Testing'!T326&gt;0,'Request Testing'!U326&gt;0,'Request Testing'!V326&gt;0,'Request Testing'!W326&gt;0,'Request Testing'!X326&gt;0,'Request Testing'!Y326&gt;0,'Request Testing'!Z326&gt;0,'Request Testing'!AA326&gt;0,'Request Testing'!AB326&gt;0),"X","")</f>
        <v/>
      </c>
      <c r="AF326" s="75" t="str">
        <f>IF(ISNUMBER(SEARCH({"S"},C326)),"S",IF(ISNUMBER(SEARCH({"M"},C326)),"B",IF(ISNUMBER(SEARCH({"B"},C326)),"B",IF(ISNUMBER(SEARCH({"C"},C326)),"C",IF(ISNUMBER(SEARCH({"H"},C326)),"C",IF(ISNUMBER(SEARCH({"F"},C326)),"C",""))))))</f>
        <v/>
      </c>
      <c r="AG326" s="74" t="str">
        <f t="shared" si="80"/>
        <v/>
      </c>
      <c r="AH326" s="74" t="str">
        <f t="shared" si="81"/>
        <v/>
      </c>
      <c r="AI326" s="74" t="str">
        <f t="shared" si="82"/>
        <v/>
      </c>
      <c r="AJ326" s="4" t="str">
        <f t="shared" si="83"/>
        <v/>
      </c>
      <c r="AK326" s="76" t="str">
        <f>IF('Request Testing'!M326&lt;1,"",IF(AND(OR('Request Testing'!$E$1&gt;0),COUNTA('Request Testing'!M326)&gt;0),"CHR","GGP-LD"))</f>
        <v/>
      </c>
      <c r="AL326" s="4" t="str">
        <f t="shared" si="84"/>
        <v/>
      </c>
      <c r="AM326" s="52" t="str">
        <f t="shared" si="85"/>
        <v/>
      </c>
      <c r="AN326" s="4" t="str">
        <f t="shared" si="86"/>
        <v/>
      </c>
      <c r="AO326" s="4" t="str">
        <f t="shared" si="87"/>
        <v/>
      </c>
      <c r="AP326" s="74" t="str">
        <f t="shared" si="88"/>
        <v/>
      </c>
      <c r="AQ326" s="4" t="str">
        <f t="shared" si="89"/>
        <v/>
      </c>
      <c r="AR326" s="4" t="str">
        <f t="shared" si="99"/>
        <v/>
      </c>
      <c r="AS326" s="74" t="str">
        <f t="shared" si="90"/>
        <v/>
      </c>
      <c r="AT326" s="4" t="str">
        <f t="shared" si="91"/>
        <v/>
      </c>
      <c r="AU326" s="4" t="str">
        <f t="shared" si="92"/>
        <v/>
      </c>
      <c r="AV326" s="4" t="str">
        <f t="shared" si="93"/>
        <v/>
      </c>
      <c r="AW326" s="4" t="str">
        <f t="shared" si="94"/>
        <v/>
      </c>
      <c r="AX326" s="4" t="str">
        <f t="shared" si="95"/>
        <v/>
      </c>
      <c r="AY326" s="4" t="str">
        <f t="shared" si="96"/>
        <v/>
      </c>
      <c r="AZ326" s="4" t="str">
        <f t="shared" si="97"/>
        <v/>
      </c>
      <c r="BA326" s="77" t="str">
        <f>IF(AND(OR('Request Testing'!L326&gt;0,'Request Testing'!M326&gt;0),COUNTA('Request Testing'!V326:AB326)&gt;0),"Run Panel","")</f>
        <v/>
      </c>
      <c r="BC326" s="78" t="str">
        <f>IF(AG326="Blood Card",'Order Details'!$S$34,"")</f>
        <v/>
      </c>
      <c r="BD326" s="78" t="str">
        <f>IF(AH326="Hair Card",'Order Details'!$S$35,"")</f>
        <v/>
      </c>
      <c r="BF326" s="4" t="str">
        <f>IF(AJ326="GGP-HD",'Order Details'!$N$10,"")</f>
        <v/>
      </c>
      <c r="BG326" s="79" t="str">
        <f>IF(AK326="GGP-LD",'Order Details'!$N$15,IF(AK326="CHR",'Order Details'!$P$15,""))</f>
        <v/>
      </c>
      <c r="BH326" s="52" t="str">
        <f>IF(AL326="GGP-uLD",'Order Details'!$N$18,"")</f>
        <v/>
      </c>
      <c r="BI326" s="80" t="str">
        <f>IF(AM326="PV",'Order Details'!$N$24,"")</f>
        <v/>
      </c>
      <c r="BJ326" s="78" t="str">
        <f>IF(AN326="HPS",'Order Details'!$N$34,IF(AN326="HPS ADD ON",'Order Details'!$M$34,""))</f>
        <v/>
      </c>
      <c r="BK326" s="78" t="str">
        <f>IF(AO326="CC",'Order Details'!$N$33,IF(AO326="CC ADD ON",'Order Details'!$M$33,""))</f>
        <v/>
      </c>
      <c r="BL326" s="79" t="str">
        <f>IF(AP326="DL",'Order Details'!$N$35,"")</f>
        <v/>
      </c>
      <c r="BM326" s="79" t="str">
        <f>IF(AQ326="RC",'Order Details'!$N$36,"")</f>
        <v/>
      </c>
      <c r="BN326" s="79" t="str">
        <f>IF(AR326="OH",'Order Details'!$N$37,"")</f>
        <v/>
      </c>
      <c r="BO326" s="79" t="str">
        <f>IF(AS326="BVD",'Order Details'!$N$38,"")</f>
        <v/>
      </c>
      <c r="BP326" s="79" t="str">
        <f>IF(AT326="AM",'Order Details'!$N$40,"")</f>
        <v/>
      </c>
      <c r="BQ326" s="79" t="str">
        <f>IF(AU326="NH",'Order Details'!$N$41,"")</f>
        <v/>
      </c>
      <c r="BR326" s="79" t="str">
        <f>IF(AV326="CA",'Order Details'!$N$42,"")</f>
        <v/>
      </c>
      <c r="BS326" s="79" t="str">
        <f>IF(AW326="DD",'Order Details'!$N$43,"")</f>
        <v/>
      </c>
      <c r="BT326" s="79" t="str">
        <f>IF(AX326="TH",'Order Details'!$N$45,"")</f>
        <v/>
      </c>
      <c r="BU326" s="79" t="str">
        <f>IF(AY326="PHA",'Order Details'!$N$44,"")</f>
        <v/>
      </c>
      <c r="BV326" s="79" t="str">
        <f>IF(AZ326="OS",'Order Details'!$N$46,"")</f>
        <v/>
      </c>
      <c r="BW326" s="79" t="str">
        <f>IF(BA326="RUN PANEL",'Order Details'!$N$39,"")</f>
        <v/>
      </c>
      <c r="BX326" s="79" t="str">
        <f t="shared" si="98"/>
        <v/>
      </c>
    </row>
    <row r="327" spans="1:76" ht="15.75" customHeight="1">
      <c r="A327" s="22" t="str">
        <f>IF('Request Testing'!A327&gt;0,'Request Testing'!A327,"")</f>
        <v/>
      </c>
      <c r="B327" s="70" t="str">
        <f>IF('Request Testing'!B327="","",'Request Testing'!B327)</f>
        <v/>
      </c>
      <c r="C327" s="70" t="str">
        <f>IF('Request Testing'!C327="","",'Request Testing'!C327)</f>
        <v/>
      </c>
      <c r="D327" s="24" t="str">
        <f>IF('Request Testing'!D327="","",'Request Testing'!D327)</f>
        <v/>
      </c>
      <c r="E327" s="24" t="str">
        <f>IF('Request Testing'!E327="","",'Request Testing'!E327)</f>
        <v/>
      </c>
      <c r="F327" s="24" t="str">
        <f>IF('Request Testing'!F327="","",'Request Testing'!F327)</f>
        <v/>
      </c>
      <c r="G327" s="22" t="str">
        <f>IF('Request Testing'!G327="","",'Request Testing'!G327)</f>
        <v/>
      </c>
      <c r="H327" s="71" t="str">
        <f>IF('Request Testing'!H327="","",'Request Testing'!H327)</f>
        <v/>
      </c>
      <c r="I327" s="22" t="str">
        <f>IF('Request Testing'!I327="","",'Request Testing'!I327)</f>
        <v/>
      </c>
      <c r="J327" s="22" t="str">
        <f>IF('Request Testing'!J327="","",'Request Testing'!J327)</f>
        <v/>
      </c>
      <c r="K327" s="22" t="str">
        <f>IF('Request Testing'!K327="","",'Request Testing'!K327)</f>
        <v/>
      </c>
      <c r="L327" s="70" t="str">
        <f>IF('Request Testing'!L327="","",'Request Testing'!L327)</f>
        <v/>
      </c>
      <c r="M327" s="70" t="str">
        <f>IF('Request Testing'!M327="","",'Request Testing'!M327)</f>
        <v/>
      </c>
      <c r="N327" s="70" t="str">
        <f>IF('Request Testing'!N327="","",'Request Testing'!N327)</f>
        <v/>
      </c>
      <c r="O327" s="72" t="str">
        <f>IF('Request Testing'!O327&lt;1,"",IF(AND(OR('Request Testing'!L327&gt;0,'Request Testing'!M327&gt;0,'Request Testing'!N327&gt;0),COUNTA('Request Testing'!O327)&gt;0),"","PV"))</f>
        <v/>
      </c>
      <c r="P327" s="72" t="str">
        <f>IF('Request Testing'!P327&lt;1,"",IF(AND(OR('Request Testing'!L327&gt;0,'Request Testing'!M327&gt;0),COUNTA('Request Testing'!P327)&gt;0),"HPS ADD ON","HPS"))</f>
        <v/>
      </c>
      <c r="Q327" s="72" t="str">
        <f>IF('Request Testing'!Q327&lt;1,"",IF(AND(OR('Request Testing'!L327&gt;0,'Request Testing'!M327&gt;0),COUNTA('Request Testing'!Q327)&gt;0),"CC ADD ON","CC"))</f>
        <v/>
      </c>
      <c r="R327" s="72" t="str">
        <f>IF('Request Testing'!R327&lt;1,"",IF(AND(OR('Request Testing'!L327&gt;0,'Request Testing'!M327&gt;0),COUNTA('Request Testing'!R327)&gt;0),"RC ADD ON","RC"))</f>
        <v/>
      </c>
      <c r="S327" s="70" t="str">
        <f>IF('Request Testing'!S327&lt;1,"",IF(AND(OR('Request Testing'!L327&gt;0,'Request Testing'!M327&gt;0),COUNTA('Request Testing'!S327)&gt;0),"DL ADD ON","DL"))</f>
        <v/>
      </c>
      <c r="T327" s="70" t="str">
        <f>IF('Request Testing'!T327="","",'Request Testing'!T327)</f>
        <v/>
      </c>
      <c r="U327" s="70" t="str">
        <f>IF('Request Testing'!U327&lt;1,"",IF(AND(OR('Request Testing'!L327&gt;0,'Request Testing'!M327&gt;0),COUNTA('Request Testing'!U327)&gt;0),"OH ADD ON","OH"))</f>
        <v/>
      </c>
      <c r="V327" s="73" t="str">
        <f>IF('Request Testing'!V327&lt;1,"",IF(AND(OR('Request Testing'!L327&gt;0,'Request Testing'!M327&gt;0),COUNTA('Request Testing'!V327)&gt;0),"GCP","AM"))</f>
        <v/>
      </c>
      <c r="W327" s="73" t="str">
        <f>IF('Request Testing'!W327&lt;1,"",IF(AND(OR('Request Testing'!L327&gt;0,'Request Testing'!M327&gt;0),COUNTA('Request Testing'!W327)&gt;0),"GCP","NH"))</f>
        <v/>
      </c>
      <c r="X327" s="73" t="str">
        <f>IF('Request Testing'!X327&lt;1,"",IF(AND(OR('Request Testing'!L327&gt;0,'Request Testing'!M327&gt;0),COUNTA('Request Testing'!X327)&gt;0),"GCP","CA"))</f>
        <v/>
      </c>
      <c r="Y327" s="73" t="str">
        <f>IF('Request Testing'!Y327&lt;1,"",IF(AND(OR('Request Testing'!L327&gt;0,'Request Testing'!M327&gt;0),COUNTA('Request Testing'!Y327)&gt;0),"GCP","DD"))</f>
        <v/>
      </c>
      <c r="Z327" s="73" t="str">
        <f>IF('Request Testing'!Z327&lt;1,"",IF(AND(OR('Request Testing'!L327&gt;0,'Request Testing'!M327&gt;0),COUNTA('Request Testing'!Z327)&gt;0),"GCP","TH"))</f>
        <v/>
      </c>
      <c r="AA327" s="73" t="str">
        <f>IF('Request Testing'!AA327&lt;1,"",IF(AND(OR('Request Testing'!L327&gt;0,'Request Testing'!M327&gt;0),COUNTA('Request Testing'!AA327)&gt;0),"GCP","PHA"))</f>
        <v/>
      </c>
      <c r="AB327" s="73" t="str">
        <f>IF('Request Testing'!AB327&lt;1,"",IF(AND(OR('Request Testing'!L327&gt;0,'Request Testing'!M327&gt;0),COUNTA('Request Testing'!AB327)&gt;0),"GCP","OS"))</f>
        <v/>
      </c>
      <c r="AE327" s="74" t="str">
        <f>IF(OR('Request Testing'!L327&gt;0,'Request Testing'!M327&gt;0,'Request Testing'!N327&gt;0,'Request Testing'!O327&gt;0,'Request Testing'!P327&gt;0,'Request Testing'!Q327&gt;0,'Request Testing'!R327&gt;0,'Request Testing'!S327&gt;0,'Request Testing'!T327&gt;0,'Request Testing'!U327&gt;0,'Request Testing'!V327&gt;0,'Request Testing'!W327&gt;0,'Request Testing'!X327&gt;0,'Request Testing'!Y327&gt;0,'Request Testing'!Z327&gt;0,'Request Testing'!AA327&gt;0,'Request Testing'!AB327&gt;0),"X","")</f>
        <v/>
      </c>
      <c r="AF327" s="75" t="str">
        <f>IF(ISNUMBER(SEARCH({"S"},C327)),"S",IF(ISNUMBER(SEARCH({"M"},C327)),"B",IF(ISNUMBER(SEARCH({"B"},C327)),"B",IF(ISNUMBER(SEARCH({"C"},C327)),"C",IF(ISNUMBER(SEARCH({"H"},C327)),"C",IF(ISNUMBER(SEARCH({"F"},C327)),"C",""))))))</f>
        <v/>
      </c>
      <c r="AG327" s="74" t="str">
        <f t="shared" si="80"/>
        <v/>
      </c>
      <c r="AH327" s="74" t="str">
        <f t="shared" si="81"/>
        <v/>
      </c>
      <c r="AI327" s="74" t="str">
        <f t="shared" si="82"/>
        <v/>
      </c>
      <c r="AJ327" s="4" t="str">
        <f t="shared" si="83"/>
        <v/>
      </c>
      <c r="AK327" s="76" t="str">
        <f>IF('Request Testing'!M327&lt;1,"",IF(AND(OR('Request Testing'!$E$1&gt;0),COUNTA('Request Testing'!M327)&gt;0),"CHR","GGP-LD"))</f>
        <v/>
      </c>
      <c r="AL327" s="4" t="str">
        <f t="shared" si="84"/>
        <v/>
      </c>
      <c r="AM327" s="52" t="str">
        <f t="shared" si="85"/>
        <v/>
      </c>
      <c r="AN327" s="4" t="str">
        <f t="shared" si="86"/>
        <v/>
      </c>
      <c r="AO327" s="4" t="str">
        <f t="shared" si="87"/>
        <v/>
      </c>
      <c r="AP327" s="74" t="str">
        <f t="shared" si="88"/>
        <v/>
      </c>
      <c r="AQ327" s="4" t="str">
        <f t="shared" si="89"/>
        <v/>
      </c>
      <c r="AR327" s="4" t="str">
        <f t="shared" si="99"/>
        <v/>
      </c>
      <c r="AS327" s="74" t="str">
        <f t="shared" si="90"/>
        <v/>
      </c>
      <c r="AT327" s="4" t="str">
        <f t="shared" si="91"/>
        <v/>
      </c>
      <c r="AU327" s="4" t="str">
        <f t="shared" si="92"/>
        <v/>
      </c>
      <c r="AV327" s="4" t="str">
        <f t="shared" si="93"/>
        <v/>
      </c>
      <c r="AW327" s="4" t="str">
        <f t="shared" si="94"/>
        <v/>
      </c>
      <c r="AX327" s="4" t="str">
        <f t="shared" si="95"/>
        <v/>
      </c>
      <c r="AY327" s="4" t="str">
        <f t="shared" si="96"/>
        <v/>
      </c>
      <c r="AZ327" s="4" t="str">
        <f t="shared" si="97"/>
        <v/>
      </c>
      <c r="BA327" s="77" t="str">
        <f>IF(AND(OR('Request Testing'!L327&gt;0,'Request Testing'!M327&gt;0),COUNTA('Request Testing'!V327:AB327)&gt;0),"Run Panel","")</f>
        <v/>
      </c>
      <c r="BC327" s="78" t="str">
        <f>IF(AG327="Blood Card",'Order Details'!$S$34,"")</f>
        <v/>
      </c>
      <c r="BD327" s="78" t="str">
        <f>IF(AH327="Hair Card",'Order Details'!$S$35,"")</f>
        <v/>
      </c>
      <c r="BF327" s="4" t="str">
        <f>IF(AJ327="GGP-HD",'Order Details'!$N$10,"")</f>
        <v/>
      </c>
      <c r="BG327" s="79" t="str">
        <f>IF(AK327="GGP-LD",'Order Details'!$N$15,IF(AK327="CHR",'Order Details'!$P$15,""))</f>
        <v/>
      </c>
      <c r="BH327" s="52" t="str">
        <f>IF(AL327="GGP-uLD",'Order Details'!$N$18,"")</f>
        <v/>
      </c>
      <c r="BI327" s="80" t="str">
        <f>IF(AM327="PV",'Order Details'!$N$24,"")</f>
        <v/>
      </c>
      <c r="BJ327" s="78" t="str">
        <f>IF(AN327="HPS",'Order Details'!$N$34,IF(AN327="HPS ADD ON",'Order Details'!$M$34,""))</f>
        <v/>
      </c>
      <c r="BK327" s="78" t="str">
        <f>IF(AO327="CC",'Order Details'!$N$33,IF(AO327="CC ADD ON",'Order Details'!$M$33,""))</f>
        <v/>
      </c>
      <c r="BL327" s="79" t="str">
        <f>IF(AP327="DL",'Order Details'!$N$35,"")</f>
        <v/>
      </c>
      <c r="BM327" s="79" t="str">
        <f>IF(AQ327="RC",'Order Details'!$N$36,"")</f>
        <v/>
      </c>
      <c r="BN327" s="79" t="str">
        <f>IF(AR327="OH",'Order Details'!$N$37,"")</f>
        <v/>
      </c>
      <c r="BO327" s="79" t="str">
        <f>IF(AS327="BVD",'Order Details'!$N$38,"")</f>
        <v/>
      </c>
      <c r="BP327" s="79" t="str">
        <f>IF(AT327="AM",'Order Details'!$N$40,"")</f>
        <v/>
      </c>
      <c r="BQ327" s="79" t="str">
        <f>IF(AU327="NH",'Order Details'!$N$41,"")</f>
        <v/>
      </c>
      <c r="BR327" s="79" t="str">
        <f>IF(AV327="CA",'Order Details'!$N$42,"")</f>
        <v/>
      </c>
      <c r="BS327" s="79" t="str">
        <f>IF(AW327="DD",'Order Details'!$N$43,"")</f>
        <v/>
      </c>
      <c r="BT327" s="79" t="str">
        <f>IF(AX327="TH",'Order Details'!$N$45,"")</f>
        <v/>
      </c>
      <c r="BU327" s="79" t="str">
        <f>IF(AY327="PHA",'Order Details'!$N$44,"")</f>
        <v/>
      </c>
      <c r="BV327" s="79" t="str">
        <f>IF(AZ327="OS",'Order Details'!$N$46,"")</f>
        <v/>
      </c>
      <c r="BW327" s="79" t="str">
        <f>IF(BA327="RUN PANEL",'Order Details'!$N$39,"")</f>
        <v/>
      </c>
      <c r="BX327" s="79" t="str">
        <f t="shared" si="98"/>
        <v/>
      </c>
    </row>
    <row r="328" spans="1:76" ht="15.75" customHeight="1">
      <c r="A328" s="22" t="str">
        <f>IF('Request Testing'!A328&gt;0,'Request Testing'!A328,"")</f>
        <v/>
      </c>
      <c r="B328" s="70" t="str">
        <f>IF('Request Testing'!B328="","",'Request Testing'!B328)</f>
        <v/>
      </c>
      <c r="C328" s="70" t="str">
        <f>IF('Request Testing'!C328="","",'Request Testing'!C328)</f>
        <v/>
      </c>
      <c r="D328" s="24" t="str">
        <f>IF('Request Testing'!D328="","",'Request Testing'!D328)</f>
        <v/>
      </c>
      <c r="E328" s="24" t="str">
        <f>IF('Request Testing'!E328="","",'Request Testing'!E328)</f>
        <v/>
      </c>
      <c r="F328" s="24" t="str">
        <f>IF('Request Testing'!F328="","",'Request Testing'!F328)</f>
        <v/>
      </c>
      <c r="G328" s="22" t="str">
        <f>IF('Request Testing'!G328="","",'Request Testing'!G328)</f>
        <v/>
      </c>
      <c r="H328" s="71" t="str">
        <f>IF('Request Testing'!H328="","",'Request Testing'!H328)</f>
        <v/>
      </c>
      <c r="I328" s="22" t="str">
        <f>IF('Request Testing'!I328="","",'Request Testing'!I328)</f>
        <v/>
      </c>
      <c r="J328" s="22" t="str">
        <f>IF('Request Testing'!J328="","",'Request Testing'!J328)</f>
        <v/>
      </c>
      <c r="K328" s="22" t="str">
        <f>IF('Request Testing'!K328="","",'Request Testing'!K328)</f>
        <v/>
      </c>
      <c r="L328" s="70" t="str">
        <f>IF('Request Testing'!L328="","",'Request Testing'!L328)</f>
        <v/>
      </c>
      <c r="M328" s="70" t="str">
        <f>IF('Request Testing'!M328="","",'Request Testing'!M328)</f>
        <v/>
      </c>
      <c r="N328" s="70" t="str">
        <f>IF('Request Testing'!N328="","",'Request Testing'!N328)</f>
        <v/>
      </c>
      <c r="O328" s="72" t="str">
        <f>IF('Request Testing'!O328&lt;1,"",IF(AND(OR('Request Testing'!L328&gt;0,'Request Testing'!M328&gt;0,'Request Testing'!N328&gt;0),COUNTA('Request Testing'!O328)&gt;0),"","PV"))</f>
        <v/>
      </c>
      <c r="P328" s="72" t="str">
        <f>IF('Request Testing'!P328&lt;1,"",IF(AND(OR('Request Testing'!L328&gt;0,'Request Testing'!M328&gt;0),COUNTA('Request Testing'!P328)&gt;0),"HPS ADD ON","HPS"))</f>
        <v/>
      </c>
      <c r="Q328" s="72" t="str">
        <f>IF('Request Testing'!Q328&lt;1,"",IF(AND(OR('Request Testing'!L328&gt;0,'Request Testing'!M328&gt;0),COUNTA('Request Testing'!Q328)&gt;0),"CC ADD ON","CC"))</f>
        <v/>
      </c>
      <c r="R328" s="72" t="str">
        <f>IF('Request Testing'!R328&lt;1,"",IF(AND(OR('Request Testing'!L328&gt;0,'Request Testing'!M328&gt;0),COUNTA('Request Testing'!R328)&gt;0),"RC ADD ON","RC"))</f>
        <v/>
      </c>
      <c r="S328" s="70" t="str">
        <f>IF('Request Testing'!S328&lt;1,"",IF(AND(OR('Request Testing'!L328&gt;0,'Request Testing'!M328&gt;0),COUNTA('Request Testing'!S328)&gt;0),"DL ADD ON","DL"))</f>
        <v/>
      </c>
      <c r="T328" s="70" t="str">
        <f>IF('Request Testing'!T328="","",'Request Testing'!T328)</f>
        <v/>
      </c>
      <c r="U328" s="70" t="str">
        <f>IF('Request Testing'!U328&lt;1,"",IF(AND(OR('Request Testing'!L328&gt;0,'Request Testing'!M328&gt;0),COUNTA('Request Testing'!U328)&gt;0),"OH ADD ON","OH"))</f>
        <v/>
      </c>
      <c r="V328" s="73" t="str">
        <f>IF('Request Testing'!V328&lt;1,"",IF(AND(OR('Request Testing'!L328&gt;0,'Request Testing'!M328&gt;0),COUNTA('Request Testing'!V328)&gt;0),"GCP","AM"))</f>
        <v/>
      </c>
      <c r="W328" s="73" t="str">
        <f>IF('Request Testing'!W328&lt;1,"",IF(AND(OR('Request Testing'!L328&gt;0,'Request Testing'!M328&gt;0),COUNTA('Request Testing'!W328)&gt;0),"GCP","NH"))</f>
        <v/>
      </c>
      <c r="X328" s="73" t="str">
        <f>IF('Request Testing'!X328&lt;1,"",IF(AND(OR('Request Testing'!L328&gt;0,'Request Testing'!M328&gt;0),COUNTA('Request Testing'!X328)&gt;0),"GCP","CA"))</f>
        <v/>
      </c>
      <c r="Y328" s="73" t="str">
        <f>IF('Request Testing'!Y328&lt;1,"",IF(AND(OR('Request Testing'!L328&gt;0,'Request Testing'!M328&gt;0),COUNTA('Request Testing'!Y328)&gt;0),"GCP","DD"))</f>
        <v/>
      </c>
      <c r="Z328" s="73" t="str">
        <f>IF('Request Testing'!Z328&lt;1,"",IF(AND(OR('Request Testing'!L328&gt;0,'Request Testing'!M328&gt;0),COUNTA('Request Testing'!Z328)&gt;0),"GCP","TH"))</f>
        <v/>
      </c>
      <c r="AA328" s="73" t="str">
        <f>IF('Request Testing'!AA328&lt;1,"",IF(AND(OR('Request Testing'!L328&gt;0,'Request Testing'!M328&gt;0),COUNTA('Request Testing'!AA328)&gt;0),"GCP","PHA"))</f>
        <v/>
      </c>
      <c r="AB328" s="73" t="str">
        <f>IF('Request Testing'!AB328&lt;1,"",IF(AND(OR('Request Testing'!L328&gt;0,'Request Testing'!M328&gt;0),COUNTA('Request Testing'!AB328)&gt;0),"GCP","OS"))</f>
        <v/>
      </c>
      <c r="AE328" s="74" t="str">
        <f>IF(OR('Request Testing'!L328&gt;0,'Request Testing'!M328&gt;0,'Request Testing'!N328&gt;0,'Request Testing'!O328&gt;0,'Request Testing'!P328&gt;0,'Request Testing'!Q328&gt;0,'Request Testing'!R328&gt;0,'Request Testing'!S328&gt;0,'Request Testing'!T328&gt;0,'Request Testing'!U328&gt;0,'Request Testing'!V328&gt;0,'Request Testing'!W328&gt;0,'Request Testing'!X328&gt;0,'Request Testing'!Y328&gt;0,'Request Testing'!Z328&gt;0,'Request Testing'!AA328&gt;0,'Request Testing'!AB328&gt;0),"X","")</f>
        <v/>
      </c>
      <c r="AF328" s="75" t="str">
        <f>IF(ISNUMBER(SEARCH({"S"},C328)),"S",IF(ISNUMBER(SEARCH({"M"},C328)),"B",IF(ISNUMBER(SEARCH({"B"},C328)),"B",IF(ISNUMBER(SEARCH({"C"},C328)),"C",IF(ISNUMBER(SEARCH({"H"},C328)),"C",IF(ISNUMBER(SEARCH({"F"},C328)),"C",""))))))</f>
        <v/>
      </c>
      <c r="AG328" s="74" t="str">
        <f t="shared" si="80"/>
        <v/>
      </c>
      <c r="AH328" s="74" t="str">
        <f t="shared" si="81"/>
        <v/>
      </c>
      <c r="AI328" s="74" t="str">
        <f t="shared" si="82"/>
        <v/>
      </c>
      <c r="AJ328" s="4" t="str">
        <f t="shared" si="83"/>
        <v/>
      </c>
      <c r="AK328" s="76" t="str">
        <f>IF('Request Testing'!M328&lt;1,"",IF(AND(OR('Request Testing'!$E$1&gt;0),COUNTA('Request Testing'!M328)&gt;0),"CHR","GGP-LD"))</f>
        <v/>
      </c>
      <c r="AL328" s="4" t="str">
        <f t="shared" si="84"/>
        <v/>
      </c>
      <c r="AM328" s="52" t="str">
        <f t="shared" si="85"/>
        <v/>
      </c>
      <c r="AN328" s="4" t="str">
        <f t="shared" si="86"/>
        <v/>
      </c>
      <c r="AO328" s="4" t="str">
        <f t="shared" si="87"/>
        <v/>
      </c>
      <c r="AP328" s="74" t="str">
        <f t="shared" si="88"/>
        <v/>
      </c>
      <c r="AQ328" s="4" t="str">
        <f t="shared" si="89"/>
        <v/>
      </c>
      <c r="AR328" s="4" t="str">
        <f t="shared" si="99"/>
        <v/>
      </c>
      <c r="AS328" s="74" t="str">
        <f t="shared" si="90"/>
        <v/>
      </c>
      <c r="AT328" s="4" t="str">
        <f t="shared" si="91"/>
        <v/>
      </c>
      <c r="AU328" s="4" t="str">
        <f t="shared" si="92"/>
        <v/>
      </c>
      <c r="AV328" s="4" t="str">
        <f t="shared" si="93"/>
        <v/>
      </c>
      <c r="AW328" s="4" t="str">
        <f t="shared" si="94"/>
        <v/>
      </c>
      <c r="AX328" s="4" t="str">
        <f t="shared" si="95"/>
        <v/>
      </c>
      <c r="AY328" s="4" t="str">
        <f t="shared" si="96"/>
        <v/>
      </c>
      <c r="AZ328" s="4" t="str">
        <f t="shared" si="97"/>
        <v/>
      </c>
      <c r="BA328" s="77" t="str">
        <f>IF(AND(OR('Request Testing'!L328&gt;0,'Request Testing'!M328&gt;0),COUNTA('Request Testing'!V328:AB328)&gt;0),"Run Panel","")</f>
        <v/>
      </c>
      <c r="BC328" s="78" t="str">
        <f>IF(AG328="Blood Card",'Order Details'!$S$34,"")</f>
        <v/>
      </c>
      <c r="BD328" s="78" t="str">
        <f>IF(AH328="Hair Card",'Order Details'!$S$35,"")</f>
        <v/>
      </c>
      <c r="BF328" s="4" t="str">
        <f>IF(AJ328="GGP-HD",'Order Details'!$N$10,"")</f>
        <v/>
      </c>
      <c r="BG328" s="79" t="str">
        <f>IF(AK328="GGP-LD",'Order Details'!$N$15,IF(AK328="CHR",'Order Details'!$P$15,""))</f>
        <v/>
      </c>
      <c r="BH328" s="52" t="str">
        <f>IF(AL328="GGP-uLD",'Order Details'!$N$18,"")</f>
        <v/>
      </c>
      <c r="BI328" s="80" t="str">
        <f>IF(AM328="PV",'Order Details'!$N$24,"")</f>
        <v/>
      </c>
      <c r="BJ328" s="78" t="str">
        <f>IF(AN328="HPS",'Order Details'!$N$34,IF(AN328="HPS ADD ON",'Order Details'!$M$34,""))</f>
        <v/>
      </c>
      <c r="BK328" s="78" t="str">
        <f>IF(AO328="CC",'Order Details'!$N$33,IF(AO328="CC ADD ON",'Order Details'!$M$33,""))</f>
        <v/>
      </c>
      <c r="BL328" s="79" t="str">
        <f>IF(AP328="DL",'Order Details'!$N$35,"")</f>
        <v/>
      </c>
      <c r="BM328" s="79" t="str">
        <f>IF(AQ328="RC",'Order Details'!$N$36,"")</f>
        <v/>
      </c>
      <c r="BN328" s="79" t="str">
        <f>IF(AR328="OH",'Order Details'!$N$37,"")</f>
        <v/>
      </c>
      <c r="BO328" s="79" t="str">
        <f>IF(AS328="BVD",'Order Details'!$N$38,"")</f>
        <v/>
      </c>
      <c r="BP328" s="79" t="str">
        <f>IF(AT328="AM",'Order Details'!$N$40,"")</f>
        <v/>
      </c>
      <c r="BQ328" s="79" t="str">
        <f>IF(AU328="NH",'Order Details'!$N$41,"")</f>
        <v/>
      </c>
      <c r="BR328" s="79" t="str">
        <f>IF(AV328="CA",'Order Details'!$N$42,"")</f>
        <v/>
      </c>
      <c r="BS328" s="79" t="str">
        <f>IF(AW328="DD",'Order Details'!$N$43,"")</f>
        <v/>
      </c>
      <c r="BT328" s="79" t="str">
        <f>IF(AX328="TH",'Order Details'!$N$45,"")</f>
        <v/>
      </c>
      <c r="BU328" s="79" t="str">
        <f>IF(AY328="PHA",'Order Details'!$N$44,"")</f>
        <v/>
      </c>
      <c r="BV328" s="79" t="str">
        <f>IF(AZ328="OS",'Order Details'!$N$46,"")</f>
        <v/>
      </c>
      <c r="BW328" s="79" t="str">
        <f>IF(BA328="RUN PANEL",'Order Details'!$N$39,"")</f>
        <v/>
      </c>
      <c r="BX328" s="79" t="str">
        <f t="shared" si="98"/>
        <v/>
      </c>
    </row>
    <row r="329" spans="1:76" ht="15.75" customHeight="1">
      <c r="A329" s="22" t="str">
        <f>IF('Request Testing'!A329&gt;0,'Request Testing'!A329,"")</f>
        <v/>
      </c>
      <c r="B329" s="70" t="str">
        <f>IF('Request Testing'!B329="","",'Request Testing'!B329)</f>
        <v/>
      </c>
      <c r="C329" s="70" t="str">
        <f>IF('Request Testing'!C329="","",'Request Testing'!C329)</f>
        <v/>
      </c>
      <c r="D329" s="24" t="str">
        <f>IF('Request Testing'!D329="","",'Request Testing'!D329)</f>
        <v/>
      </c>
      <c r="E329" s="24" t="str">
        <f>IF('Request Testing'!E329="","",'Request Testing'!E329)</f>
        <v/>
      </c>
      <c r="F329" s="24" t="str">
        <f>IF('Request Testing'!F329="","",'Request Testing'!F329)</f>
        <v/>
      </c>
      <c r="G329" s="22" t="str">
        <f>IF('Request Testing'!G329="","",'Request Testing'!G329)</f>
        <v/>
      </c>
      <c r="H329" s="71" t="str">
        <f>IF('Request Testing'!H329="","",'Request Testing'!H329)</f>
        <v/>
      </c>
      <c r="I329" s="22" t="str">
        <f>IF('Request Testing'!I329="","",'Request Testing'!I329)</f>
        <v/>
      </c>
      <c r="J329" s="22" t="str">
        <f>IF('Request Testing'!J329="","",'Request Testing'!J329)</f>
        <v/>
      </c>
      <c r="K329" s="22" t="str">
        <f>IF('Request Testing'!K329="","",'Request Testing'!K329)</f>
        <v/>
      </c>
      <c r="L329" s="70" t="str">
        <f>IF('Request Testing'!L329="","",'Request Testing'!L329)</f>
        <v/>
      </c>
      <c r="M329" s="70" t="str">
        <f>IF('Request Testing'!M329="","",'Request Testing'!M329)</f>
        <v/>
      </c>
      <c r="N329" s="70" t="str">
        <f>IF('Request Testing'!N329="","",'Request Testing'!N329)</f>
        <v/>
      </c>
      <c r="O329" s="72" t="str">
        <f>IF('Request Testing'!O329&lt;1,"",IF(AND(OR('Request Testing'!L329&gt;0,'Request Testing'!M329&gt;0,'Request Testing'!N329&gt;0),COUNTA('Request Testing'!O329)&gt;0),"","PV"))</f>
        <v/>
      </c>
      <c r="P329" s="72" t="str">
        <f>IF('Request Testing'!P329&lt;1,"",IF(AND(OR('Request Testing'!L329&gt;0,'Request Testing'!M329&gt;0),COUNTA('Request Testing'!P329)&gt;0),"HPS ADD ON","HPS"))</f>
        <v/>
      </c>
      <c r="Q329" s="72" t="str">
        <f>IF('Request Testing'!Q329&lt;1,"",IF(AND(OR('Request Testing'!L329&gt;0,'Request Testing'!M329&gt;0),COUNTA('Request Testing'!Q329)&gt;0),"CC ADD ON","CC"))</f>
        <v/>
      </c>
      <c r="R329" s="72" t="str">
        <f>IF('Request Testing'!R329&lt;1,"",IF(AND(OR('Request Testing'!L329&gt;0,'Request Testing'!M329&gt;0),COUNTA('Request Testing'!R329)&gt;0),"RC ADD ON","RC"))</f>
        <v/>
      </c>
      <c r="S329" s="70" t="str">
        <f>IF('Request Testing'!S329&lt;1,"",IF(AND(OR('Request Testing'!L329&gt;0,'Request Testing'!M329&gt;0),COUNTA('Request Testing'!S329)&gt;0),"DL ADD ON","DL"))</f>
        <v/>
      </c>
      <c r="T329" s="70" t="str">
        <f>IF('Request Testing'!T329="","",'Request Testing'!T329)</f>
        <v/>
      </c>
      <c r="U329" s="70" t="str">
        <f>IF('Request Testing'!U329&lt;1,"",IF(AND(OR('Request Testing'!L329&gt;0,'Request Testing'!M329&gt;0),COUNTA('Request Testing'!U329)&gt;0),"OH ADD ON","OH"))</f>
        <v/>
      </c>
      <c r="V329" s="73" t="str">
        <f>IF('Request Testing'!V329&lt;1,"",IF(AND(OR('Request Testing'!L329&gt;0,'Request Testing'!M329&gt;0),COUNTA('Request Testing'!V329)&gt;0),"GCP","AM"))</f>
        <v/>
      </c>
      <c r="W329" s="73" t="str">
        <f>IF('Request Testing'!W329&lt;1,"",IF(AND(OR('Request Testing'!L329&gt;0,'Request Testing'!M329&gt;0),COUNTA('Request Testing'!W329)&gt;0),"GCP","NH"))</f>
        <v/>
      </c>
      <c r="X329" s="73" t="str">
        <f>IF('Request Testing'!X329&lt;1,"",IF(AND(OR('Request Testing'!L329&gt;0,'Request Testing'!M329&gt;0),COUNTA('Request Testing'!X329)&gt;0),"GCP","CA"))</f>
        <v/>
      </c>
      <c r="Y329" s="73" t="str">
        <f>IF('Request Testing'!Y329&lt;1,"",IF(AND(OR('Request Testing'!L329&gt;0,'Request Testing'!M329&gt;0),COUNTA('Request Testing'!Y329)&gt;0),"GCP","DD"))</f>
        <v/>
      </c>
      <c r="Z329" s="73" t="str">
        <f>IF('Request Testing'!Z329&lt;1,"",IF(AND(OR('Request Testing'!L329&gt;0,'Request Testing'!M329&gt;0),COUNTA('Request Testing'!Z329)&gt;0),"GCP","TH"))</f>
        <v/>
      </c>
      <c r="AA329" s="73" t="str">
        <f>IF('Request Testing'!AA329&lt;1,"",IF(AND(OR('Request Testing'!L329&gt;0,'Request Testing'!M329&gt;0),COUNTA('Request Testing'!AA329)&gt;0),"GCP","PHA"))</f>
        <v/>
      </c>
      <c r="AB329" s="73" t="str">
        <f>IF('Request Testing'!AB329&lt;1,"",IF(AND(OR('Request Testing'!L329&gt;0,'Request Testing'!M329&gt;0),COUNTA('Request Testing'!AB329)&gt;0),"GCP","OS"))</f>
        <v/>
      </c>
      <c r="AE329" s="74" t="str">
        <f>IF(OR('Request Testing'!L329&gt;0,'Request Testing'!M329&gt;0,'Request Testing'!N329&gt;0,'Request Testing'!O329&gt;0,'Request Testing'!P329&gt;0,'Request Testing'!Q329&gt;0,'Request Testing'!R329&gt;0,'Request Testing'!S329&gt;0,'Request Testing'!T329&gt;0,'Request Testing'!U329&gt;0,'Request Testing'!V329&gt;0,'Request Testing'!W329&gt;0,'Request Testing'!X329&gt;0,'Request Testing'!Y329&gt;0,'Request Testing'!Z329&gt;0,'Request Testing'!AA329&gt;0,'Request Testing'!AB329&gt;0),"X","")</f>
        <v/>
      </c>
      <c r="AF329" s="75" t="str">
        <f>IF(ISNUMBER(SEARCH({"S"},C329)),"S",IF(ISNUMBER(SEARCH({"M"},C329)),"B",IF(ISNUMBER(SEARCH({"B"},C329)),"B",IF(ISNUMBER(SEARCH({"C"},C329)),"C",IF(ISNUMBER(SEARCH({"H"},C329)),"C",IF(ISNUMBER(SEARCH({"F"},C329)),"C",""))))))</f>
        <v/>
      </c>
      <c r="AG329" s="74" t="str">
        <f t="shared" si="80"/>
        <v/>
      </c>
      <c r="AH329" s="74" t="str">
        <f t="shared" si="81"/>
        <v/>
      </c>
      <c r="AI329" s="74" t="str">
        <f t="shared" si="82"/>
        <v/>
      </c>
      <c r="AJ329" s="4" t="str">
        <f t="shared" si="83"/>
        <v/>
      </c>
      <c r="AK329" s="76" t="str">
        <f>IF('Request Testing'!M329&lt;1,"",IF(AND(OR('Request Testing'!$E$1&gt;0),COUNTA('Request Testing'!M329)&gt;0),"CHR","GGP-LD"))</f>
        <v/>
      </c>
      <c r="AL329" s="4" t="str">
        <f t="shared" si="84"/>
        <v/>
      </c>
      <c r="AM329" s="52" t="str">
        <f t="shared" si="85"/>
        <v/>
      </c>
      <c r="AN329" s="4" t="str">
        <f t="shared" si="86"/>
        <v/>
      </c>
      <c r="AO329" s="4" t="str">
        <f t="shared" si="87"/>
        <v/>
      </c>
      <c r="AP329" s="74" t="str">
        <f t="shared" si="88"/>
        <v/>
      </c>
      <c r="AQ329" s="4" t="str">
        <f t="shared" si="89"/>
        <v/>
      </c>
      <c r="AR329" s="4" t="str">
        <f t="shared" si="99"/>
        <v/>
      </c>
      <c r="AS329" s="74" t="str">
        <f t="shared" si="90"/>
        <v/>
      </c>
      <c r="AT329" s="4" t="str">
        <f t="shared" si="91"/>
        <v/>
      </c>
      <c r="AU329" s="4" t="str">
        <f t="shared" si="92"/>
        <v/>
      </c>
      <c r="AV329" s="4" t="str">
        <f t="shared" si="93"/>
        <v/>
      </c>
      <c r="AW329" s="4" t="str">
        <f t="shared" si="94"/>
        <v/>
      </c>
      <c r="AX329" s="4" t="str">
        <f t="shared" si="95"/>
        <v/>
      </c>
      <c r="AY329" s="4" t="str">
        <f t="shared" si="96"/>
        <v/>
      </c>
      <c r="AZ329" s="4" t="str">
        <f t="shared" si="97"/>
        <v/>
      </c>
      <c r="BA329" s="77" t="str">
        <f>IF(AND(OR('Request Testing'!L329&gt;0,'Request Testing'!M329&gt;0),COUNTA('Request Testing'!V329:AB329)&gt;0),"Run Panel","")</f>
        <v/>
      </c>
      <c r="BC329" s="78" t="str">
        <f>IF(AG329="Blood Card",'Order Details'!$S$34,"")</f>
        <v/>
      </c>
      <c r="BD329" s="78" t="str">
        <f>IF(AH329="Hair Card",'Order Details'!$S$35,"")</f>
        <v/>
      </c>
      <c r="BF329" s="4" t="str">
        <f>IF(AJ329="GGP-HD",'Order Details'!$N$10,"")</f>
        <v/>
      </c>
      <c r="BG329" s="79" t="str">
        <f>IF(AK329="GGP-LD",'Order Details'!$N$15,IF(AK329="CHR",'Order Details'!$P$15,""))</f>
        <v/>
      </c>
      <c r="BH329" s="52" t="str">
        <f>IF(AL329="GGP-uLD",'Order Details'!$N$18,"")</f>
        <v/>
      </c>
      <c r="BI329" s="80" t="str">
        <f>IF(AM329="PV",'Order Details'!$N$24,"")</f>
        <v/>
      </c>
      <c r="BJ329" s="78" t="str">
        <f>IF(AN329="HPS",'Order Details'!$N$34,IF(AN329="HPS ADD ON",'Order Details'!$M$34,""))</f>
        <v/>
      </c>
      <c r="BK329" s="78" t="str">
        <f>IF(AO329="CC",'Order Details'!$N$33,IF(AO329="CC ADD ON",'Order Details'!$M$33,""))</f>
        <v/>
      </c>
      <c r="BL329" s="79" t="str">
        <f>IF(AP329="DL",'Order Details'!$N$35,"")</f>
        <v/>
      </c>
      <c r="BM329" s="79" t="str">
        <f>IF(AQ329="RC",'Order Details'!$N$36,"")</f>
        <v/>
      </c>
      <c r="BN329" s="79" t="str">
        <f>IF(AR329="OH",'Order Details'!$N$37,"")</f>
        <v/>
      </c>
      <c r="BO329" s="79" t="str">
        <f>IF(AS329="BVD",'Order Details'!$N$38,"")</f>
        <v/>
      </c>
      <c r="BP329" s="79" t="str">
        <f>IF(AT329="AM",'Order Details'!$N$40,"")</f>
        <v/>
      </c>
      <c r="BQ329" s="79" t="str">
        <f>IF(AU329="NH",'Order Details'!$N$41,"")</f>
        <v/>
      </c>
      <c r="BR329" s="79" t="str">
        <f>IF(AV329="CA",'Order Details'!$N$42,"")</f>
        <v/>
      </c>
      <c r="BS329" s="79" t="str">
        <f>IF(AW329="DD",'Order Details'!$N$43,"")</f>
        <v/>
      </c>
      <c r="BT329" s="79" t="str">
        <f>IF(AX329="TH",'Order Details'!$N$45,"")</f>
        <v/>
      </c>
      <c r="BU329" s="79" t="str">
        <f>IF(AY329="PHA",'Order Details'!$N$44,"")</f>
        <v/>
      </c>
      <c r="BV329" s="79" t="str">
        <f>IF(AZ329="OS",'Order Details'!$N$46,"")</f>
        <v/>
      </c>
      <c r="BW329" s="79" t="str">
        <f>IF(BA329="RUN PANEL",'Order Details'!$N$39,"")</f>
        <v/>
      </c>
      <c r="BX329" s="79" t="str">
        <f t="shared" si="98"/>
        <v/>
      </c>
    </row>
    <row r="330" spans="1:76" ht="15.75" customHeight="1">
      <c r="A330" s="22" t="str">
        <f>IF('Request Testing'!A330&gt;0,'Request Testing'!A330,"")</f>
        <v/>
      </c>
      <c r="B330" s="70" t="str">
        <f>IF('Request Testing'!B330="","",'Request Testing'!B330)</f>
        <v/>
      </c>
      <c r="C330" s="70" t="str">
        <f>IF('Request Testing'!C330="","",'Request Testing'!C330)</f>
        <v/>
      </c>
      <c r="D330" s="24" t="str">
        <f>IF('Request Testing'!D330="","",'Request Testing'!D330)</f>
        <v/>
      </c>
      <c r="E330" s="24" t="str">
        <f>IF('Request Testing'!E330="","",'Request Testing'!E330)</f>
        <v/>
      </c>
      <c r="F330" s="24" t="str">
        <f>IF('Request Testing'!F330="","",'Request Testing'!F330)</f>
        <v/>
      </c>
      <c r="G330" s="22" t="str">
        <f>IF('Request Testing'!G330="","",'Request Testing'!G330)</f>
        <v/>
      </c>
      <c r="H330" s="71" t="str">
        <f>IF('Request Testing'!H330="","",'Request Testing'!H330)</f>
        <v/>
      </c>
      <c r="I330" s="22" t="str">
        <f>IF('Request Testing'!I330="","",'Request Testing'!I330)</f>
        <v/>
      </c>
      <c r="J330" s="22" t="str">
        <f>IF('Request Testing'!J330="","",'Request Testing'!J330)</f>
        <v/>
      </c>
      <c r="K330" s="22" t="str">
        <f>IF('Request Testing'!K330="","",'Request Testing'!K330)</f>
        <v/>
      </c>
      <c r="L330" s="70" t="str">
        <f>IF('Request Testing'!L330="","",'Request Testing'!L330)</f>
        <v/>
      </c>
      <c r="M330" s="70" t="str">
        <f>IF('Request Testing'!M330="","",'Request Testing'!M330)</f>
        <v/>
      </c>
      <c r="N330" s="70" t="str">
        <f>IF('Request Testing'!N330="","",'Request Testing'!N330)</f>
        <v/>
      </c>
      <c r="O330" s="72" t="str">
        <f>IF('Request Testing'!O330&lt;1,"",IF(AND(OR('Request Testing'!L330&gt;0,'Request Testing'!M330&gt;0,'Request Testing'!N330&gt;0),COUNTA('Request Testing'!O330)&gt;0),"","PV"))</f>
        <v/>
      </c>
      <c r="P330" s="72" t="str">
        <f>IF('Request Testing'!P330&lt;1,"",IF(AND(OR('Request Testing'!L330&gt;0,'Request Testing'!M330&gt;0),COUNTA('Request Testing'!P330)&gt;0),"HPS ADD ON","HPS"))</f>
        <v/>
      </c>
      <c r="Q330" s="72" t="str">
        <f>IF('Request Testing'!Q330&lt;1,"",IF(AND(OR('Request Testing'!L330&gt;0,'Request Testing'!M330&gt;0),COUNTA('Request Testing'!Q330)&gt;0),"CC ADD ON","CC"))</f>
        <v/>
      </c>
      <c r="R330" s="72" t="str">
        <f>IF('Request Testing'!R330&lt;1,"",IF(AND(OR('Request Testing'!L330&gt;0,'Request Testing'!M330&gt;0),COUNTA('Request Testing'!R330)&gt;0),"RC ADD ON","RC"))</f>
        <v/>
      </c>
      <c r="S330" s="70" t="str">
        <f>IF('Request Testing'!S330&lt;1,"",IF(AND(OR('Request Testing'!L330&gt;0,'Request Testing'!M330&gt;0),COUNTA('Request Testing'!S330)&gt;0),"DL ADD ON","DL"))</f>
        <v/>
      </c>
      <c r="T330" s="70" t="str">
        <f>IF('Request Testing'!T330="","",'Request Testing'!T330)</f>
        <v/>
      </c>
      <c r="U330" s="70" t="str">
        <f>IF('Request Testing'!U330&lt;1,"",IF(AND(OR('Request Testing'!L330&gt;0,'Request Testing'!M330&gt;0),COUNTA('Request Testing'!U330)&gt;0),"OH ADD ON","OH"))</f>
        <v/>
      </c>
      <c r="V330" s="73" t="str">
        <f>IF('Request Testing'!V330&lt;1,"",IF(AND(OR('Request Testing'!L330&gt;0,'Request Testing'!M330&gt;0),COUNTA('Request Testing'!V330)&gt;0),"GCP","AM"))</f>
        <v/>
      </c>
      <c r="W330" s="73" t="str">
        <f>IF('Request Testing'!W330&lt;1,"",IF(AND(OR('Request Testing'!L330&gt;0,'Request Testing'!M330&gt;0),COUNTA('Request Testing'!W330)&gt;0),"GCP","NH"))</f>
        <v/>
      </c>
      <c r="X330" s="73" t="str">
        <f>IF('Request Testing'!X330&lt;1,"",IF(AND(OR('Request Testing'!L330&gt;0,'Request Testing'!M330&gt;0),COUNTA('Request Testing'!X330)&gt;0),"GCP","CA"))</f>
        <v/>
      </c>
      <c r="Y330" s="73" t="str">
        <f>IF('Request Testing'!Y330&lt;1,"",IF(AND(OR('Request Testing'!L330&gt;0,'Request Testing'!M330&gt;0),COUNTA('Request Testing'!Y330)&gt;0),"GCP","DD"))</f>
        <v/>
      </c>
      <c r="Z330" s="73" t="str">
        <f>IF('Request Testing'!Z330&lt;1,"",IF(AND(OR('Request Testing'!L330&gt;0,'Request Testing'!M330&gt;0),COUNTA('Request Testing'!Z330)&gt;0),"GCP","TH"))</f>
        <v/>
      </c>
      <c r="AA330" s="73" t="str">
        <f>IF('Request Testing'!AA330&lt;1,"",IF(AND(OR('Request Testing'!L330&gt;0,'Request Testing'!M330&gt;0),COUNTA('Request Testing'!AA330)&gt;0),"GCP","PHA"))</f>
        <v/>
      </c>
      <c r="AB330" s="73" t="str">
        <f>IF('Request Testing'!AB330&lt;1,"",IF(AND(OR('Request Testing'!L330&gt;0,'Request Testing'!M330&gt;0),COUNTA('Request Testing'!AB330)&gt;0),"GCP","OS"))</f>
        <v/>
      </c>
      <c r="AE330" s="74" t="str">
        <f>IF(OR('Request Testing'!L330&gt;0,'Request Testing'!M330&gt;0,'Request Testing'!N330&gt;0,'Request Testing'!O330&gt;0,'Request Testing'!P330&gt;0,'Request Testing'!Q330&gt;0,'Request Testing'!R330&gt;0,'Request Testing'!S330&gt;0,'Request Testing'!T330&gt;0,'Request Testing'!U330&gt;0,'Request Testing'!V330&gt;0,'Request Testing'!W330&gt;0,'Request Testing'!X330&gt;0,'Request Testing'!Y330&gt;0,'Request Testing'!Z330&gt;0,'Request Testing'!AA330&gt;0,'Request Testing'!AB330&gt;0),"X","")</f>
        <v/>
      </c>
      <c r="AF330" s="75" t="str">
        <f>IF(ISNUMBER(SEARCH({"S"},C330)),"S",IF(ISNUMBER(SEARCH({"M"},C330)),"B",IF(ISNUMBER(SEARCH({"B"},C330)),"B",IF(ISNUMBER(SEARCH({"C"},C330)),"C",IF(ISNUMBER(SEARCH({"H"},C330)),"C",IF(ISNUMBER(SEARCH({"F"},C330)),"C",""))))))</f>
        <v/>
      </c>
      <c r="AG330" s="74" t="str">
        <f t="shared" si="80"/>
        <v/>
      </c>
      <c r="AH330" s="74" t="str">
        <f t="shared" si="81"/>
        <v/>
      </c>
      <c r="AI330" s="74" t="str">
        <f t="shared" si="82"/>
        <v/>
      </c>
      <c r="AJ330" s="4" t="str">
        <f t="shared" si="83"/>
        <v/>
      </c>
      <c r="AK330" s="76" t="str">
        <f>IF('Request Testing'!M330&lt;1,"",IF(AND(OR('Request Testing'!$E$1&gt;0),COUNTA('Request Testing'!M330)&gt;0),"CHR","GGP-LD"))</f>
        <v/>
      </c>
      <c r="AL330" s="4" t="str">
        <f t="shared" si="84"/>
        <v/>
      </c>
      <c r="AM330" s="52" t="str">
        <f t="shared" si="85"/>
        <v/>
      </c>
      <c r="AN330" s="4" t="str">
        <f t="shared" si="86"/>
        <v/>
      </c>
      <c r="AO330" s="4" t="str">
        <f t="shared" si="87"/>
        <v/>
      </c>
      <c r="AP330" s="74" t="str">
        <f t="shared" si="88"/>
        <v/>
      </c>
      <c r="AQ330" s="4" t="str">
        <f t="shared" si="89"/>
        <v/>
      </c>
      <c r="AR330" s="4" t="str">
        <f t="shared" si="99"/>
        <v/>
      </c>
      <c r="AS330" s="74" t="str">
        <f t="shared" si="90"/>
        <v/>
      </c>
      <c r="AT330" s="4" t="str">
        <f t="shared" si="91"/>
        <v/>
      </c>
      <c r="AU330" s="4" t="str">
        <f t="shared" si="92"/>
        <v/>
      </c>
      <c r="AV330" s="4" t="str">
        <f t="shared" si="93"/>
        <v/>
      </c>
      <c r="AW330" s="4" t="str">
        <f t="shared" si="94"/>
        <v/>
      </c>
      <c r="AX330" s="4" t="str">
        <f t="shared" si="95"/>
        <v/>
      </c>
      <c r="AY330" s="4" t="str">
        <f t="shared" si="96"/>
        <v/>
      </c>
      <c r="AZ330" s="4" t="str">
        <f t="shared" si="97"/>
        <v/>
      </c>
      <c r="BA330" s="77" t="str">
        <f>IF(AND(OR('Request Testing'!L330&gt;0,'Request Testing'!M330&gt;0),COUNTA('Request Testing'!V330:AB330)&gt;0),"Run Panel","")</f>
        <v/>
      </c>
      <c r="BC330" s="78" t="str">
        <f>IF(AG330="Blood Card",'Order Details'!$S$34,"")</f>
        <v/>
      </c>
      <c r="BD330" s="78" t="str">
        <f>IF(AH330="Hair Card",'Order Details'!$S$35,"")</f>
        <v/>
      </c>
      <c r="BF330" s="4" t="str">
        <f>IF(AJ330="GGP-HD",'Order Details'!$N$10,"")</f>
        <v/>
      </c>
      <c r="BG330" s="79" t="str">
        <f>IF(AK330="GGP-LD",'Order Details'!$N$15,IF(AK330="CHR",'Order Details'!$P$15,""))</f>
        <v/>
      </c>
      <c r="BH330" s="52" t="str">
        <f>IF(AL330="GGP-uLD",'Order Details'!$N$18,"")</f>
        <v/>
      </c>
      <c r="BI330" s="80" t="str">
        <f>IF(AM330="PV",'Order Details'!$N$24,"")</f>
        <v/>
      </c>
      <c r="BJ330" s="78" t="str">
        <f>IF(AN330="HPS",'Order Details'!$N$34,IF(AN330="HPS ADD ON",'Order Details'!$M$34,""))</f>
        <v/>
      </c>
      <c r="BK330" s="78" t="str">
        <f>IF(AO330="CC",'Order Details'!$N$33,IF(AO330="CC ADD ON",'Order Details'!$M$33,""))</f>
        <v/>
      </c>
      <c r="BL330" s="79" t="str">
        <f>IF(AP330="DL",'Order Details'!$N$35,"")</f>
        <v/>
      </c>
      <c r="BM330" s="79" t="str">
        <f>IF(AQ330="RC",'Order Details'!$N$36,"")</f>
        <v/>
      </c>
      <c r="BN330" s="79" t="str">
        <f>IF(AR330="OH",'Order Details'!$N$37,"")</f>
        <v/>
      </c>
      <c r="BO330" s="79" t="str">
        <f>IF(AS330="BVD",'Order Details'!$N$38,"")</f>
        <v/>
      </c>
      <c r="BP330" s="79" t="str">
        <f>IF(AT330="AM",'Order Details'!$N$40,"")</f>
        <v/>
      </c>
      <c r="BQ330" s="79" t="str">
        <f>IF(AU330="NH",'Order Details'!$N$41,"")</f>
        <v/>
      </c>
      <c r="BR330" s="79" t="str">
        <f>IF(AV330="CA",'Order Details'!$N$42,"")</f>
        <v/>
      </c>
      <c r="BS330" s="79" t="str">
        <f>IF(AW330="DD",'Order Details'!$N$43,"")</f>
        <v/>
      </c>
      <c r="BT330" s="79" t="str">
        <f>IF(AX330="TH",'Order Details'!$N$45,"")</f>
        <v/>
      </c>
      <c r="BU330" s="79" t="str">
        <f>IF(AY330="PHA",'Order Details'!$N$44,"")</f>
        <v/>
      </c>
      <c r="BV330" s="79" t="str">
        <f>IF(AZ330="OS",'Order Details'!$N$46,"")</f>
        <v/>
      </c>
      <c r="BW330" s="79" t="str">
        <f>IF(BA330="RUN PANEL",'Order Details'!$N$39,"")</f>
        <v/>
      </c>
      <c r="BX330" s="79" t="str">
        <f t="shared" si="98"/>
        <v/>
      </c>
    </row>
    <row r="331" spans="1:76" ht="15.75" customHeight="1">
      <c r="A331" s="22" t="str">
        <f>IF('Request Testing'!A331&gt;0,'Request Testing'!A331,"")</f>
        <v/>
      </c>
      <c r="B331" s="70" t="str">
        <f>IF('Request Testing'!B331="","",'Request Testing'!B331)</f>
        <v/>
      </c>
      <c r="C331" s="70" t="str">
        <f>IF('Request Testing'!C331="","",'Request Testing'!C331)</f>
        <v/>
      </c>
      <c r="D331" s="24" t="str">
        <f>IF('Request Testing'!D331="","",'Request Testing'!D331)</f>
        <v/>
      </c>
      <c r="E331" s="24" t="str">
        <f>IF('Request Testing'!E331="","",'Request Testing'!E331)</f>
        <v/>
      </c>
      <c r="F331" s="24" t="str">
        <f>IF('Request Testing'!F331="","",'Request Testing'!F331)</f>
        <v/>
      </c>
      <c r="G331" s="22" t="str">
        <f>IF('Request Testing'!G331="","",'Request Testing'!G331)</f>
        <v/>
      </c>
      <c r="H331" s="71" t="str">
        <f>IF('Request Testing'!H331="","",'Request Testing'!H331)</f>
        <v/>
      </c>
      <c r="I331" s="22" t="str">
        <f>IF('Request Testing'!I331="","",'Request Testing'!I331)</f>
        <v/>
      </c>
      <c r="J331" s="22" t="str">
        <f>IF('Request Testing'!J331="","",'Request Testing'!J331)</f>
        <v/>
      </c>
      <c r="K331" s="22" t="str">
        <f>IF('Request Testing'!K331="","",'Request Testing'!K331)</f>
        <v/>
      </c>
      <c r="L331" s="70" t="str">
        <f>IF('Request Testing'!L331="","",'Request Testing'!L331)</f>
        <v/>
      </c>
      <c r="M331" s="70" t="str">
        <f>IF('Request Testing'!M331="","",'Request Testing'!M331)</f>
        <v/>
      </c>
      <c r="N331" s="70" t="str">
        <f>IF('Request Testing'!N331="","",'Request Testing'!N331)</f>
        <v/>
      </c>
      <c r="O331" s="72" t="str">
        <f>IF('Request Testing'!O331&lt;1,"",IF(AND(OR('Request Testing'!L331&gt;0,'Request Testing'!M331&gt;0,'Request Testing'!N331&gt;0),COUNTA('Request Testing'!O331)&gt;0),"","PV"))</f>
        <v/>
      </c>
      <c r="P331" s="72" t="str">
        <f>IF('Request Testing'!P331&lt;1,"",IF(AND(OR('Request Testing'!L331&gt;0,'Request Testing'!M331&gt;0),COUNTA('Request Testing'!P331)&gt;0),"HPS ADD ON","HPS"))</f>
        <v/>
      </c>
      <c r="Q331" s="72" t="str">
        <f>IF('Request Testing'!Q331&lt;1,"",IF(AND(OR('Request Testing'!L331&gt;0,'Request Testing'!M331&gt;0),COUNTA('Request Testing'!Q331)&gt;0),"CC ADD ON","CC"))</f>
        <v/>
      </c>
      <c r="R331" s="72" t="str">
        <f>IF('Request Testing'!R331&lt;1,"",IF(AND(OR('Request Testing'!L331&gt;0,'Request Testing'!M331&gt;0),COUNTA('Request Testing'!R331)&gt;0),"RC ADD ON","RC"))</f>
        <v/>
      </c>
      <c r="S331" s="70" t="str">
        <f>IF('Request Testing'!S331&lt;1,"",IF(AND(OR('Request Testing'!L331&gt;0,'Request Testing'!M331&gt;0),COUNTA('Request Testing'!S331)&gt;0),"DL ADD ON","DL"))</f>
        <v/>
      </c>
      <c r="T331" s="70" t="str">
        <f>IF('Request Testing'!T331="","",'Request Testing'!T331)</f>
        <v/>
      </c>
      <c r="U331" s="70" t="str">
        <f>IF('Request Testing'!U331&lt;1,"",IF(AND(OR('Request Testing'!L331&gt;0,'Request Testing'!M331&gt;0),COUNTA('Request Testing'!U331)&gt;0),"OH ADD ON","OH"))</f>
        <v/>
      </c>
      <c r="V331" s="73" t="str">
        <f>IF('Request Testing'!V331&lt;1,"",IF(AND(OR('Request Testing'!L331&gt;0,'Request Testing'!M331&gt;0),COUNTA('Request Testing'!V331)&gt;0),"GCP","AM"))</f>
        <v/>
      </c>
      <c r="W331" s="73" t="str">
        <f>IF('Request Testing'!W331&lt;1,"",IF(AND(OR('Request Testing'!L331&gt;0,'Request Testing'!M331&gt;0),COUNTA('Request Testing'!W331)&gt;0),"GCP","NH"))</f>
        <v/>
      </c>
      <c r="X331" s="73" t="str">
        <f>IF('Request Testing'!X331&lt;1,"",IF(AND(OR('Request Testing'!L331&gt;0,'Request Testing'!M331&gt;0),COUNTA('Request Testing'!X331)&gt;0),"GCP","CA"))</f>
        <v/>
      </c>
      <c r="Y331" s="73" t="str">
        <f>IF('Request Testing'!Y331&lt;1,"",IF(AND(OR('Request Testing'!L331&gt;0,'Request Testing'!M331&gt;0),COUNTA('Request Testing'!Y331)&gt;0),"GCP","DD"))</f>
        <v/>
      </c>
      <c r="Z331" s="73" t="str">
        <f>IF('Request Testing'!Z331&lt;1,"",IF(AND(OR('Request Testing'!L331&gt;0,'Request Testing'!M331&gt;0),COUNTA('Request Testing'!Z331)&gt;0),"GCP","TH"))</f>
        <v/>
      </c>
      <c r="AA331" s="73" t="str">
        <f>IF('Request Testing'!AA331&lt;1,"",IF(AND(OR('Request Testing'!L331&gt;0,'Request Testing'!M331&gt;0),COUNTA('Request Testing'!AA331)&gt;0),"GCP","PHA"))</f>
        <v/>
      </c>
      <c r="AB331" s="73" t="str">
        <f>IF('Request Testing'!AB331&lt;1,"",IF(AND(OR('Request Testing'!L331&gt;0,'Request Testing'!M331&gt;0),COUNTA('Request Testing'!AB331)&gt;0),"GCP","OS"))</f>
        <v/>
      </c>
      <c r="AE331" s="74" t="str">
        <f>IF(OR('Request Testing'!L331&gt;0,'Request Testing'!M331&gt;0,'Request Testing'!N331&gt;0,'Request Testing'!O331&gt;0,'Request Testing'!P331&gt;0,'Request Testing'!Q331&gt;0,'Request Testing'!R331&gt;0,'Request Testing'!S331&gt;0,'Request Testing'!T331&gt;0,'Request Testing'!U331&gt;0,'Request Testing'!V331&gt;0,'Request Testing'!W331&gt;0,'Request Testing'!X331&gt;0,'Request Testing'!Y331&gt;0,'Request Testing'!Z331&gt;0,'Request Testing'!AA331&gt;0,'Request Testing'!AB331&gt;0),"X","")</f>
        <v/>
      </c>
      <c r="AF331" s="75" t="str">
        <f>IF(ISNUMBER(SEARCH({"S"},C331)),"S",IF(ISNUMBER(SEARCH({"M"},C331)),"B",IF(ISNUMBER(SEARCH({"B"},C331)),"B",IF(ISNUMBER(SEARCH({"C"},C331)),"C",IF(ISNUMBER(SEARCH({"H"},C331)),"C",IF(ISNUMBER(SEARCH({"F"},C331)),"C",""))))))</f>
        <v/>
      </c>
      <c r="AG331" s="74" t="str">
        <f t="shared" si="80"/>
        <v/>
      </c>
      <c r="AH331" s="74" t="str">
        <f t="shared" si="81"/>
        <v/>
      </c>
      <c r="AI331" s="74" t="str">
        <f t="shared" si="82"/>
        <v/>
      </c>
      <c r="AJ331" s="4" t="str">
        <f t="shared" si="83"/>
        <v/>
      </c>
      <c r="AK331" s="76" t="str">
        <f>IF('Request Testing'!M331&lt;1,"",IF(AND(OR('Request Testing'!$E$1&gt;0),COUNTA('Request Testing'!M331)&gt;0),"CHR","GGP-LD"))</f>
        <v/>
      </c>
      <c r="AL331" s="4" t="str">
        <f t="shared" si="84"/>
        <v/>
      </c>
      <c r="AM331" s="52" t="str">
        <f t="shared" si="85"/>
        <v/>
      </c>
      <c r="AN331" s="4" t="str">
        <f t="shared" si="86"/>
        <v/>
      </c>
      <c r="AO331" s="4" t="str">
        <f t="shared" si="87"/>
        <v/>
      </c>
      <c r="AP331" s="74" t="str">
        <f t="shared" si="88"/>
        <v/>
      </c>
      <c r="AQ331" s="4" t="str">
        <f t="shared" si="89"/>
        <v/>
      </c>
      <c r="AR331" s="4" t="str">
        <f t="shared" si="99"/>
        <v/>
      </c>
      <c r="AS331" s="74" t="str">
        <f t="shared" si="90"/>
        <v/>
      </c>
      <c r="AT331" s="4" t="str">
        <f t="shared" si="91"/>
        <v/>
      </c>
      <c r="AU331" s="4" t="str">
        <f t="shared" si="92"/>
        <v/>
      </c>
      <c r="AV331" s="4" t="str">
        <f t="shared" si="93"/>
        <v/>
      </c>
      <c r="AW331" s="4" t="str">
        <f t="shared" si="94"/>
        <v/>
      </c>
      <c r="AX331" s="4" t="str">
        <f t="shared" si="95"/>
        <v/>
      </c>
      <c r="AY331" s="4" t="str">
        <f t="shared" si="96"/>
        <v/>
      </c>
      <c r="AZ331" s="4" t="str">
        <f t="shared" si="97"/>
        <v/>
      </c>
      <c r="BA331" s="77" t="str">
        <f>IF(AND(OR('Request Testing'!L331&gt;0,'Request Testing'!M331&gt;0),COUNTA('Request Testing'!V331:AB331)&gt;0),"Run Panel","")</f>
        <v/>
      </c>
      <c r="BC331" s="78" t="str">
        <f>IF(AG331="Blood Card",'Order Details'!$S$34,"")</f>
        <v/>
      </c>
      <c r="BD331" s="78" t="str">
        <f>IF(AH331="Hair Card",'Order Details'!$S$35,"")</f>
        <v/>
      </c>
      <c r="BF331" s="4" t="str">
        <f>IF(AJ331="GGP-HD",'Order Details'!$N$10,"")</f>
        <v/>
      </c>
      <c r="BG331" s="79" t="str">
        <f>IF(AK331="GGP-LD",'Order Details'!$N$15,IF(AK331="CHR",'Order Details'!$P$15,""))</f>
        <v/>
      </c>
      <c r="BH331" s="52" t="str">
        <f>IF(AL331="GGP-uLD",'Order Details'!$N$18,"")</f>
        <v/>
      </c>
      <c r="BI331" s="80" t="str">
        <f>IF(AM331="PV",'Order Details'!$N$24,"")</f>
        <v/>
      </c>
      <c r="BJ331" s="78" t="str">
        <f>IF(AN331="HPS",'Order Details'!$N$34,IF(AN331="HPS ADD ON",'Order Details'!$M$34,""))</f>
        <v/>
      </c>
      <c r="BK331" s="78" t="str">
        <f>IF(AO331="CC",'Order Details'!$N$33,IF(AO331="CC ADD ON",'Order Details'!$M$33,""))</f>
        <v/>
      </c>
      <c r="BL331" s="79" t="str">
        <f>IF(AP331="DL",'Order Details'!$N$35,"")</f>
        <v/>
      </c>
      <c r="BM331" s="79" t="str">
        <f>IF(AQ331="RC",'Order Details'!$N$36,"")</f>
        <v/>
      </c>
      <c r="BN331" s="79" t="str">
        <f>IF(AR331="OH",'Order Details'!$N$37,"")</f>
        <v/>
      </c>
      <c r="BO331" s="79" t="str">
        <f>IF(AS331="BVD",'Order Details'!$N$38,"")</f>
        <v/>
      </c>
      <c r="BP331" s="79" t="str">
        <f>IF(AT331="AM",'Order Details'!$N$40,"")</f>
        <v/>
      </c>
      <c r="BQ331" s="79" t="str">
        <f>IF(AU331="NH",'Order Details'!$N$41,"")</f>
        <v/>
      </c>
      <c r="BR331" s="79" t="str">
        <f>IF(AV331="CA",'Order Details'!$N$42,"")</f>
        <v/>
      </c>
      <c r="BS331" s="79" t="str">
        <f>IF(AW331="DD",'Order Details'!$N$43,"")</f>
        <v/>
      </c>
      <c r="BT331" s="79" t="str">
        <f>IF(AX331="TH",'Order Details'!$N$45,"")</f>
        <v/>
      </c>
      <c r="BU331" s="79" t="str">
        <f>IF(AY331="PHA",'Order Details'!$N$44,"")</f>
        <v/>
      </c>
      <c r="BV331" s="79" t="str">
        <f>IF(AZ331="OS",'Order Details'!$N$46,"")</f>
        <v/>
      </c>
      <c r="BW331" s="79" t="str">
        <f>IF(BA331="RUN PANEL",'Order Details'!$N$39,"")</f>
        <v/>
      </c>
      <c r="BX331" s="79" t="str">
        <f t="shared" si="98"/>
        <v/>
      </c>
    </row>
    <row r="332" spans="1:76" ht="15.75" customHeight="1">
      <c r="A332" s="22" t="str">
        <f>IF('Request Testing'!A332&gt;0,'Request Testing'!A332,"")</f>
        <v/>
      </c>
      <c r="B332" s="70" t="str">
        <f>IF('Request Testing'!B332="","",'Request Testing'!B332)</f>
        <v/>
      </c>
      <c r="C332" s="70" t="str">
        <f>IF('Request Testing'!C332="","",'Request Testing'!C332)</f>
        <v/>
      </c>
      <c r="D332" s="24" t="str">
        <f>IF('Request Testing'!D332="","",'Request Testing'!D332)</f>
        <v/>
      </c>
      <c r="E332" s="24" t="str">
        <f>IF('Request Testing'!E332="","",'Request Testing'!E332)</f>
        <v/>
      </c>
      <c r="F332" s="24" t="str">
        <f>IF('Request Testing'!F332="","",'Request Testing'!F332)</f>
        <v/>
      </c>
      <c r="G332" s="22" t="str">
        <f>IF('Request Testing'!G332="","",'Request Testing'!G332)</f>
        <v/>
      </c>
      <c r="H332" s="71" t="str">
        <f>IF('Request Testing'!H332="","",'Request Testing'!H332)</f>
        <v/>
      </c>
      <c r="I332" s="22" t="str">
        <f>IF('Request Testing'!I332="","",'Request Testing'!I332)</f>
        <v/>
      </c>
      <c r="J332" s="22" t="str">
        <f>IF('Request Testing'!J332="","",'Request Testing'!J332)</f>
        <v/>
      </c>
      <c r="K332" s="22" t="str">
        <f>IF('Request Testing'!K332="","",'Request Testing'!K332)</f>
        <v/>
      </c>
      <c r="L332" s="70" t="str">
        <f>IF('Request Testing'!L332="","",'Request Testing'!L332)</f>
        <v/>
      </c>
      <c r="M332" s="70" t="str">
        <f>IF('Request Testing'!M332="","",'Request Testing'!M332)</f>
        <v/>
      </c>
      <c r="N332" s="70" t="str">
        <f>IF('Request Testing'!N332="","",'Request Testing'!N332)</f>
        <v/>
      </c>
      <c r="O332" s="72" t="str">
        <f>IF('Request Testing'!O332&lt;1,"",IF(AND(OR('Request Testing'!L332&gt;0,'Request Testing'!M332&gt;0,'Request Testing'!N332&gt;0),COUNTA('Request Testing'!O332)&gt;0),"","PV"))</f>
        <v/>
      </c>
      <c r="P332" s="72" t="str">
        <f>IF('Request Testing'!P332&lt;1,"",IF(AND(OR('Request Testing'!L332&gt;0,'Request Testing'!M332&gt;0),COUNTA('Request Testing'!P332)&gt;0),"HPS ADD ON","HPS"))</f>
        <v/>
      </c>
      <c r="Q332" s="72" t="str">
        <f>IF('Request Testing'!Q332&lt;1,"",IF(AND(OR('Request Testing'!L332&gt;0,'Request Testing'!M332&gt;0),COUNTA('Request Testing'!Q332)&gt;0),"CC ADD ON","CC"))</f>
        <v/>
      </c>
      <c r="R332" s="72" t="str">
        <f>IF('Request Testing'!R332&lt;1,"",IF(AND(OR('Request Testing'!L332&gt;0,'Request Testing'!M332&gt;0),COUNTA('Request Testing'!R332)&gt;0),"RC ADD ON","RC"))</f>
        <v/>
      </c>
      <c r="S332" s="70" t="str">
        <f>IF('Request Testing'!S332&lt;1,"",IF(AND(OR('Request Testing'!L332&gt;0,'Request Testing'!M332&gt;0),COUNTA('Request Testing'!S332)&gt;0),"DL ADD ON","DL"))</f>
        <v/>
      </c>
      <c r="T332" s="70" t="str">
        <f>IF('Request Testing'!T332="","",'Request Testing'!T332)</f>
        <v/>
      </c>
      <c r="U332" s="70" t="str">
        <f>IF('Request Testing'!U332&lt;1,"",IF(AND(OR('Request Testing'!L332&gt;0,'Request Testing'!M332&gt;0),COUNTA('Request Testing'!U332)&gt;0),"OH ADD ON","OH"))</f>
        <v/>
      </c>
      <c r="V332" s="73" t="str">
        <f>IF('Request Testing'!V332&lt;1,"",IF(AND(OR('Request Testing'!L332&gt;0,'Request Testing'!M332&gt;0),COUNTA('Request Testing'!V332)&gt;0),"GCP","AM"))</f>
        <v/>
      </c>
      <c r="W332" s="73" t="str">
        <f>IF('Request Testing'!W332&lt;1,"",IF(AND(OR('Request Testing'!L332&gt;0,'Request Testing'!M332&gt;0),COUNTA('Request Testing'!W332)&gt;0),"GCP","NH"))</f>
        <v/>
      </c>
      <c r="X332" s="73" t="str">
        <f>IF('Request Testing'!X332&lt;1,"",IF(AND(OR('Request Testing'!L332&gt;0,'Request Testing'!M332&gt;0),COUNTA('Request Testing'!X332)&gt;0),"GCP","CA"))</f>
        <v/>
      </c>
      <c r="Y332" s="73" t="str">
        <f>IF('Request Testing'!Y332&lt;1,"",IF(AND(OR('Request Testing'!L332&gt;0,'Request Testing'!M332&gt;0),COUNTA('Request Testing'!Y332)&gt;0),"GCP","DD"))</f>
        <v/>
      </c>
      <c r="Z332" s="73" t="str">
        <f>IF('Request Testing'!Z332&lt;1,"",IF(AND(OR('Request Testing'!L332&gt;0,'Request Testing'!M332&gt;0),COUNTA('Request Testing'!Z332)&gt;0),"GCP","TH"))</f>
        <v/>
      </c>
      <c r="AA332" s="73" t="str">
        <f>IF('Request Testing'!AA332&lt;1,"",IF(AND(OR('Request Testing'!L332&gt;0,'Request Testing'!M332&gt;0),COUNTA('Request Testing'!AA332)&gt;0),"GCP","PHA"))</f>
        <v/>
      </c>
      <c r="AB332" s="73" t="str">
        <f>IF('Request Testing'!AB332&lt;1,"",IF(AND(OR('Request Testing'!L332&gt;0,'Request Testing'!M332&gt;0),COUNTA('Request Testing'!AB332)&gt;0),"GCP","OS"))</f>
        <v/>
      </c>
      <c r="AE332" s="74" t="str">
        <f>IF(OR('Request Testing'!L332&gt;0,'Request Testing'!M332&gt;0,'Request Testing'!N332&gt;0,'Request Testing'!O332&gt;0,'Request Testing'!P332&gt;0,'Request Testing'!Q332&gt;0,'Request Testing'!R332&gt;0,'Request Testing'!S332&gt;0,'Request Testing'!T332&gt;0,'Request Testing'!U332&gt;0,'Request Testing'!V332&gt;0,'Request Testing'!W332&gt;0,'Request Testing'!X332&gt;0,'Request Testing'!Y332&gt;0,'Request Testing'!Z332&gt;0,'Request Testing'!AA332&gt;0,'Request Testing'!AB332&gt;0),"X","")</f>
        <v/>
      </c>
      <c r="AF332" s="75" t="str">
        <f>IF(ISNUMBER(SEARCH({"S"},C332)),"S",IF(ISNUMBER(SEARCH({"M"},C332)),"B",IF(ISNUMBER(SEARCH({"B"},C332)),"B",IF(ISNUMBER(SEARCH({"C"},C332)),"C",IF(ISNUMBER(SEARCH({"H"},C332)),"C",IF(ISNUMBER(SEARCH({"F"},C332)),"C",""))))))</f>
        <v/>
      </c>
      <c r="AG332" s="74" t="str">
        <f t="shared" si="80"/>
        <v/>
      </c>
      <c r="AH332" s="74" t="str">
        <f t="shared" si="81"/>
        <v/>
      </c>
      <c r="AI332" s="74" t="str">
        <f t="shared" si="82"/>
        <v/>
      </c>
      <c r="AJ332" s="4" t="str">
        <f t="shared" si="83"/>
        <v/>
      </c>
      <c r="AK332" s="76" t="str">
        <f>IF('Request Testing'!M332&lt;1,"",IF(AND(OR('Request Testing'!$E$1&gt;0),COUNTA('Request Testing'!M332)&gt;0),"CHR","GGP-LD"))</f>
        <v/>
      </c>
      <c r="AL332" s="4" t="str">
        <f t="shared" si="84"/>
        <v/>
      </c>
      <c r="AM332" s="52" t="str">
        <f t="shared" si="85"/>
        <v/>
      </c>
      <c r="AN332" s="4" t="str">
        <f t="shared" si="86"/>
        <v/>
      </c>
      <c r="AO332" s="4" t="str">
        <f t="shared" si="87"/>
        <v/>
      </c>
      <c r="AP332" s="74" t="str">
        <f t="shared" si="88"/>
        <v/>
      </c>
      <c r="AQ332" s="4" t="str">
        <f t="shared" si="89"/>
        <v/>
      </c>
      <c r="AR332" s="4" t="str">
        <f t="shared" si="99"/>
        <v/>
      </c>
      <c r="AS332" s="74" t="str">
        <f t="shared" si="90"/>
        <v/>
      </c>
      <c r="AT332" s="4" t="str">
        <f t="shared" si="91"/>
        <v/>
      </c>
      <c r="AU332" s="4" t="str">
        <f t="shared" si="92"/>
        <v/>
      </c>
      <c r="AV332" s="4" t="str">
        <f t="shared" si="93"/>
        <v/>
      </c>
      <c r="AW332" s="4" t="str">
        <f t="shared" si="94"/>
        <v/>
      </c>
      <c r="AX332" s="4" t="str">
        <f t="shared" si="95"/>
        <v/>
      </c>
      <c r="AY332" s="4" t="str">
        <f t="shared" si="96"/>
        <v/>
      </c>
      <c r="AZ332" s="4" t="str">
        <f t="shared" si="97"/>
        <v/>
      </c>
      <c r="BA332" s="77" t="str">
        <f>IF(AND(OR('Request Testing'!L332&gt;0,'Request Testing'!M332&gt;0),COUNTA('Request Testing'!V332:AB332)&gt;0),"Run Panel","")</f>
        <v/>
      </c>
      <c r="BC332" s="78" t="str">
        <f>IF(AG332="Blood Card",'Order Details'!$S$34,"")</f>
        <v/>
      </c>
      <c r="BD332" s="78" t="str">
        <f>IF(AH332="Hair Card",'Order Details'!$S$35,"")</f>
        <v/>
      </c>
      <c r="BF332" s="4" t="str">
        <f>IF(AJ332="GGP-HD",'Order Details'!$N$10,"")</f>
        <v/>
      </c>
      <c r="BG332" s="79" t="str">
        <f>IF(AK332="GGP-LD",'Order Details'!$N$15,IF(AK332="CHR",'Order Details'!$P$15,""))</f>
        <v/>
      </c>
      <c r="BH332" s="52" t="str">
        <f>IF(AL332="GGP-uLD",'Order Details'!$N$18,"")</f>
        <v/>
      </c>
      <c r="BI332" s="80" t="str">
        <f>IF(AM332="PV",'Order Details'!$N$24,"")</f>
        <v/>
      </c>
      <c r="BJ332" s="78" t="str">
        <f>IF(AN332="HPS",'Order Details'!$N$34,IF(AN332="HPS ADD ON",'Order Details'!$M$34,""))</f>
        <v/>
      </c>
      <c r="BK332" s="78" t="str">
        <f>IF(AO332="CC",'Order Details'!$N$33,IF(AO332="CC ADD ON",'Order Details'!$M$33,""))</f>
        <v/>
      </c>
      <c r="BL332" s="79" t="str">
        <f>IF(AP332="DL",'Order Details'!$N$35,"")</f>
        <v/>
      </c>
      <c r="BM332" s="79" t="str">
        <f>IF(AQ332="RC",'Order Details'!$N$36,"")</f>
        <v/>
      </c>
      <c r="BN332" s="79" t="str">
        <f>IF(AR332="OH",'Order Details'!$N$37,"")</f>
        <v/>
      </c>
      <c r="BO332" s="79" t="str">
        <f>IF(AS332="BVD",'Order Details'!$N$38,"")</f>
        <v/>
      </c>
      <c r="BP332" s="79" t="str">
        <f>IF(AT332="AM",'Order Details'!$N$40,"")</f>
        <v/>
      </c>
      <c r="BQ332" s="79" t="str">
        <f>IF(AU332="NH",'Order Details'!$N$41,"")</f>
        <v/>
      </c>
      <c r="BR332" s="79" t="str">
        <f>IF(AV332="CA",'Order Details'!$N$42,"")</f>
        <v/>
      </c>
      <c r="BS332" s="79" t="str">
        <f>IF(AW332="DD",'Order Details'!$N$43,"")</f>
        <v/>
      </c>
      <c r="BT332" s="79" t="str">
        <f>IF(AX332="TH",'Order Details'!$N$45,"")</f>
        <v/>
      </c>
      <c r="BU332" s="79" t="str">
        <f>IF(AY332="PHA",'Order Details'!$N$44,"")</f>
        <v/>
      </c>
      <c r="BV332" s="79" t="str">
        <f>IF(AZ332="OS",'Order Details'!$N$46,"")</f>
        <v/>
      </c>
      <c r="BW332" s="79" t="str">
        <f>IF(BA332="RUN PANEL",'Order Details'!$N$39,"")</f>
        <v/>
      </c>
      <c r="BX332" s="79" t="str">
        <f t="shared" si="98"/>
        <v/>
      </c>
    </row>
    <row r="333" spans="1:76" ht="15.75" customHeight="1">
      <c r="A333" s="22" t="str">
        <f>IF('Request Testing'!A333&gt;0,'Request Testing'!A333,"")</f>
        <v/>
      </c>
      <c r="B333" s="70" t="str">
        <f>IF('Request Testing'!B333="","",'Request Testing'!B333)</f>
        <v/>
      </c>
      <c r="C333" s="70" t="str">
        <f>IF('Request Testing'!C333="","",'Request Testing'!C333)</f>
        <v/>
      </c>
      <c r="D333" s="24" t="str">
        <f>IF('Request Testing'!D333="","",'Request Testing'!D333)</f>
        <v/>
      </c>
      <c r="E333" s="24" t="str">
        <f>IF('Request Testing'!E333="","",'Request Testing'!E333)</f>
        <v/>
      </c>
      <c r="F333" s="24" t="str">
        <f>IF('Request Testing'!F333="","",'Request Testing'!F333)</f>
        <v/>
      </c>
      <c r="G333" s="22" t="str">
        <f>IF('Request Testing'!G333="","",'Request Testing'!G333)</f>
        <v/>
      </c>
      <c r="H333" s="71" t="str">
        <f>IF('Request Testing'!H333="","",'Request Testing'!H333)</f>
        <v/>
      </c>
      <c r="I333" s="22" t="str">
        <f>IF('Request Testing'!I333="","",'Request Testing'!I333)</f>
        <v/>
      </c>
      <c r="J333" s="22" t="str">
        <f>IF('Request Testing'!J333="","",'Request Testing'!J333)</f>
        <v/>
      </c>
      <c r="K333" s="22" t="str">
        <f>IF('Request Testing'!K333="","",'Request Testing'!K333)</f>
        <v/>
      </c>
      <c r="L333" s="70" t="str">
        <f>IF('Request Testing'!L333="","",'Request Testing'!L333)</f>
        <v/>
      </c>
      <c r="M333" s="70" t="str">
        <f>IF('Request Testing'!M333="","",'Request Testing'!M333)</f>
        <v/>
      </c>
      <c r="N333" s="70" t="str">
        <f>IF('Request Testing'!N333="","",'Request Testing'!N333)</f>
        <v/>
      </c>
      <c r="O333" s="72" t="str">
        <f>IF('Request Testing'!O333&lt;1,"",IF(AND(OR('Request Testing'!L333&gt;0,'Request Testing'!M333&gt;0,'Request Testing'!N333&gt;0),COUNTA('Request Testing'!O333)&gt;0),"","PV"))</f>
        <v/>
      </c>
      <c r="P333" s="72" t="str">
        <f>IF('Request Testing'!P333&lt;1,"",IF(AND(OR('Request Testing'!L333&gt;0,'Request Testing'!M333&gt;0),COUNTA('Request Testing'!P333)&gt;0),"HPS ADD ON","HPS"))</f>
        <v/>
      </c>
      <c r="Q333" s="72" t="str">
        <f>IF('Request Testing'!Q333&lt;1,"",IF(AND(OR('Request Testing'!L333&gt;0,'Request Testing'!M333&gt;0),COUNTA('Request Testing'!Q333)&gt;0),"CC ADD ON","CC"))</f>
        <v/>
      </c>
      <c r="R333" s="72" t="str">
        <f>IF('Request Testing'!R333&lt;1,"",IF(AND(OR('Request Testing'!L333&gt;0,'Request Testing'!M333&gt;0),COUNTA('Request Testing'!R333)&gt;0),"RC ADD ON","RC"))</f>
        <v/>
      </c>
      <c r="S333" s="70" t="str">
        <f>IF('Request Testing'!S333&lt;1,"",IF(AND(OR('Request Testing'!L333&gt;0,'Request Testing'!M333&gt;0),COUNTA('Request Testing'!S333)&gt;0),"DL ADD ON","DL"))</f>
        <v/>
      </c>
      <c r="T333" s="70" t="str">
        <f>IF('Request Testing'!T333="","",'Request Testing'!T333)</f>
        <v/>
      </c>
      <c r="U333" s="70" t="str">
        <f>IF('Request Testing'!U333&lt;1,"",IF(AND(OR('Request Testing'!L333&gt;0,'Request Testing'!M333&gt;0),COUNTA('Request Testing'!U333)&gt;0),"OH ADD ON","OH"))</f>
        <v/>
      </c>
      <c r="V333" s="73" t="str">
        <f>IF('Request Testing'!V333&lt;1,"",IF(AND(OR('Request Testing'!L333&gt;0,'Request Testing'!M333&gt;0),COUNTA('Request Testing'!V333)&gt;0),"GCP","AM"))</f>
        <v/>
      </c>
      <c r="W333" s="73" t="str">
        <f>IF('Request Testing'!W333&lt;1,"",IF(AND(OR('Request Testing'!L333&gt;0,'Request Testing'!M333&gt;0),COUNTA('Request Testing'!W333)&gt;0),"GCP","NH"))</f>
        <v/>
      </c>
      <c r="X333" s="73" t="str">
        <f>IF('Request Testing'!X333&lt;1,"",IF(AND(OR('Request Testing'!L333&gt;0,'Request Testing'!M333&gt;0),COUNTA('Request Testing'!X333)&gt;0),"GCP","CA"))</f>
        <v/>
      </c>
      <c r="Y333" s="73" t="str">
        <f>IF('Request Testing'!Y333&lt;1,"",IF(AND(OR('Request Testing'!L333&gt;0,'Request Testing'!M333&gt;0),COUNTA('Request Testing'!Y333)&gt;0),"GCP","DD"))</f>
        <v/>
      </c>
      <c r="Z333" s="73" t="str">
        <f>IF('Request Testing'!Z333&lt;1,"",IF(AND(OR('Request Testing'!L333&gt;0,'Request Testing'!M333&gt;0),COUNTA('Request Testing'!Z333)&gt;0),"GCP","TH"))</f>
        <v/>
      </c>
      <c r="AA333" s="73" t="str">
        <f>IF('Request Testing'!AA333&lt;1,"",IF(AND(OR('Request Testing'!L333&gt;0,'Request Testing'!M333&gt;0),COUNTA('Request Testing'!AA333)&gt;0),"GCP","PHA"))</f>
        <v/>
      </c>
      <c r="AB333" s="73" t="str">
        <f>IF('Request Testing'!AB333&lt;1,"",IF(AND(OR('Request Testing'!L333&gt;0,'Request Testing'!M333&gt;0),COUNTA('Request Testing'!AB333)&gt;0),"GCP","OS"))</f>
        <v/>
      </c>
      <c r="AE333" s="74" t="str">
        <f>IF(OR('Request Testing'!L333&gt;0,'Request Testing'!M333&gt;0,'Request Testing'!N333&gt;0,'Request Testing'!O333&gt;0,'Request Testing'!P333&gt;0,'Request Testing'!Q333&gt;0,'Request Testing'!R333&gt;0,'Request Testing'!S333&gt;0,'Request Testing'!T333&gt;0,'Request Testing'!U333&gt;0,'Request Testing'!V333&gt;0,'Request Testing'!W333&gt;0,'Request Testing'!X333&gt;0,'Request Testing'!Y333&gt;0,'Request Testing'!Z333&gt;0,'Request Testing'!AA333&gt;0,'Request Testing'!AB333&gt;0),"X","")</f>
        <v/>
      </c>
      <c r="AF333" s="75" t="str">
        <f>IF(ISNUMBER(SEARCH({"S"},C333)),"S",IF(ISNUMBER(SEARCH({"M"},C333)),"B",IF(ISNUMBER(SEARCH({"B"},C333)),"B",IF(ISNUMBER(SEARCH({"C"},C333)),"C",IF(ISNUMBER(SEARCH({"H"},C333)),"C",IF(ISNUMBER(SEARCH({"F"},C333)),"C",""))))))</f>
        <v/>
      </c>
      <c r="AG333" s="74" t="str">
        <f t="shared" si="80"/>
        <v/>
      </c>
      <c r="AH333" s="74" t="str">
        <f t="shared" si="81"/>
        <v/>
      </c>
      <c r="AI333" s="74" t="str">
        <f t="shared" si="82"/>
        <v/>
      </c>
      <c r="AJ333" s="4" t="str">
        <f t="shared" si="83"/>
        <v/>
      </c>
      <c r="AK333" s="76" t="str">
        <f>IF('Request Testing'!M333&lt;1,"",IF(AND(OR('Request Testing'!$E$1&gt;0),COUNTA('Request Testing'!M333)&gt;0),"CHR","GGP-LD"))</f>
        <v/>
      </c>
      <c r="AL333" s="4" t="str">
        <f t="shared" si="84"/>
        <v/>
      </c>
      <c r="AM333" s="52" t="str">
        <f t="shared" si="85"/>
        <v/>
      </c>
      <c r="AN333" s="4" t="str">
        <f t="shared" si="86"/>
        <v/>
      </c>
      <c r="AO333" s="4" t="str">
        <f t="shared" si="87"/>
        <v/>
      </c>
      <c r="AP333" s="74" t="str">
        <f t="shared" si="88"/>
        <v/>
      </c>
      <c r="AQ333" s="4" t="str">
        <f t="shared" si="89"/>
        <v/>
      </c>
      <c r="AR333" s="4" t="str">
        <f t="shared" si="99"/>
        <v/>
      </c>
      <c r="AS333" s="74" t="str">
        <f t="shared" si="90"/>
        <v/>
      </c>
      <c r="AT333" s="4" t="str">
        <f t="shared" si="91"/>
        <v/>
      </c>
      <c r="AU333" s="4" t="str">
        <f t="shared" si="92"/>
        <v/>
      </c>
      <c r="AV333" s="4" t="str">
        <f t="shared" si="93"/>
        <v/>
      </c>
      <c r="AW333" s="4" t="str">
        <f t="shared" si="94"/>
        <v/>
      </c>
      <c r="AX333" s="4" t="str">
        <f t="shared" si="95"/>
        <v/>
      </c>
      <c r="AY333" s="4" t="str">
        <f t="shared" si="96"/>
        <v/>
      </c>
      <c r="AZ333" s="4" t="str">
        <f t="shared" si="97"/>
        <v/>
      </c>
      <c r="BA333" s="77" t="str">
        <f>IF(AND(OR('Request Testing'!L333&gt;0,'Request Testing'!M333&gt;0),COUNTA('Request Testing'!V333:AB333)&gt;0),"Run Panel","")</f>
        <v/>
      </c>
      <c r="BC333" s="78" t="str">
        <f>IF(AG333="Blood Card",'Order Details'!$S$34,"")</f>
        <v/>
      </c>
      <c r="BD333" s="78" t="str">
        <f>IF(AH333="Hair Card",'Order Details'!$S$35,"")</f>
        <v/>
      </c>
      <c r="BF333" s="4" t="str">
        <f>IF(AJ333="GGP-HD",'Order Details'!$N$10,"")</f>
        <v/>
      </c>
      <c r="BG333" s="79" t="str">
        <f>IF(AK333="GGP-LD",'Order Details'!$N$15,IF(AK333="CHR",'Order Details'!$P$15,""))</f>
        <v/>
      </c>
      <c r="BH333" s="52" t="str">
        <f>IF(AL333="GGP-uLD",'Order Details'!$N$18,"")</f>
        <v/>
      </c>
      <c r="BI333" s="80" t="str">
        <f>IF(AM333="PV",'Order Details'!$N$24,"")</f>
        <v/>
      </c>
      <c r="BJ333" s="78" t="str">
        <f>IF(AN333="HPS",'Order Details'!$N$34,IF(AN333="HPS ADD ON",'Order Details'!$M$34,""))</f>
        <v/>
      </c>
      <c r="BK333" s="78" t="str">
        <f>IF(AO333="CC",'Order Details'!$N$33,IF(AO333="CC ADD ON",'Order Details'!$M$33,""))</f>
        <v/>
      </c>
      <c r="BL333" s="79" t="str">
        <f>IF(AP333="DL",'Order Details'!$N$35,"")</f>
        <v/>
      </c>
      <c r="BM333" s="79" t="str">
        <f>IF(AQ333="RC",'Order Details'!$N$36,"")</f>
        <v/>
      </c>
      <c r="BN333" s="79" t="str">
        <f>IF(AR333="OH",'Order Details'!$N$37,"")</f>
        <v/>
      </c>
      <c r="BO333" s="79" t="str">
        <f>IF(AS333="BVD",'Order Details'!$N$38,"")</f>
        <v/>
      </c>
      <c r="BP333" s="79" t="str">
        <f>IF(AT333="AM",'Order Details'!$N$40,"")</f>
        <v/>
      </c>
      <c r="BQ333" s="79" t="str">
        <f>IF(AU333="NH",'Order Details'!$N$41,"")</f>
        <v/>
      </c>
      <c r="BR333" s="79" t="str">
        <f>IF(AV333="CA",'Order Details'!$N$42,"")</f>
        <v/>
      </c>
      <c r="BS333" s="79" t="str">
        <f>IF(AW333="DD",'Order Details'!$N$43,"")</f>
        <v/>
      </c>
      <c r="BT333" s="79" t="str">
        <f>IF(AX333="TH",'Order Details'!$N$45,"")</f>
        <v/>
      </c>
      <c r="BU333" s="79" t="str">
        <f>IF(AY333="PHA",'Order Details'!$N$44,"")</f>
        <v/>
      </c>
      <c r="BV333" s="79" t="str">
        <f>IF(AZ333="OS",'Order Details'!$N$46,"")</f>
        <v/>
      </c>
      <c r="BW333" s="79" t="str">
        <f>IF(BA333="RUN PANEL",'Order Details'!$N$39,"")</f>
        <v/>
      </c>
      <c r="BX333" s="79" t="str">
        <f t="shared" si="98"/>
        <v/>
      </c>
    </row>
    <row r="334" spans="1:76" ht="15.75" customHeight="1">
      <c r="A334" s="22" t="str">
        <f>IF('Request Testing'!A334&gt;0,'Request Testing'!A334,"")</f>
        <v/>
      </c>
      <c r="B334" s="70" t="str">
        <f>IF('Request Testing'!B334="","",'Request Testing'!B334)</f>
        <v/>
      </c>
      <c r="C334" s="70" t="str">
        <f>IF('Request Testing'!C334="","",'Request Testing'!C334)</f>
        <v/>
      </c>
      <c r="D334" s="24" t="str">
        <f>IF('Request Testing'!D334="","",'Request Testing'!D334)</f>
        <v/>
      </c>
      <c r="E334" s="24" t="str">
        <f>IF('Request Testing'!E334="","",'Request Testing'!E334)</f>
        <v/>
      </c>
      <c r="F334" s="24" t="str">
        <f>IF('Request Testing'!F334="","",'Request Testing'!F334)</f>
        <v/>
      </c>
      <c r="G334" s="22" t="str">
        <f>IF('Request Testing'!G334="","",'Request Testing'!G334)</f>
        <v/>
      </c>
      <c r="H334" s="71" t="str">
        <f>IF('Request Testing'!H334="","",'Request Testing'!H334)</f>
        <v/>
      </c>
      <c r="I334" s="22" t="str">
        <f>IF('Request Testing'!I334="","",'Request Testing'!I334)</f>
        <v/>
      </c>
      <c r="J334" s="22" t="str">
        <f>IF('Request Testing'!J334="","",'Request Testing'!J334)</f>
        <v/>
      </c>
      <c r="K334" s="22" t="str">
        <f>IF('Request Testing'!K334="","",'Request Testing'!K334)</f>
        <v/>
      </c>
      <c r="L334" s="70" t="str">
        <f>IF('Request Testing'!L334="","",'Request Testing'!L334)</f>
        <v/>
      </c>
      <c r="M334" s="70" t="str">
        <f>IF('Request Testing'!M334="","",'Request Testing'!M334)</f>
        <v/>
      </c>
      <c r="N334" s="70" t="str">
        <f>IF('Request Testing'!N334="","",'Request Testing'!N334)</f>
        <v/>
      </c>
      <c r="O334" s="72" t="str">
        <f>IF('Request Testing'!O334&lt;1,"",IF(AND(OR('Request Testing'!L334&gt;0,'Request Testing'!M334&gt;0,'Request Testing'!N334&gt;0),COUNTA('Request Testing'!O334)&gt;0),"","PV"))</f>
        <v/>
      </c>
      <c r="P334" s="72" t="str">
        <f>IF('Request Testing'!P334&lt;1,"",IF(AND(OR('Request Testing'!L334&gt;0,'Request Testing'!M334&gt;0),COUNTA('Request Testing'!P334)&gt;0),"HPS ADD ON","HPS"))</f>
        <v/>
      </c>
      <c r="Q334" s="72" t="str">
        <f>IF('Request Testing'!Q334&lt;1,"",IF(AND(OR('Request Testing'!L334&gt;0,'Request Testing'!M334&gt;0),COUNTA('Request Testing'!Q334)&gt;0),"CC ADD ON","CC"))</f>
        <v/>
      </c>
      <c r="R334" s="72" t="str">
        <f>IF('Request Testing'!R334&lt;1,"",IF(AND(OR('Request Testing'!L334&gt;0,'Request Testing'!M334&gt;0),COUNTA('Request Testing'!R334)&gt;0),"RC ADD ON","RC"))</f>
        <v/>
      </c>
      <c r="S334" s="70" t="str">
        <f>IF('Request Testing'!S334&lt;1,"",IF(AND(OR('Request Testing'!L334&gt;0,'Request Testing'!M334&gt;0),COUNTA('Request Testing'!S334)&gt;0),"DL ADD ON","DL"))</f>
        <v/>
      </c>
      <c r="T334" s="70" t="str">
        <f>IF('Request Testing'!T334="","",'Request Testing'!T334)</f>
        <v/>
      </c>
      <c r="U334" s="70" t="str">
        <f>IF('Request Testing'!U334&lt;1,"",IF(AND(OR('Request Testing'!L334&gt;0,'Request Testing'!M334&gt;0),COUNTA('Request Testing'!U334)&gt;0),"OH ADD ON","OH"))</f>
        <v/>
      </c>
      <c r="V334" s="73" t="str">
        <f>IF('Request Testing'!V334&lt;1,"",IF(AND(OR('Request Testing'!L334&gt;0,'Request Testing'!M334&gt;0),COUNTA('Request Testing'!V334)&gt;0),"GCP","AM"))</f>
        <v/>
      </c>
      <c r="W334" s="73" t="str">
        <f>IF('Request Testing'!W334&lt;1,"",IF(AND(OR('Request Testing'!L334&gt;0,'Request Testing'!M334&gt;0),COUNTA('Request Testing'!W334)&gt;0),"GCP","NH"))</f>
        <v/>
      </c>
      <c r="X334" s="73" t="str">
        <f>IF('Request Testing'!X334&lt;1,"",IF(AND(OR('Request Testing'!L334&gt;0,'Request Testing'!M334&gt;0),COUNTA('Request Testing'!X334)&gt;0),"GCP","CA"))</f>
        <v/>
      </c>
      <c r="Y334" s="73" t="str">
        <f>IF('Request Testing'!Y334&lt;1,"",IF(AND(OR('Request Testing'!L334&gt;0,'Request Testing'!M334&gt;0),COUNTA('Request Testing'!Y334)&gt;0),"GCP","DD"))</f>
        <v/>
      </c>
      <c r="Z334" s="73" t="str">
        <f>IF('Request Testing'!Z334&lt;1,"",IF(AND(OR('Request Testing'!L334&gt;0,'Request Testing'!M334&gt;0),COUNTA('Request Testing'!Z334)&gt;0),"GCP","TH"))</f>
        <v/>
      </c>
      <c r="AA334" s="73" t="str">
        <f>IF('Request Testing'!AA334&lt;1,"",IF(AND(OR('Request Testing'!L334&gt;0,'Request Testing'!M334&gt;0),COUNTA('Request Testing'!AA334)&gt;0),"GCP","PHA"))</f>
        <v/>
      </c>
      <c r="AB334" s="73" t="str">
        <f>IF('Request Testing'!AB334&lt;1,"",IF(AND(OR('Request Testing'!L334&gt;0,'Request Testing'!M334&gt;0),COUNTA('Request Testing'!AB334)&gt;0),"GCP","OS"))</f>
        <v/>
      </c>
      <c r="AE334" s="74" t="str">
        <f>IF(OR('Request Testing'!L334&gt;0,'Request Testing'!M334&gt;0,'Request Testing'!N334&gt;0,'Request Testing'!O334&gt;0,'Request Testing'!P334&gt;0,'Request Testing'!Q334&gt;0,'Request Testing'!R334&gt;0,'Request Testing'!S334&gt;0,'Request Testing'!T334&gt;0,'Request Testing'!U334&gt;0,'Request Testing'!V334&gt;0,'Request Testing'!W334&gt;0,'Request Testing'!X334&gt;0,'Request Testing'!Y334&gt;0,'Request Testing'!Z334&gt;0,'Request Testing'!AA334&gt;0,'Request Testing'!AB334&gt;0),"X","")</f>
        <v/>
      </c>
      <c r="AF334" s="75" t="str">
        <f>IF(ISNUMBER(SEARCH({"S"},C334)),"S",IF(ISNUMBER(SEARCH({"M"},C334)),"B",IF(ISNUMBER(SEARCH({"B"},C334)),"B",IF(ISNUMBER(SEARCH({"C"},C334)),"C",IF(ISNUMBER(SEARCH({"H"},C334)),"C",IF(ISNUMBER(SEARCH({"F"},C334)),"C",""))))))</f>
        <v/>
      </c>
      <c r="AG334" s="74" t="str">
        <f t="shared" si="80"/>
        <v/>
      </c>
      <c r="AH334" s="74" t="str">
        <f t="shared" si="81"/>
        <v/>
      </c>
      <c r="AI334" s="74" t="str">
        <f t="shared" si="82"/>
        <v/>
      </c>
      <c r="AJ334" s="4" t="str">
        <f t="shared" si="83"/>
        <v/>
      </c>
      <c r="AK334" s="76" t="str">
        <f>IF('Request Testing'!M334&lt;1,"",IF(AND(OR('Request Testing'!$E$1&gt;0),COUNTA('Request Testing'!M334)&gt;0),"CHR","GGP-LD"))</f>
        <v/>
      </c>
      <c r="AL334" s="4" t="str">
        <f t="shared" si="84"/>
        <v/>
      </c>
      <c r="AM334" s="52" t="str">
        <f t="shared" si="85"/>
        <v/>
      </c>
      <c r="AN334" s="4" t="str">
        <f t="shared" si="86"/>
        <v/>
      </c>
      <c r="AO334" s="4" t="str">
        <f t="shared" si="87"/>
        <v/>
      </c>
      <c r="AP334" s="74" t="str">
        <f t="shared" si="88"/>
        <v/>
      </c>
      <c r="AQ334" s="4" t="str">
        <f t="shared" si="89"/>
        <v/>
      </c>
      <c r="AR334" s="4" t="str">
        <f t="shared" si="99"/>
        <v/>
      </c>
      <c r="AS334" s="74" t="str">
        <f t="shared" si="90"/>
        <v/>
      </c>
      <c r="AT334" s="4" t="str">
        <f t="shared" si="91"/>
        <v/>
      </c>
      <c r="AU334" s="4" t="str">
        <f t="shared" si="92"/>
        <v/>
      </c>
      <c r="AV334" s="4" t="str">
        <f t="shared" si="93"/>
        <v/>
      </c>
      <c r="AW334" s="4" t="str">
        <f t="shared" si="94"/>
        <v/>
      </c>
      <c r="AX334" s="4" t="str">
        <f t="shared" si="95"/>
        <v/>
      </c>
      <c r="AY334" s="4" t="str">
        <f t="shared" si="96"/>
        <v/>
      </c>
      <c r="AZ334" s="4" t="str">
        <f t="shared" si="97"/>
        <v/>
      </c>
      <c r="BA334" s="77" t="str">
        <f>IF(AND(OR('Request Testing'!L334&gt;0,'Request Testing'!M334&gt;0),COUNTA('Request Testing'!V334:AB334)&gt;0),"Run Panel","")</f>
        <v/>
      </c>
      <c r="BC334" s="78" t="str">
        <f>IF(AG334="Blood Card",'Order Details'!$S$34,"")</f>
        <v/>
      </c>
      <c r="BD334" s="78" t="str">
        <f>IF(AH334="Hair Card",'Order Details'!$S$35,"")</f>
        <v/>
      </c>
      <c r="BF334" s="4" t="str">
        <f>IF(AJ334="GGP-HD",'Order Details'!$N$10,"")</f>
        <v/>
      </c>
      <c r="BG334" s="79" t="str">
        <f>IF(AK334="GGP-LD",'Order Details'!$N$15,IF(AK334="CHR",'Order Details'!$P$15,""))</f>
        <v/>
      </c>
      <c r="BH334" s="52" t="str">
        <f>IF(AL334="GGP-uLD",'Order Details'!$N$18,"")</f>
        <v/>
      </c>
      <c r="BI334" s="80" t="str">
        <f>IF(AM334="PV",'Order Details'!$N$24,"")</f>
        <v/>
      </c>
      <c r="BJ334" s="78" t="str">
        <f>IF(AN334="HPS",'Order Details'!$N$34,IF(AN334="HPS ADD ON",'Order Details'!$M$34,""))</f>
        <v/>
      </c>
      <c r="BK334" s="78" t="str">
        <f>IF(AO334="CC",'Order Details'!$N$33,IF(AO334="CC ADD ON",'Order Details'!$M$33,""))</f>
        <v/>
      </c>
      <c r="BL334" s="79" t="str">
        <f>IF(AP334="DL",'Order Details'!$N$35,"")</f>
        <v/>
      </c>
      <c r="BM334" s="79" t="str">
        <f>IF(AQ334="RC",'Order Details'!$N$36,"")</f>
        <v/>
      </c>
      <c r="BN334" s="79" t="str">
        <f>IF(AR334="OH",'Order Details'!$N$37,"")</f>
        <v/>
      </c>
      <c r="BO334" s="79" t="str">
        <f>IF(AS334="BVD",'Order Details'!$N$38,"")</f>
        <v/>
      </c>
      <c r="BP334" s="79" t="str">
        <f>IF(AT334="AM",'Order Details'!$N$40,"")</f>
        <v/>
      </c>
      <c r="BQ334" s="79" t="str">
        <f>IF(AU334="NH",'Order Details'!$N$41,"")</f>
        <v/>
      </c>
      <c r="BR334" s="79" t="str">
        <f>IF(AV334="CA",'Order Details'!$N$42,"")</f>
        <v/>
      </c>
      <c r="BS334" s="79" t="str">
        <f>IF(AW334="DD",'Order Details'!$N$43,"")</f>
        <v/>
      </c>
      <c r="BT334" s="79" t="str">
        <f>IF(AX334="TH",'Order Details'!$N$45,"")</f>
        <v/>
      </c>
      <c r="BU334" s="79" t="str">
        <f>IF(AY334="PHA",'Order Details'!$N$44,"")</f>
        <v/>
      </c>
      <c r="BV334" s="79" t="str">
        <f>IF(AZ334="OS",'Order Details'!$N$46,"")</f>
        <v/>
      </c>
      <c r="BW334" s="79" t="str">
        <f>IF(BA334="RUN PANEL",'Order Details'!$N$39,"")</f>
        <v/>
      </c>
      <c r="BX334" s="79" t="str">
        <f t="shared" si="98"/>
        <v/>
      </c>
    </row>
    <row r="335" spans="1:76" ht="15.75" customHeight="1">
      <c r="A335" s="22" t="str">
        <f>IF('Request Testing'!A335&gt;0,'Request Testing'!A335,"")</f>
        <v/>
      </c>
      <c r="B335" s="70" t="str">
        <f>IF('Request Testing'!B335="","",'Request Testing'!B335)</f>
        <v/>
      </c>
      <c r="C335" s="70" t="str">
        <f>IF('Request Testing'!C335="","",'Request Testing'!C335)</f>
        <v/>
      </c>
      <c r="D335" s="24" t="str">
        <f>IF('Request Testing'!D335="","",'Request Testing'!D335)</f>
        <v/>
      </c>
      <c r="E335" s="24" t="str">
        <f>IF('Request Testing'!E335="","",'Request Testing'!E335)</f>
        <v/>
      </c>
      <c r="F335" s="24" t="str">
        <f>IF('Request Testing'!F335="","",'Request Testing'!F335)</f>
        <v/>
      </c>
      <c r="G335" s="22" t="str">
        <f>IF('Request Testing'!G335="","",'Request Testing'!G335)</f>
        <v/>
      </c>
      <c r="H335" s="71" t="str">
        <f>IF('Request Testing'!H335="","",'Request Testing'!H335)</f>
        <v/>
      </c>
      <c r="I335" s="22" t="str">
        <f>IF('Request Testing'!I335="","",'Request Testing'!I335)</f>
        <v/>
      </c>
      <c r="J335" s="22" t="str">
        <f>IF('Request Testing'!J335="","",'Request Testing'!J335)</f>
        <v/>
      </c>
      <c r="K335" s="22" t="str">
        <f>IF('Request Testing'!K335="","",'Request Testing'!K335)</f>
        <v/>
      </c>
      <c r="L335" s="70" t="str">
        <f>IF('Request Testing'!L335="","",'Request Testing'!L335)</f>
        <v/>
      </c>
      <c r="M335" s="70" t="str">
        <f>IF('Request Testing'!M335="","",'Request Testing'!M335)</f>
        <v/>
      </c>
      <c r="N335" s="70" t="str">
        <f>IF('Request Testing'!N335="","",'Request Testing'!N335)</f>
        <v/>
      </c>
      <c r="O335" s="72" t="str">
        <f>IF('Request Testing'!O335&lt;1,"",IF(AND(OR('Request Testing'!L335&gt;0,'Request Testing'!M335&gt;0,'Request Testing'!N335&gt;0),COUNTA('Request Testing'!O335)&gt;0),"","PV"))</f>
        <v/>
      </c>
      <c r="P335" s="72" t="str">
        <f>IF('Request Testing'!P335&lt;1,"",IF(AND(OR('Request Testing'!L335&gt;0,'Request Testing'!M335&gt;0),COUNTA('Request Testing'!P335)&gt;0),"HPS ADD ON","HPS"))</f>
        <v/>
      </c>
      <c r="Q335" s="72" t="str">
        <f>IF('Request Testing'!Q335&lt;1,"",IF(AND(OR('Request Testing'!L335&gt;0,'Request Testing'!M335&gt;0),COUNTA('Request Testing'!Q335)&gt;0),"CC ADD ON","CC"))</f>
        <v/>
      </c>
      <c r="R335" s="72" t="str">
        <f>IF('Request Testing'!R335&lt;1,"",IF(AND(OR('Request Testing'!L335&gt;0,'Request Testing'!M335&gt;0),COUNTA('Request Testing'!R335)&gt;0),"RC ADD ON","RC"))</f>
        <v/>
      </c>
      <c r="S335" s="70" t="str">
        <f>IF('Request Testing'!S335&lt;1,"",IF(AND(OR('Request Testing'!L335&gt;0,'Request Testing'!M335&gt;0),COUNTA('Request Testing'!S335)&gt;0),"DL ADD ON","DL"))</f>
        <v/>
      </c>
      <c r="T335" s="70" t="str">
        <f>IF('Request Testing'!T335="","",'Request Testing'!T335)</f>
        <v/>
      </c>
      <c r="U335" s="70" t="str">
        <f>IF('Request Testing'!U335&lt;1,"",IF(AND(OR('Request Testing'!L335&gt;0,'Request Testing'!M335&gt;0),COUNTA('Request Testing'!U335)&gt;0),"OH ADD ON","OH"))</f>
        <v/>
      </c>
      <c r="V335" s="73" t="str">
        <f>IF('Request Testing'!V335&lt;1,"",IF(AND(OR('Request Testing'!L335&gt;0,'Request Testing'!M335&gt;0),COUNTA('Request Testing'!V335)&gt;0),"GCP","AM"))</f>
        <v/>
      </c>
      <c r="W335" s="73" t="str">
        <f>IF('Request Testing'!W335&lt;1,"",IF(AND(OR('Request Testing'!L335&gt;0,'Request Testing'!M335&gt;0),COUNTA('Request Testing'!W335)&gt;0),"GCP","NH"))</f>
        <v/>
      </c>
      <c r="X335" s="73" t="str">
        <f>IF('Request Testing'!X335&lt;1,"",IF(AND(OR('Request Testing'!L335&gt;0,'Request Testing'!M335&gt;0),COUNTA('Request Testing'!X335)&gt;0),"GCP","CA"))</f>
        <v/>
      </c>
      <c r="Y335" s="73" t="str">
        <f>IF('Request Testing'!Y335&lt;1,"",IF(AND(OR('Request Testing'!L335&gt;0,'Request Testing'!M335&gt;0),COUNTA('Request Testing'!Y335)&gt;0),"GCP","DD"))</f>
        <v/>
      </c>
      <c r="Z335" s="73" t="str">
        <f>IF('Request Testing'!Z335&lt;1,"",IF(AND(OR('Request Testing'!L335&gt;0,'Request Testing'!M335&gt;0),COUNTA('Request Testing'!Z335)&gt;0),"GCP","TH"))</f>
        <v/>
      </c>
      <c r="AA335" s="73" t="str">
        <f>IF('Request Testing'!AA335&lt;1,"",IF(AND(OR('Request Testing'!L335&gt;0,'Request Testing'!M335&gt;0),COUNTA('Request Testing'!AA335)&gt;0),"GCP","PHA"))</f>
        <v/>
      </c>
      <c r="AB335" s="73" t="str">
        <f>IF('Request Testing'!AB335&lt;1,"",IF(AND(OR('Request Testing'!L335&gt;0,'Request Testing'!M335&gt;0),COUNTA('Request Testing'!AB335)&gt;0),"GCP","OS"))</f>
        <v/>
      </c>
      <c r="AE335" s="74" t="str">
        <f>IF(OR('Request Testing'!L335&gt;0,'Request Testing'!M335&gt;0,'Request Testing'!N335&gt;0,'Request Testing'!O335&gt;0,'Request Testing'!P335&gt;0,'Request Testing'!Q335&gt;0,'Request Testing'!R335&gt;0,'Request Testing'!S335&gt;0,'Request Testing'!T335&gt;0,'Request Testing'!U335&gt;0,'Request Testing'!V335&gt;0,'Request Testing'!W335&gt;0,'Request Testing'!X335&gt;0,'Request Testing'!Y335&gt;0,'Request Testing'!Z335&gt;0,'Request Testing'!AA335&gt;0,'Request Testing'!AB335&gt;0),"X","")</f>
        <v/>
      </c>
      <c r="AF335" s="75" t="str">
        <f>IF(ISNUMBER(SEARCH({"S"},C335)),"S",IF(ISNUMBER(SEARCH({"M"},C335)),"B",IF(ISNUMBER(SEARCH({"B"},C335)),"B",IF(ISNUMBER(SEARCH({"C"},C335)),"C",IF(ISNUMBER(SEARCH({"H"},C335)),"C",IF(ISNUMBER(SEARCH({"F"},C335)),"C",""))))))</f>
        <v/>
      </c>
      <c r="AG335" s="74" t="str">
        <f t="shared" si="80"/>
        <v/>
      </c>
      <c r="AH335" s="74" t="str">
        <f t="shared" si="81"/>
        <v/>
      </c>
      <c r="AI335" s="74" t="str">
        <f t="shared" si="82"/>
        <v/>
      </c>
      <c r="AJ335" s="4" t="str">
        <f t="shared" si="83"/>
        <v/>
      </c>
      <c r="AK335" s="76" t="str">
        <f>IF('Request Testing'!M335&lt;1,"",IF(AND(OR('Request Testing'!$E$1&gt;0),COUNTA('Request Testing'!M335)&gt;0),"CHR","GGP-LD"))</f>
        <v/>
      </c>
      <c r="AL335" s="4" t="str">
        <f t="shared" si="84"/>
        <v/>
      </c>
      <c r="AM335" s="52" t="str">
        <f t="shared" si="85"/>
        <v/>
      </c>
      <c r="AN335" s="4" t="str">
        <f t="shared" si="86"/>
        <v/>
      </c>
      <c r="AO335" s="4" t="str">
        <f t="shared" si="87"/>
        <v/>
      </c>
      <c r="AP335" s="74" t="str">
        <f t="shared" si="88"/>
        <v/>
      </c>
      <c r="AQ335" s="4" t="str">
        <f t="shared" si="89"/>
        <v/>
      </c>
      <c r="AR335" s="4" t="str">
        <f t="shared" si="99"/>
        <v/>
      </c>
      <c r="AS335" s="74" t="str">
        <f t="shared" si="90"/>
        <v/>
      </c>
      <c r="AT335" s="4" t="str">
        <f t="shared" si="91"/>
        <v/>
      </c>
      <c r="AU335" s="4" t="str">
        <f t="shared" si="92"/>
        <v/>
      </c>
      <c r="AV335" s="4" t="str">
        <f t="shared" si="93"/>
        <v/>
      </c>
      <c r="AW335" s="4" t="str">
        <f t="shared" si="94"/>
        <v/>
      </c>
      <c r="AX335" s="4" t="str">
        <f t="shared" si="95"/>
        <v/>
      </c>
      <c r="AY335" s="4" t="str">
        <f t="shared" si="96"/>
        <v/>
      </c>
      <c r="AZ335" s="4" t="str">
        <f t="shared" si="97"/>
        <v/>
      </c>
      <c r="BA335" s="77" t="str">
        <f>IF(AND(OR('Request Testing'!L335&gt;0,'Request Testing'!M335&gt;0),COUNTA('Request Testing'!V335:AB335)&gt;0),"Run Panel","")</f>
        <v/>
      </c>
      <c r="BC335" s="78" t="str">
        <f>IF(AG335="Blood Card",'Order Details'!$S$34,"")</f>
        <v/>
      </c>
      <c r="BD335" s="78" t="str">
        <f>IF(AH335="Hair Card",'Order Details'!$S$35,"")</f>
        <v/>
      </c>
      <c r="BF335" s="4" t="str">
        <f>IF(AJ335="GGP-HD",'Order Details'!$N$10,"")</f>
        <v/>
      </c>
      <c r="BG335" s="79" t="str">
        <f>IF(AK335="GGP-LD",'Order Details'!$N$15,IF(AK335="CHR",'Order Details'!$P$15,""))</f>
        <v/>
      </c>
      <c r="BH335" s="52" t="str">
        <f>IF(AL335="GGP-uLD",'Order Details'!$N$18,"")</f>
        <v/>
      </c>
      <c r="BI335" s="80" t="str">
        <f>IF(AM335="PV",'Order Details'!$N$24,"")</f>
        <v/>
      </c>
      <c r="BJ335" s="78" t="str">
        <f>IF(AN335="HPS",'Order Details'!$N$34,IF(AN335="HPS ADD ON",'Order Details'!$M$34,""))</f>
        <v/>
      </c>
      <c r="BK335" s="78" t="str">
        <f>IF(AO335="CC",'Order Details'!$N$33,IF(AO335="CC ADD ON",'Order Details'!$M$33,""))</f>
        <v/>
      </c>
      <c r="BL335" s="79" t="str">
        <f>IF(AP335="DL",'Order Details'!$N$35,"")</f>
        <v/>
      </c>
      <c r="BM335" s="79" t="str">
        <f>IF(AQ335="RC",'Order Details'!$N$36,"")</f>
        <v/>
      </c>
      <c r="BN335" s="79" t="str">
        <f>IF(AR335="OH",'Order Details'!$N$37,"")</f>
        <v/>
      </c>
      <c r="BO335" s="79" t="str">
        <f>IF(AS335="BVD",'Order Details'!$N$38,"")</f>
        <v/>
      </c>
      <c r="BP335" s="79" t="str">
        <f>IF(AT335="AM",'Order Details'!$N$40,"")</f>
        <v/>
      </c>
      <c r="BQ335" s="79" t="str">
        <f>IF(AU335="NH",'Order Details'!$N$41,"")</f>
        <v/>
      </c>
      <c r="BR335" s="79" t="str">
        <f>IF(AV335="CA",'Order Details'!$N$42,"")</f>
        <v/>
      </c>
      <c r="BS335" s="79" t="str">
        <f>IF(AW335="DD",'Order Details'!$N$43,"")</f>
        <v/>
      </c>
      <c r="BT335" s="79" t="str">
        <f>IF(AX335="TH",'Order Details'!$N$45,"")</f>
        <v/>
      </c>
      <c r="BU335" s="79" t="str">
        <f>IF(AY335="PHA",'Order Details'!$N$44,"")</f>
        <v/>
      </c>
      <c r="BV335" s="79" t="str">
        <f>IF(AZ335="OS",'Order Details'!$N$46,"")</f>
        <v/>
      </c>
      <c r="BW335" s="79" t="str">
        <f>IF(BA335="RUN PANEL",'Order Details'!$N$39,"")</f>
        <v/>
      </c>
      <c r="BX335" s="79" t="str">
        <f t="shared" si="98"/>
        <v/>
      </c>
    </row>
    <row r="336" spans="1:76" ht="15.75" customHeight="1">
      <c r="A336" s="22" t="str">
        <f>IF('Request Testing'!A336&gt;0,'Request Testing'!A336,"")</f>
        <v/>
      </c>
      <c r="B336" s="70" t="str">
        <f>IF('Request Testing'!B336="","",'Request Testing'!B336)</f>
        <v/>
      </c>
      <c r="C336" s="70" t="str">
        <f>IF('Request Testing'!C336="","",'Request Testing'!C336)</f>
        <v/>
      </c>
      <c r="D336" s="24" t="str">
        <f>IF('Request Testing'!D336="","",'Request Testing'!D336)</f>
        <v/>
      </c>
      <c r="E336" s="24" t="str">
        <f>IF('Request Testing'!E336="","",'Request Testing'!E336)</f>
        <v/>
      </c>
      <c r="F336" s="24" t="str">
        <f>IF('Request Testing'!F336="","",'Request Testing'!F336)</f>
        <v/>
      </c>
      <c r="G336" s="22" t="str">
        <f>IF('Request Testing'!G336="","",'Request Testing'!G336)</f>
        <v/>
      </c>
      <c r="H336" s="71" t="str">
        <f>IF('Request Testing'!H336="","",'Request Testing'!H336)</f>
        <v/>
      </c>
      <c r="I336" s="22" t="str">
        <f>IF('Request Testing'!I336="","",'Request Testing'!I336)</f>
        <v/>
      </c>
      <c r="J336" s="22" t="str">
        <f>IF('Request Testing'!J336="","",'Request Testing'!J336)</f>
        <v/>
      </c>
      <c r="K336" s="22" t="str">
        <f>IF('Request Testing'!K336="","",'Request Testing'!K336)</f>
        <v/>
      </c>
      <c r="L336" s="70" t="str">
        <f>IF('Request Testing'!L336="","",'Request Testing'!L336)</f>
        <v/>
      </c>
      <c r="M336" s="70" t="str">
        <f>IF('Request Testing'!M336="","",'Request Testing'!M336)</f>
        <v/>
      </c>
      <c r="N336" s="70" t="str">
        <f>IF('Request Testing'!N336="","",'Request Testing'!N336)</f>
        <v/>
      </c>
      <c r="O336" s="72" t="str">
        <f>IF('Request Testing'!O336&lt;1,"",IF(AND(OR('Request Testing'!L336&gt;0,'Request Testing'!M336&gt;0,'Request Testing'!N336&gt;0),COUNTA('Request Testing'!O336)&gt;0),"","PV"))</f>
        <v/>
      </c>
      <c r="P336" s="72" t="str">
        <f>IF('Request Testing'!P336&lt;1,"",IF(AND(OR('Request Testing'!L336&gt;0,'Request Testing'!M336&gt;0),COUNTA('Request Testing'!P336)&gt;0),"HPS ADD ON","HPS"))</f>
        <v/>
      </c>
      <c r="Q336" s="72" t="str">
        <f>IF('Request Testing'!Q336&lt;1,"",IF(AND(OR('Request Testing'!L336&gt;0,'Request Testing'!M336&gt;0),COUNTA('Request Testing'!Q336)&gt;0),"CC ADD ON","CC"))</f>
        <v/>
      </c>
      <c r="R336" s="72" t="str">
        <f>IF('Request Testing'!R336&lt;1,"",IF(AND(OR('Request Testing'!L336&gt;0,'Request Testing'!M336&gt;0),COUNTA('Request Testing'!R336)&gt;0),"RC ADD ON","RC"))</f>
        <v/>
      </c>
      <c r="S336" s="70" t="str">
        <f>IF('Request Testing'!S336&lt;1,"",IF(AND(OR('Request Testing'!L336&gt;0,'Request Testing'!M336&gt;0),COUNTA('Request Testing'!S336)&gt;0),"DL ADD ON","DL"))</f>
        <v/>
      </c>
      <c r="T336" s="70" t="str">
        <f>IF('Request Testing'!T336="","",'Request Testing'!T336)</f>
        <v/>
      </c>
      <c r="U336" s="70" t="str">
        <f>IF('Request Testing'!U336&lt;1,"",IF(AND(OR('Request Testing'!L336&gt;0,'Request Testing'!M336&gt;0),COUNTA('Request Testing'!U336)&gt;0),"OH ADD ON","OH"))</f>
        <v/>
      </c>
      <c r="V336" s="73" t="str">
        <f>IF('Request Testing'!V336&lt;1,"",IF(AND(OR('Request Testing'!L336&gt;0,'Request Testing'!M336&gt;0),COUNTA('Request Testing'!V336)&gt;0),"GCP","AM"))</f>
        <v/>
      </c>
      <c r="W336" s="73" t="str">
        <f>IF('Request Testing'!W336&lt;1,"",IF(AND(OR('Request Testing'!L336&gt;0,'Request Testing'!M336&gt;0),COUNTA('Request Testing'!W336)&gt;0),"GCP","NH"))</f>
        <v/>
      </c>
      <c r="X336" s="73" t="str">
        <f>IF('Request Testing'!X336&lt;1,"",IF(AND(OR('Request Testing'!L336&gt;0,'Request Testing'!M336&gt;0),COUNTA('Request Testing'!X336)&gt;0),"GCP","CA"))</f>
        <v/>
      </c>
      <c r="Y336" s="73" t="str">
        <f>IF('Request Testing'!Y336&lt;1,"",IF(AND(OR('Request Testing'!L336&gt;0,'Request Testing'!M336&gt;0),COUNTA('Request Testing'!Y336)&gt;0),"GCP","DD"))</f>
        <v/>
      </c>
      <c r="Z336" s="73" t="str">
        <f>IF('Request Testing'!Z336&lt;1,"",IF(AND(OR('Request Testing'!L336&gt;0,'Request Testing'!M336&gt;0),COUNTA('Request Testing'!Z336)&gt;0),"GCP","TH"))</f>
        <v/>
      </c>
      <c r="AA336" s="73" t="str">
        <f>IF('Request Testing'!AA336&lt;1,"",IF(AND(OR('Request Testing'!L336&gt;0,'Request Testing'!M336&gt;0),COUNTA('Request Testing'!AA336)&gt;0),"GCP","PHA"))</f>
        <v/>
      </c>
      <c r="AB336" s="73" t="str">
        <f>IF('Request Testing'!AB336&lt;1,"",IF(AND(OR('Request Testing'!L336&gt;0,'Request Testing'!M336&gt;0),COUNTA('Request Testing'!AB336)&gt;0),"GCP","OS"))</f>
        <v/>
      </c>
      <c r="AE336" s="74" t="str">
        <f>IF(OR('Request Testing'!L336&gt;0,'Request Testing'!M336&gt;0,'Request Testing'!N336&gt;0,'Request Testing'!O336&gt;0,'Request Testing'!P336&gt;0,'Request Testing'!Q336&gt;0,'Request Testing'!R336&gt;0,'Request Testing'!S336&gt;0,'Request Testing'!T336&gt;0,'Request Testing'!U336&gt;0,'Request Testing'!V336&gt;0,'Request Testing'!W336&gt;0,'Request Testing'!X336&gt;0,'Request Testing'!Y336&gt;0,'Request Testing'!Z336&gt;0,'Request Testing'!AA336&gt;0,'Request Testing'!AB336&gt;0),"X","")</f>
        <v/>
      </c>
      <c r="AF336" s="75" t="str">
        <f>IF(ISNUMBER(SEARCH({"S"},C336)),"S",IF(ISNUMBER(SEARCH({"M"},C336)),"B",IF(ISNUMBER(SEARCH({"B"},C336)),"B",IF(ISNUMBER(SEARCH({"C"},C336)),"C",IF(ISNUMBER(SEARCH({"H"},C336)),"C",IF(ISNUMBER(SEARCH({"F"},C336)),"C",""))))))</f>
        <v/>
      </c>
      <c r="AG336" s="74" t="str">
        <f t="shared" si="80"/>
        <v/>
      </c>
      <c r="AH336" s="74" t="str">
        <f t="shared" si="81"/>
        <v/>
      </c>
      <c r="AI336" s="74" t="str">
        <f t="shared" si="82"/>
        <v/>
      </c>
      <c r="AJ336" s="4" t="str">
        <f t="shared" si="83"/>
        <v/>
      </c>
      <c r="AK336" s="76" t="str">
        <f>IF('Request Testing'!M336&lt;1,"",IF(AND(OR('Request Testing'!$E$1&gt;0),COUNTA('Request Testing'!M336)&gt;0),"CHR","GGP-LD"))</f>
        <v/>
      </c>
      <c r="AL336" s="4" t="str">
        <f t="shared" si="84"/>
        <v/>
      </c>
      <c r="AM336" s="52" t="str">
        <f t="shared" si="85"/>
        <v/>
      </c>
      <c r="AN336" s="4" t="str">
        <f t="shared" si="86"/>
        <v/>
      </c>
      <c r="AO336" s="4" t="str">
        <f t="shared" si="87"/>
        <v/>
      </c>
      <c r="AP336" s="74" t="str">
        <f t="shared" si="88"/>
        <v/>
      </c>
      <c r="AQ336" s="4" t="str">
        <f t="shared" si="89"/>
        <v/>
      </c>
      <c r="AR336" s="4" t="str">
        <f t="shared" si="99"/>
        <v/>
      </c>
      <c r="AS336" s="74" t="str">
        <f t="shared" si="90"/>
        <v/>
      </c>
      <c r="AT336" s="4" t="str">
        <f t="shared" si="91"/>
        <v/>
      </c>
      <c r="AU336" s="4" t="str">
        <f t="shared" si="92"/>
        <v/>
      </c>
      <c r="AV336" s="4" t="str">
        <f t="shared" si="93"/>
        <v/>
      </c>
      <c r="AW336" s="4" t="str">
        <f t="shared" si="94"/>
        <v/>
      </c>
      <c r="AX336" s="4" t="str">
        <f t="shared" si="95"/>
        <v/>
      </c>
      <c r="AY336" s="4" t="str">
        <f t="shared" si="96"/>
        <v/>
      </c>
      <c r="AZ336" s="4" t="str">
        <f t="shared" si="97"/>
        <v/>
      </c>
      <c r="BA336" s="77" t="str">
        <f>IF(AND(OR('Request Testing'!L336&gt;0,'Request Testing'!M336&gt;0),COUNTA('Request Testing'!V336:AB336)&gt;0),"Run Panel","")</f>
        <v/>
      </c>
      <c r="BC336" s="78" t="str">
        <f>IF(AG336="Blood Card",'Order Details'!$S$34,"")</f>
        <v/>
      </c>
      <c r="BD336" s="78" t="str">
        <f>IF(AH336="Hair Card",'Order Details'!$S$35,"")</f>
        <v/>
      </c>
      <c r="BF336" s="4" t="str">
        <f>IF(AJ336="GGP-HD",'Order Details'!$N$10,"")</f>
        <v/>
      </c>
      <c r="BG336" s="79" t="str">
        <f>IF(AK336="GGP-LD",'Order Details'!$N$15,IF(AK336="CHR",'Order Details'!$P$15,""))</f>
        <v/>
      </c>
      <c r="BH336" s="52" t="str">
        <f>IF(AL336="GGP-uLD",'Order Details'!$N$18,"")</f>
        <v/>
      </c>
      <c r="BI336" s="80" t="str">
        <f>IF(AM336="PV",'Order Details'!$N$24,"")</f>
        <v/>
      </c>
      <c r="BJ336" s="78" t="str">
        <f>IF(AN336="HPS",'Order Details'!$N$34,IF(AN336="HPS ADD ON",'Order Details'!$M$34,""))</f>
        <v/>
      </c>
      <c r="BK336" s="78" t="str">
        <f>IF(AO336="CC",'Order Details'!$N$33,IF(AO336="CC ADD ON",'Order Details'!$M$33,""))</f>
        <v/>
      </c>
      <c r="BL336" s="79" t="str">
        <f>IF(AP336="DL",'Order Details'!$N$35,"")</f>
        <v/>
      </c>
      <c r="BM336" s="79" t="str">
        <f>IF(AQ336="RC",'Order Details'!$N$36,"")</f>
        <v/>
      </c>
      <c r="BN336" s="79" t="str">
        <f>IF(AR336="OH",'Order Details'!$N$37,"")</f>
        <v/>
      </c>
      <c r="BO336" s="79" t="str">
        <f>IF(AS336="BVD",'Order Details'!$N$38,"")</f>
        <v/>
      </c>
      <c r="BP336" s="79" t="str">
        <f>IF(AT336="AM",'Order Details'!$N$40,"")</f>
        <v/>
      </c>
      <c r="BQ336" s="79" t="str">
        <f>IF(AU336="NH",'Order Details'!$N$41,"")</f>
        <v/>
      </c>
      <c r="BR336" s="79" t="str">
        <f>IF(AV336="CA",'Order Details'!$N$42,"")</f>
        <v/>
      </c>
      <c r="BS336" s="79" t="str">
        <f>IF(AW336="DD",'Order Details'!$N$43,"")</f>
        <v/>
      </c>
      <c r="BT336" s="79" t="str">
        <f>IF(AX336="TH",'Order Details'!$N$45,"")</f>
        <v/>
      </c>
      <c r="BU336" s="79" t="str">
        <f>IF(AY336="PHA",'Order Details'!$N$44,"")</f>
        <v/>
      </c>
      <c r="BV336" s="79" t="str">
        <f>IF(AZ336="OS",'Order Details'!$N$46,"")</f>
        <v/>
      </c>
      <c r="BW336" s="79" t="str">
        <f>IF(BA336="RUN PANEL",'Order Details'!$N$39,"")</f>
        <v/>
      </c>
      <c r="BX336" s="79" t="str">
        <f t="shared" si="98"/>
        <v/>
      </c>
    </row>
    <row r="337" spans="1:76" ht="15.75" customHeight="1">
      <c r="A337" s="22" t="str">
        <f>IF('Request Testing'!A337&gt;0,'Request Testing'!A337,"")</f>
        <v/>
      </c>
      <c r="B337" s="70" t="str">
        <f>IF('Request Testing'!B337="","",'Request Testing'!B337)</f>
        <v/>
      </c>
      <c r="C337" s="70" t="str">
        <f>IF('Request Testing'!C337="","",'Request Testing'!C337)</f>
        <v/>
      </c>
      <c r="D337" s="24" t="str">
        <f>IF('Request Testing'!D337="","",'Request Testing'!D337)</f>
        <v/>
      </c>
      <c r="E337" s="24" t="str">
        <f>IF('Request Testing'!E337="","",'Request Testing'!E337)</f>
        <v/>
      </c>
      <c r="F337" s="24" t="str">
        <f>IF('Request Testing'!F337="","",'Request Testing'!F337)</f>
        <v/>
      </c>
      <c r="G337" s="22" t="str">
        <f>IF('Request Testing'!G337="","",'Request Testing'!G337)</f>
        <v/>
      </c>
      <c r="H337" s="71" t="str">
        <f>IF('Request Testing'!H337="","",'Request Testing'!H337)</f>
        <v/>
      </c>
      <c r="I337" s="22" t="str">
        <f>IF('Request Testing'!I337="","",'Request Testing'!I337)</f>
        <v/>
      </c>
      <c r="J337" s="22" t="str">
        <f>IF('Request Testing'!J337="","",'Request Testing'!J337)</f>
        <v/>
      </c>
      <c r="K337" s="22" t="str">
        <f>IF('Request Testing'!K337="","",'Request Testing'!K337)</f>
        <v/>
      </c>
      <c r="L337" s="70" t="str">
        <f>IF('Request Testing'!L337="","",'Request Testing'!L337)</f>
        <v/>
      </c>
      <c r="M337" s="70" t="str">
        <f>IF('Request Testing'!M337="","",'Request Testing'!M337)</f>
        <v/>
      </c>
      <c r="N337" s="70" t="str">
        <f>IF('Request Testing'!N337="","",'Request Testing'!N337)</f>
        <v/>
      </c>
      <c r="O337" s="72" t="str">
        <f>IF('Request Testing'!O337&lt;1,"",IF(AND(OR('Request Testing'!L337&gt;0,'Request Testing'!M337&gt;0,'Request Testing'!N337&gt;0),COUNTA('Request Testing'!O337)&gt;0),"","PV"))</f>
        <v/>
      </c>
      <c r="P337" s="72" t="str">
        <f>IF('Request Testing'!P337&lt;1,"",IF(AND(OR('Request Testing'!L337&gt;0,'Request Testing'!M337&gt;0),COUNTA('Request Testing'!P337)&gt;0),"HPS ADD ON","HPS"))</f>
        <v/>
      </c>
      <c r="Q337" s="72" t="str">
        <f>IF('Request Testing'!Q337&lt;1,"",IF(AND(OR('Request Testing'!L337&gt;0,'Request Testing'!M337&gt;0),COUNTA('Request Testing'!Q337)&gt;0),"CC ADD ON","CC"))</f>
        <v/>
      </c>
      <c r="R337" s="72" t="str">
        <f>IF('Request Testing'!R337&lt;1,"",IF(AND(OR('Request Testing'!L337&gt;0,'Request Testing'!M337&gt;0),COUNTA('Request Testing'!R337)&gt;0),"RC ADD ON","RC"))</f>
        <v/>
      </c>
      <c r="S337" s="70" t="str">
        <f>IF('Request Testing'!S337&lt;1,"",IF(AND(OR('Request Testing'!L337&gt;0,'Request Testing'!M337&gt;0),COUNTA('Request Testing'!S337)&gt;0),"DL ADD ON","DL"))</f>
        <v/>
      </c>
      <c r="T337" s="70" t="str">
        <f>IF('Request Testing'!T337="","",'Request Testing'!T337)</f>
        <v/>
      </c>
      <c r="U337" s="70" t="str">
        <f>IF('Request Testing'!U337&lt;1,"",IF(AND(OR('Request Testing'!L337&gt;0,'Request Testing'!M337&gt;0),COUNTA('Request Testing'!U337)&gt;0),"OH ADD ON","OH"))</f>
        <v/>
      </c>
      <c r="V337" s="73" t="str">
        <f>IF('Request Testing'!V337&lt;1,"",IF(AND(OR('Request Testing'!L337&gt;0,'Request Testing'!M337&gt;0),COUNTA('Request Testing'!V337)&gt;0),"GCP","AM"))</f>
        <v/>
      </c>
      <c r="W337" s="73" t="str">
        <f>IF('Request Testing'!W337&lt;1,"",IF(AND(OR('Request Testing'!L337&gt;0,'Request Testing'!M337&gt;0),COUNTA('Request Testing'!W337)&gt;0),"GCP","NH"))</f>
        <v/>
      </c>
      <c r="X337" s="73" t="str">
        <f>IF('Request Testing'!X337&lt;1,"",IF(AND(OR('Request Testing'!L337&gt;0,'Request Testing'!M337&gt;0),COUNTA('Request Testing'!X337)&gt;0),"GCP","CA"))</f>
        <v/>
      </c>
      <c r="Y337" s="73" t="str">
        <f>IF('Request Testing'!Y337&lt;1,"",IF(AND(OR('Request Testing'!L337&gt;0,'Request Testing'!M337&gt;0),COUNTA('Request Testing'!Y337)&gt;0),"GCP","DD"))</f>
        <v/>
      </c>
      <c r="Z337" s="73" t="str">
        <f>IF('Request Testing'!Z337&lt;1,"",IF(AND(OR('Request Testing'!L337&gt;0,'Request Testing'!M337&gt;0),COUNTA('Request Testing'!Z337)&gt;0),"GCP","TH"))</f>
        <v/>
      </c>
      <c r="AA337" s="73" t="str">
        <f>IF('Request Testing'!AA337&lt;1,"",IF(AND(OR('Request Testing'!L337&gt;0,'Request Testing'!M337&gt;0),COUNTA('Request Testing'!AA337)&gt;0),"GCP","PHA"))</f>
        <v/>
      </c>
      <c r="AB337" s="73" t="str">
        <f>IF('Request Testing'!AB337&lt;1,"",IF(AND(OR('Request Testing'!L337&gt;0,'Request Testing'!M337&gt;0),COUNTA('Request Testing'!AB337)&gt;0),"GCP","OS"))</f>
        <v/>
      </c>
      <c r="AE337" s="74" t="str">
        <f>IF(OR('Request Testing'!L337&gt;0,'Request Testing'!M337&gt;0,'Request Testing'!N337&gt;0,'Request Testing'!O337&gt;0,'Request Testing'!P337&gt;0,'Request Testing'!Q337&gt;0,'Request Testing'!R337&gt;0,'Request Testing'!S337&gt;0,'Request Testing'!T337&gt;0,'Request Testing'!U337&gt;0,'Request Testing'!V337&gt;0,'Request Testing'!W337&gt;0,'Request Testing'!X337&gt;0,'Request Testing'!Y337&gt;0,'Request Testing'!Z337&gt;0,'Request Testing'!AA337&gt;0,'Request Testing'!AB337&gt;0),"X","")</f>
        <v/>
      </c>
      <c r="AF337" s="75" t="str">
        <f>IF(ISNUMBER(SEARCH({"S"},C337)),"S",IF(ISNUMBER(SEARCH({"M"},C337)),"B",IF(ISNUMBER(SEARCH({"B"},C337)),"B",IF(ISNUMBER(SEARCH({"C"},C337)),"C",IF(ISNUMBER(SEARCH({"H"},C337)),"C",IF(ISNUMBER(SEARCH({"F"},C337)),"C",""))))))</f>
        <v/>
      </c>
      <c r="AG337" s="74" t="str">
        <f t="shared" si="80"/>
        <v/>
      </c>
      <c r="AH337" s="74" t="str">
        <f t="shared" si="81"/>
        <v/>
      </c>
      <c r="AI337" s="74" t="str">
        <f t="shared" si="82"/>
        <v/>
      </c>
      <c r="AJ337" s="4" t="str">
        <f t="shared" si="83"/>
        <v/>
      </c>
      <c r="AK337" s="76" t="str">
        <f>IF('Request Testing'!M337&lt;1,"",IF(AND(OR('Request Testing'!$E$1&gt;0),COUNTA('Request Testing'!M337)&gt;0),"CHR","GGP-LD"))</f>
        <v/>
      </c>
      <c r="AL337" s="4" t="str">
        <f t="shared" si="84"/>
        <v/>
      </c>
      <c r="AM337" s="52" t="str">
        <f t="shared" si="85"/>
        <v/>
      </c>
      <c r="AN337" s="4" t="str">
        <f t="shared" si="86"/>
        <v/>
      </c>
      <c r="AO337" s="4" t="str">
        <f t="shared" si="87"/>
        <v/>
      </c>
      <c r="AP337" s="74" t="str">
        <f t="shared" si="88"/>
        <v/>
      </c>
      <c r="AQ337" s="4" t="str">
        <f t="shared" si="89"/>
        <v/>
      </c>
      <c r="AR337" s="4" t="str">
        <f t="shared" si="99"/>
        <v/>
      </c>
      <c r="AS337" s="74" t="str">
        <f t="shared" si="90"/>
        <v/>
      </c>
      <c r="AT337" s="4" t="str">
        <f t="shared" si="91"/>
        <v/>
      </c>
      <c r="AU337" s="4" t="str">
        <f t="shared" si="92"/>
        <v/>
      </c>
      <c r="AV337" s="4" t="str">
        <f t="shared" si="93"/>
        <v/>
      </c>
      <c r="AW337" s="4" t="str">
        <f t="shared" si="94"/>
        <v/>
      </c>
      <c r="AX337" s="4" t="str">
        <f t="shared" si="95"/>
        <v/>
      </c>
      <c r="AY337" s="4" t="str">
        <f t="shared" si="96"/>
        <v/>
      </c>
      <c r="AZ337" s="4" t="str">
        <f t="shared" si="97"/>
        <v/>
      </c>
      <c r="BA337" s="77" t="str">
        <f>IF(AND(OR('Request Testing'!L337&gt;0,'Request Testing'!M337&gt;0),COUNTA('Request Testing'!V337:AB337)&gt;0),"Run Panel","")</f>
        <v/>
      </c>
      <c r="BC337" s="78" t="str">
        <f>IF(AG337="Blood Card",'Order Details'!$S$34,"")</f>
        <v/>
      </c>
      <c r="BD337" s="78" t="str">
        <f>IF(AH337="Hair Card",'Order Details'!$S$35,"")</f>
        <v/>
      </c>
      <c r="BF337" s="4" t="str">
        <f>IF(AJ337="GGP-HD",'Order Details'!$N$10,"")</f>
        <v/>
      </c>
      <c r="BG337" s="79" t="str">
        <f>IF(AK337="GGP-LD",'Order Details'!$N$15,IF(AK337="CHR",'Order Details'!$P$15,""))</f>
        <v/>
      </c>
      <c r="BH337" s="52" t="str">
        <f>IF(AL337="GGP-uLD",'Order Details'!$N$18,"")</f>
        <v/>
      </c>
      <c r="BI337" s="80" t="str">
        <f>IF(AM337="PV",'Order Details'!$N$24,"")</f>
        <v/>
      </c>
      <c r="BJ337" s="78" t="str">
        <f>IF(AN337="HPS",'Order Details'!$N$34,IF(AN337="HPS ADD ON",'Order Details'!$M$34,""))</f>
        <v/>
      </c>
      <c r="BK337" s="78" t="str">
        <f>IF(AO337="CC",'Order Details'!$N$33,IF(AO337="CC ADD ON",'Order Details'!$M$33,""))</f>
        <v/>
      </c>
      <c r="BL337" s="79" t="str">
        <f>IF(AP337="DL",'Order Details'!$N$35,"")</f>
        <v/>
      </c>
      <c r="BM337" s="79" t="str">
        <f>IF(AQ337="RC",'Order Details'!$N$36,"")</f>
        <v/>
      </c>
      <c r="BN337" s="79" t="str">
        <f>IF(AR337="OH",'Order Details'!$N$37,"")</f>
        <v/>
      </c>
      <c r="BO337" s="79" t="str">
        <f>IF(AS337="BVD",'Order Details'!$N$38,"")</f>
        <v/>
      </c>
      <c r="BP337" s="79" t="str">
        <f>IF(AT337="AM",'Order Details'!$N$40,"")</f>
        <v/>
      </c>
      <c r="BQ337" s="79" t="str">
        <f>IF(AU337="NH",'Order Details'!$N$41,"")</f>
        <v/>
      </c>
      <c r="BR337" s="79" t="str">
        <f>IF(AV337="CA",'Order Details'!$N$42,"")</f>
        <v/>
      </c>
      <c r="BS337" s="79" t="str">
        <f>IF(AW337="DD",'Order Details'!$N$43,"")</f>
        <v/>
      </c>
      <c r="BT337" s="79" t="str">
        <f>IF(AX337="TH",'Order Details'!$N$45,"")</f>
        <v/>
      </c>
      <c r="BU337" s="79" t="str">
        <f>IF(AY337="PHA",'Order Details'!$N$44,"")</f>
        <v/>
      </c>
      <c r="BV337" s="79" t="str">
        <f>IF(AZ337="OS",'Order Details'!$N$46,"")</f>
        <v/>
      </c>
      <c r="BW337" s="79" t="str">
        <f>IF(BA337="RUN PANEL",'Order Details'!$N$39,"")</f>
        <v/>
      </c>
      <c r="BX337" s="79" t="str">
        <f t="shared" si="98"/>
        <v/>
      </c>
    </row>
    <row r="338" spans="1:76" ht="15.75" customHeight="1">
      <c r="A338" s="22" t="str">
        <f>IF('Request Testing'!A338&gt;0,'Request Testing'!A338,"")</f>
        <v/>
      </c>
      <c r="B338" s="70" t="str">
        <f>IF('Request Testing'!B338="","",'Request Testing'!B338)</f>
        <v/>
      </c>
      <c r="C338" s="70" t="str">
        <f>IF('Request Testing'!C338="","",'Request Testing'!C338)</f>
        <v/>
      </c>
      <c r="D338" s="24" t="str">
        <f>IF('Request Testing'!D338="","",'Request Testing'!D338)</f>
        <v/>
      </c>
      <c r="E338" s="24" t="str">
        <f>IF('Request Testing'!E338="","",'Request Testing'!E338)</f>
        <v/>
      </c>
      <c r="F338" s="24" t="str">
        <f>IF('Request Testing'!F338="","",'Request Testing'!F338)</f>
        <v/>
      </c>
      <c r="G338" s="22" t="str">
        <f>IF('Request Testing'!G338="","",'Request Testing'!G338)</f>
        <v/>
      </c>
      <c r="H338" s="71" t="str">
        <f>IF('Request Testing'!H338="","",'Request Testing'!H338)</f>
        <v/>
      </c>
      <c r="I338" s="22" t="str">
        <f>IF('Request Testing'!I338="","",'Request Testing'!I338)</f>
        <v/>
      </c>
      <c r="J338" s="22" t="str">
        <f>IF('Request Testing'!J338="","",'Request Testing'!J338)</f>
        <v/>
      </c>
      <c r="K338" s="22" t="str">
        <f>IF('Request Testing'!K338="","",'Request Testing'!K338)</f>
        <v/>
      </c>
      <c r="L338" s="70" t="str">
        <f>IF('Request Testing'!L338="","",'Request Testing'!L338)</f>
        <v/>
      </c>
      <c r="M338" s="70" t="str">
        <f>IF('Request Testing'!M338="","",'Request Testing'!M338)</f>
        <v/>
      </c>
      <c r="N338" s="70" t="str">
        <f>IF('Request Testing'!N338="","",'Request Testing'!N338)</f>
        <v/>
      </c>
      <c r="O338" s="72" t="str">
        <f>IF('Request Testing'!O338&lt;1,"",IF(AND(OR('Request Testing'!L338&gt;0,'Request Testing'!M338&gt;0,'Request Testing'!N338&gt;0),COUNTA('Request Testing'!O338)&gt;0),"","PV"))</f>
        <v/>
      </c>
      <c r="P338" s="72" t="str">
        <f>IF('Request Testing'!P338&lt;1,"",IF(AND(OR('Request Testing'!L338&gt;0,'Request Testing'!M338&gt;0),COUNTA('Request Testing'!P338)&gt;0),"HPS ADD ON","HPS"))</f>
        <v/>
      </c>
      <c r="Q338" s="72" t="str">
        <f>IF('Request Testing'!Q338&lt;1,"",IF(AND(OR('Request Testing'!L338&gt;0,'Request Testing'!M338&gt;0),COUNTA('Request Testing'!Q338)&gt;0),"CC ADD ON","CC"))</f>
        <v/>
      </c>
      <c r="R338" s="72" t="str">
        <f>IF('Request Testing'!R338&lt;1,"",IF(AND(OR('Request Testing'!L338&gt;0,'Request Testing'!M338&gt;0),COUNTA('Request Testing'!R338)&gt;0),"RC ADD ON","RC"))</f>
        <v/>
      </c>
      <c r="S338" s="70" t="str">
        <f>IF('Request Testing'!S338&lt;1,"",IF(AND(OR('Request Testing'!L338&gt;0,'Request Testing'!M338&gt;0),COUNTA('Request Testing'!S338)&gt;0),"DL ADD ON","DL"))</f>
        <v/>
      </c>
      <c r="T338" s="70" t="str">
        <f>IF('Request Testing'!T338="","",'Request Testing'!T338)</f>
        <v/>
      </c>
      <c r="U338" s="70" t="str">
        <f>IF('Request Testing'!U338&lt;1,"",IF(AND(OR('Request Testing'!L338&gt;0,'Request Testing'!M338&gt;0),COUNTA('Request Testing'!U338)&gt;0),"OH ADD ON","OH"))</f>
        <v/>
      </c>
      <c r="V338" s="73" t="str">
        <f>IF('Request Testing'!V338&lt;1,"",IF(AND(OR('Request Testing'!L338&gt;0,'Request Testing'!M338&gt;0),COUNTA('Request Testing'!V338)&gt;0),"GCP","AM"))</f>
        <v/>
      </c>
      <c r="W338" s="73" t="str">
        <f>IF('Request Testing'!W338&lt;1,"",IF(AND(OR('Request Testing'!L338&gt;0,'Request Testing'!M338&gt;0),COUNTA('Request Testing'!W338)&gt;0),"GCP","NH"))</f>
        <v/>
      </c>
      <c r="X338" s="73" t="str">
        <f>IF('Request Testing'!X338&lt;1,"",IF(AND(OR('Request Testing'!L338&gt;0,'Request Testing'!M338&gt;0),COUNTA('Request Testing'!X338)&gt;0),"GCP","CA"))</f>
        <v/>
      </c>
      <c r="Y338" s="73" t="str">
        <f>IF('Request Testing'!Y338&lt;1,"",IF(AND(OR('Request Testing'!L338&gt;0,'Request Testing'!M338&gt;0),COUNTA('Request Testing'!Y338)&gt;0),"GCP","DD"))</f>
        <v/>
      </c>
      <c r="Z338" s="73" t="str">
        <f>IF('Request Testing'!Z338&lt;1,"",IF(AND(OR('Request Testing'!L338&gt;0,'Request Testing'!M338&gt;0),COUNTA('Request Testing'!Z338)&gt;0),"GCP","TH"))</f>
        <v/>
      </c>
      <c r="AA338" s="73" t="str">
        <f>IF('Request Testing'!AA338&lt;1,"",IF(AND(OR('Request Testing'!L338&gt;0,'Request Testing'!M338&gt;0),COUNTA('Request Testing'!AA338)&gt;0),"GCP","PHA"))</f>
        <v/>
      </c>
      <c r="AB338" s="73" t="str">
        <f>IF('Request Testing'!AB338&lt;1,"",IF(AND(OR('Request Testing'!L338&gt;0,'Request Testing'!M338&gt;0),COUNTA('Request Testing'!AB338)&gt;0),"GCP","OS"))</f>
        <v/>
      </c>
      <c r="AE338" s="74" t="str">
        <f>IF(OR('Request Testing'!L338&gt;0,'Request Testing'!M338&gt;0,'Request Testing'!N338&gt;0,'Request Testing'!O338&gt;0,'Request Testing'!P338&gt;0,'Request Testing'!Q338&gt;0,'Request Testing'!R338&gt;0,'Request Testing'!S338&gt;0,'Request Testing'!T338&gt;0,'Request Testing'!U338&gt;0,'Request Testing'!V338&gt;0,'Request Testing'!W338&gt;0,'Request Testing'!X338&gt;0,'Request Testing'!Y338&gt;0,'Request Testing'!Z338&gt;0,'Request Testing'!AA338&gt;0,'Request Testing'!AB338&gt;0),"X","")</f>
        <v/>
      </c>
      <c r="AF338" s="75" t="str">
        <f>IF(ISNUMBER(SEARCH({"S"},C338)),"S",IF(ISNUMBER(SEARCH({"M"},C338)),"B",IF(ISNUMBER(SEARCH({"B"},C338)),"B",IF(ISNUMBER(SEARCH({"C"},C338)),"C",IF(ISNUMBER(SEARCH({"H"},C338)),"C",IF(ISNUMBER(SEARCH({"F"},C338)),"C",""))))))</f>
        <v/>
      </c>
      <c r="AG338" s="74" t="str">
        <f t="shared" si="80"/>
        <v/>
      </c>
      <c r="AH338" s="74" t="str">
        <f t="shared" si="81"/>
        <v/>
      </c>
      <c r="AI338" s="74" t="str">
        <f t="shared" si="82"/>
        <v/>
      </c>
      <c r="AJ338" s="4" t="str">
        <f t="shared" si="83"/>
        <v/>
      </c>
      <c r="AK338" s="76" t="str">
        <f>IF('Request Testing'!M338&lt;1,"",IF(AND(OR('Request Testing'!$E$1&gt;0),COUNTA('Request Testing'!M338)&gt;0),"CHR","GGP-LD"))</f>
        <v/>
      </c>
      <c r="AL338" s="4" t="str">
        <f t="shared" si="84"/>
        <v/>
      </c>
      <c r="AM338" s="52" t="str">
        <f t="shared" si="85"/>
        <v/>
      </c>
      <c r="AN338" s="4" t="str">
        <f t="shared" si="86"/>
        <v/>
      </c>
      <c r="AO338" s="4" t="str">
        <f t="shared" si="87"/>
        <v/>
      </c>
      <c r="AP338" s="74" t="str">
        <f t="shared" si="88"/>
        <v/>
      </c>
      <c r="AQ338" s="4" t="str">
        <f t="shared" si="89"/>
        <v/>
      </c>
      <c r="AR338" s="4" t="str">
        <f t="shared" si="99"/>
        <v/>
      </c>
      <c r="AS338" s="74" t="str">
        <f t="shared" si="90"/>
        <v/>
      </c>
      <c r="AT338" s="4" t="str">
        <f t="shared" si="91"/>
        <v/>
      </c>
      <c r="AU338" s="4" t="str">
        <f t="shared" si="92"/>
        <v/>
      </c>
      <c r="AV338" s="4" t="str">
        <f t="shared" si="93"/>
        <v/>
      </c>
      <c r="AW338" s="4" t="str">
        <f t="shared" si="94"/>
        <v/>
      </c>
      <c r="AX338" s="4" t="str">
        <f t="shared" si="95"/>
        <v/>
      </c>
      <c r="AY338" s="4" t="str">
        <f t="shared" si="96"/>
        <v/>
      </c>
      <c r="AZ338" s="4" t="str">
        <f t="shared" si="97"/>
        <v/>
      </c>
      <c r="BA338" s="77" t="str">
        <f>IF(AND(OR('Request Testing'!L338&gt;0,'Request Testing'!M338&gt;0),COUNTA('Request Testing'!V338:AB338)&gt;0),"Run Panel","")</f>
        <v/>
      </c>
      <c r="BC338" s="78" t="str">
        <f>IF(AG338="Blood Card",'Order Details'!$S$34,"")</f>
        <v/>
      </c>
      <c r="BD338" s="78" t="str">
        <f>IF(AH338="Hair Card",'Order Details'!$S$35,"")</f>
        <v/>
      </c>
      <c r="BF338" s="4" t="str">
        <f>IF(AJ338="GGP-HD",'Order Details'!$N$10,"")</f>
        <v/>
      </c>
      <c r="BG338" s="79" t="str">
        <f>IF(AK338="GGP-LD",'Order Details'!$N$15,IF(AK338="CHR",'Order Details'!$P$15,""))</f>
        <v/>
      </c>
      <c r="BH338" s="52" t="str">
        <f>IF(AL338="GGP-uLD",'Order Details'!$N$18,"")</f>
        <v/>
      </c>
      <c r="BI338" s="80" t="str">
        <f>IF(AM338="PV",'Order Details'!$N$24,"")</f>
        <v/>
      </c>
      <c r="BJ338" s="78" t="str">
        <f>IF(AN338="HPS",'Order Details'!$N$34,IF(AN338="HPS ADD ON",'Order Details'!$M$34,""))</f>
        <v/>
      </c>
      <c r="BK338" s="78" t="str">
        <f>IF(AO338="CC",'Order Details'!$N$33,IF(AO338="CC ADD ON",'Order Details'!$M$33,""))</f>
        <v/>
      </c>
      <c r="BL338" s="79" t="str">
        <f>IF(AP338="DL",'Order Details'!$N$35,"")</f>
        <v/>
      </c>
      <c r="BM338" s="79" t="str">
        <f>IF(AQ338="RC",'Order Details'!$N$36,"")</f>
        <v/>
      </c>
      <c r="BN338" s="79" t="str">
        <f>IF(AR338="OH",'Order Details'!$N$37,"")</f>
        <v/>
      </c>
      <c r="BO338" s="79" t="str">
        <f>IF(AS338="BVD",'Order Details'!$N$38,"")</f>
        <v/>
      </c>
      <c r="BP338" s="79" t="str">
        <f>IF(AT338="AM",'Order Details'!$N$40,"")</f>
        <v/>
      </c>
      <c r="BQ338" s="79" t="str">
        <f>IF(AU338="NH",'Order Details'!$N$41,"")</f>
        <v/>
      </c>
      <c r="BR338" s="79" t="str">
        <f>IF(AV338="CA",'Order Details'!$N$42,"")</f>
        <v/>
      </c>
      <c r="BS338" s="79" t="str">
        <f>IF(AW338="DD",'Order Details'!$N$43,"")</f>
        <v/>
      </c>
      <c r="BT338" s="79" t="str">
        <f>IF(AX338="TH",'Order Details'!$N$45,"")</f>
        <v/>
      </c>
      <c r="BU338" s="79" t="str">
        <f>IF(AY338="PHA",'Order Details'!$N$44,"")</f>
        <v/>
      </c>
      <c r="BV338" s="79" t="str">
        <f>IF(AZ338="OS",'Order Details'!$N$46,"")</f>
        <v/>
      </c>
      <c r="BW338" s="79" t="str">
        <f>IF(BA338="RUN PANEL",'Order Details'!$N$39,"")</f>
        <v/>
      </c>
      <c r="BX338" s="79" t="str">
        <f t="shared" si="98"/>
        <v/>
      </c>
    </row>
    <row r="339" spans="1:76" ht="15.75" customHeight="1">
      <c r="A339" s="22" t="str">
        <f>IF('Request Testing'!A339&gt;0,'Request Testing'!A339,"")</f>
        <v/>
      </c>
      <c r="B339" s="70" t="str">
        <f>IF('Request Testing'!B339="","",'Request Testing'!B339)</f>
        <v/>
      </c>
      <c r="C339" s="70" t="str">
        <f>IF('Request Testing'!C339="","",'Request Testing'!C339)</f>
        <v/>
      </c>
      <c r="D339" s="24" t="str">
        <f>IF('Request Testing'!D339="","",'Request Testing'!D339)</f>
        <v/>
      </c>
      <c r="E339" s="24" t="str">
        <f>IF('Request Testing'!E339="","",'Request Testing'!E339)</f>
        <v/>
      </c>
      <c r="F339" s="24" t="str">
        <f>IF('Request Testing'!F339="","",'Request Testing'!F339)</f>
        <v/>
      </c>
      <c r="G339" s="22" t="str">
        <f>IF('Request Testing'!G339="","",'Request Testing'!G339)</f>
        <v/>
      </c>
      <c r="H339" s="71" t="str">
        <f>IF('Request Testing'!H339="","",'Request Testing'!H339)</f>
        <v/>
      </c>
      <c r="I339" s="22" t="str">
        <f>IF('Request Testing'!I339="","",'Request Testing'!I339)</f>
        <v/>
      </c>
      <c r="J339" s="22" t="str">
        <f>IF('Request Testing'!J339="","",'Request Testing'!J339)</f>
        <v/>
      </c>
      <c r="K339" s="22" t="str">
        <f>IF('Request Testing'!K339="","",'Request Testing'!K339)</f>
        <v/>
      </c>
      <c r="L339" s="70" t="str">
        <f>IF('Request Testing'!L339="","",'Request Testing'!L339)</f>
        <v/>
      </c>
      <c r="M339" s="70" t="str">
        <f>IF('Request Testing'!M339="","",'Request Testing'!M339)</f>
        <v/>
      </c>
      <c r="N339" s="70" t="str">
        <f>IF('Request Testing'!N339="","",'Request Testing'!N339)</f>
        <v/>
      </c>
      <c r="O339" s="72" t="str">
        <f>IF('Request Testing'!O339&lt;1,"",IF(AND(OR('Request Testing'!L339&gt;0,'Request Testing'!M339&gt;0,'Request Testing'!N339&gt;0),COUNTA('Request Testing'!O339)&gt;0),"","PV"))</f>
        <v/>
      </c>
      <c r="P339" s="72" t="str">
        <f>IF('Request Testing'!P339&lt;1,"",IF(AND(OR('Request Testing'!L339&gt;0,'Request Testing'!M339&gt;0),COUNTA('Request Testing'!P339)&gt;0),"HPS ADD ON","HPS"))</f>
        <v/>
      </c>
      <c r="Q339" s="72" t="str">
        <f>IF('Request Testing'!Q339&lt;1,"",IF(AND(OR('Request Testing'!L339&gt;0,'Request Testing'!M339&gt;0),COUNTA('Request Testing'!Q339)&gt;0),"CC ADD ON","CC"))</f>
        <v/>
      </c>
      <c r="R339" s="72" t="str">
        <f>IF('Request Testing'!R339&lt;1,"",IF(AND(OR('Request Testing'!L339&gt;0,'Request Testing'!M339&gt;0),COUNTA('Request Testing'!R339)&gt;0),"RC ADD ON","RC"))</f>
        <v/>
      </c>
      <c r="S339" s="70" t="str">
        <f>IF('Request Testing'!S339&lt;1,"",IF(AND(OR('Request Testing'!L339&gt;0,'Request Testing'!M339&gt;0),COUNTA('Request Testing'!S339)&gt;0),"DL ADD ON","DL"))</f>
        <v/>
      </c>
      <c r="T339" s="70" t="str">
        <f>IF('Request Testing'!T339="","",'Request Testing'!T339)</f>
        <v/>
      </c>
      <c r="U339" s="70" t="str">
        <f>IF('Request Testing'!U339&lt;1,"",IF(AND(OR('Request Testing'!L339&gt;0,'Request Testing'!M339&gt;0),COUNTA('Request Testing'!U339)&gt;0),"OH ADD ON","OH"))</f>
        <v/>
      </c>
      <c r="V339" s="73" t="str">
        <f>IF('Request Testing'!V339&lt;1,"",IF(AND(OR('Request Testing'!L339&gt;0,'Request Testing'!M339&gt;0),COUNTA('Request Testing'!V339)&gt;0),"GCP","AM"))</f>
        <v/>
      </c>
      <c r="W339" s="73" t="str">
        <f>IF('Request Testing'!W339&lt;1,"",IF(AND(OR('Request Testing'!L339&gt;0,'Request Testing'!M339&gt;0),COUNTA('Request Testing'!W339)&gt;0),"GCP","NH"))</f>
        <v/>
      </c>
      <c r="X339" s="73" t="str">
        <f>IF('Request Testing'!X339&lt;1,"",IF(AND(OR('Request Testing'!L339&gt;0,'Request Testing'!M339&gt;0),COUNTA('Request Testing'!X339)&gt;0),"GCP","CA"))</f>
        <v/>
      </c>
      <c r="Y339" s="73" t="str">
        <f>IF('Request Testing'!Y339&lt;1,"",IF(AND(OR('Request Testing'!L339&gt;0,'Request Testing'!M339&gt;0),COUNTA('Request Testing'!Y339)&gt;0),"GCP","DD"))</f>
        <v/>
      </c>
      <c r="Z339" s="73" t="str">
        <f>IF('Request Testing'!Z339&lt;1,"",IF(AND(OR('Request Testing'!L339&gt;0,'Request Testing'!M339&gt;0),COUNTA('Request Testing'!Z339)&gt;0),"GCP","TH"))</f>
        <v/>
      </c>
      <c r="AA339" s="73" t="str">
        <f>IF('Request Testing'!AA339&lt;1,"",IF(AND(OR('Request Testing'!L339&gt;0,'Request Testing'!M339&gt;0),COUNTA('Request Testing'!AA339)&gt;0),"GCP","PHA"))</f>
        <v/>
      </c>
      <c r="AB339" s="73" t="str">
        <f>IF('Request Testing'!AB339&lt;1,"",IF(AND(OR('Request Testing'!L339&gt;0,'Request Testing'!M339&gt;0),COUNTA('Request Testing'!AB339)&gt;0),"GCP","OS"))</f>
        <v/>
      </c>
      <c r="AE339" s="74" t="str">
        <f>IF(OR('Request Testing'!L339&gt;0,'Request Testing'!M339&gt;0,'Request Testing'!N339&gt;0,'Request Testing'!O339&gt;0,'Request Testing'!P339&gt;0,'Request Testing'!Q339&gt;0,'Request Testing'!R339&gt;0,'Request Testing'!S339&gt;0,'Request Testing'!T339&gt;0,'Request Testing'!U339&gt;0,'Request Testing'!V339&gt;0,'Request Testing'!W339&gt;0,'Request Testing'!X339&gt;0,'Request Testing'!Y339&gt;0,'Request Testing'!Z339&gt;0,'Request Testing'!AA339&gt;0,'Request Testing'!AB339&gt;0),"X","")</f>
        <v/>
      </c>
      <c r="AF339" s="75" t="str">
        <f>IF(ISNUMBER(SEARCH({"S"},C339)),"S",IF(ISNUMBER(SEARCH({"M"},C339)),"B",IF(ISNUMBER(SEARCH({"B"},C339)),"B",IF(ISNUMBER(SEARCH({"C"},C339)),"C",IF(ISNUMBER(SEARCH({"H"},C339)),"C",IF(ISNUMBER(SEARCH({"F"},C339)),"C",""))))))</f>
        <v/>
      </c>
      <c r="AG339" s="74" t="str">
        <f t="shared" ref="AG339:AG380" si="100">IF(D339="","","Blood Card")</f>
        <v/>
      </c>
      <c r="AH339" s="74" t="str">
        <f t="shared" ref="AH339:AH380" si="101">IF(E339="","","Hair Card")</f>
        <v/>
      </c>
      <c r="AI339" s="74" t="str">
        <f t="shared" ref="AI339:AI380" si="102">IF(F339="","","Allflex Tags")</f>
        <v/>
      </c>
      <c r="AJ339" s="4" t="str">
        <f t="shared" ref="AJ339:AJ380" si="103">IF(L339="","","GGP-HD")</f>
        <v/>
      </c>
      <c r="AK339" s="76" t="str">
        <f>IF('Request Testing'!M339&lt;1,"",IF(AND(OR('Request Testing'!$E$1&gt;0),COUNTA('Request Testing'!M339)&gt;0),"CHR","GGP-LD"))</f>
        <v/>
      </c>
      <c r="AL339" s="4" t="str">
        <f t="shared" ref="AL339:AL380" si="104">IF(N339="","","GGP-uLD")</f>
        <v/>
      </c>
      <c r="AM339" s="52" t="str">
        <f t="shared" ref="AM339:AM380" si="105">IF(O339="","","PV")</f>
        <v/>
      </c>
      <c r="AN339" s="4" t="str">
        <f t="shared" ref="AN339:AN380" si="106">IF(P339="","",P339)</f>
        <v/>
      </c>
      <c r="AO339" s="4" t="str">
        <f t="shared" ref="AO339:AO380" si="107">IF(Q339="","",Q339)</f>
        <v/>
      </c>
      <c r="AP339" s="74" t="str">
        <f t="shared" ref="AP339:AP380" si="108">IF(S339="","",S339)</f>
        <v/>
      </c>
      <c r="AQ339" s="4" t="str">
        <f t="shared" ref="AQ339:AQ380" si="109">IF(R339="","","RC")</f>
        <v/>
      </c>
      <c r="AR339" s="4" t="str">
        <f t="shared" si="99"/>
        <v/>
      </c>
      <c r="AS339" s="74" t="str">
        <f t="shared" ref="AS339:AS380" si="110">IF(T339="","","BVD")</f>
        <v/>
      </c>
      <c r="AT339" s="4" t="str">
        <f t="shared" ref="AT339:AT380" si="111">IF(V339="","",V339)</f>
        <v/>
      </c>
      <c r="AU339" s="4" t="str">
        <f t="shared" ref="AU339:AU380" si="112">IF(W339="","",W339)</f>
        <v/>
      </c>
      <c r="AV339" s="4" t="str">
        <f t="shared" ref="AV339:AV380" si="113">IF(X339="","",X339)</f>
        <v/>
      </c>
      <c r="AW339" s="4" t="str">
        <f t="shared" ref="AW339:AW380" si="114">IF(Y339="","",Y339)</f>
        <v/>
      </c>
      <c r="AX339" s="4" t="str">
        <f t="shared" ref="AX339:AX380" si="115">IF(Z339="","",Z339)</f>
        <v/>
      </c>
      <c r="AY339" s="4" t="str">
        <f t="shared" ref="AY339:AY380" si="116">IF(AA339="","",AA339)</f>
        <v/>
      </c>
      <c r="AZ339" s="4" t="str">
        <f t="shared" ref="AZ339:AZ380" si="117">IF(AB339="","",AB339)</f>
        <v/>
      </c>
      <c r="BA339" s="77" t="str">
        <f>IF(AND(OR('Request Testing'!L339&gt;0,'Request Testing'!M339&gt;0),COUNTA('Request Testing'!V339:AB339)&gt;0),"Run Panel","")</f>
        <v/>
      </c>
      <c r="BC339" s="78" t="str">
        <f>IF(AG339="Blood Card",'Order Details'!$S$34,"")</f>
        <v/>
      </c>
      <c r="BD339" s="78" t="str">
        <f>IF(AH339="Hair Card",'Order Details'!$S$35,"")</f>
        <v/>
      </c>
      <c r="BF339" s="4" t="str">
        <f>IF(AJ339="GGP-HD",'Order Details'!$N$10,"")</f>
        <v/>
      </c>
      <c r="BG339" s="79" t="str">
        <f>IF(AK339="GGP-LD",'Order Details'!$N$15,IF(AK339="CHR",'Order Details'!$P$15,""))</f>
        <v/>
      </c>
      <c r="BH339" s="52" t="str">
        <f>IF(AL339="GGP-uLD",'Order Details'!$N$18,"")</f>
        <v/>
      </c>
      <c r="BI339" s="80" t="str">
        <f>IF(AM339="PV",'Order Details'!$N$24,"")</f>
        <v/>
      </c>
      <c r="BJ339" s="78" t="str">
        <f>IF(AN339="HPS",'Order Details'!$N$34,IF(AN339="HPS ADD ON",'Order Details'!$M$34,""))</f>
        <v/>
      </c>
      <c r="BK339" s="78" t="str">
        <f>IF(AO339="CC",'Order Details'!$N$33,IF(AO339="CC ADD ON",'Order Details'!$M$33,""))</f>
        <v/>
      </c>
      <c r="BL339" s="79" t="str">
        <f>IF(AP339="DL",'Order Details'!$N$35,"")</f>
        <v/>
      </c>
      <c r="BM339" s="79" t="str">
        <f>IF(AQ339="RC",'Order Details'!$N$36,"")</f>
        <v/>
      </c>
      <c r="BN339" s="79" t="str">
        <f>IF(AR339="OH",'Order Details'!$N$37,"")</f>
        <v/>
      </c>
      <c r="BO339" s="79" t="str">
        <f>IF(AS339="BVD",'Order Details'!$N$38,"")</f>
        <v/>
      </c>
      <c r="BP339" s="79" t="str">
        <f>IF(AT339="AM",'Order Details'!$N$40,"")</f>
        <v/>
      </c>
      <c r="BQ339" s="79" t="str">
        <f>IF(AU339="NH",'Order Details'!$N$41,"")</f>
        <v/>
      </c>
      <c r="BR339" s="79" t="str">
        <f>IF(AV339="CA",'Order Details'!$N$42,"")</f>
        <v/>
      </c>
      <c r="BS339" s="79" t="str">
        <f>IF(AW339="DD",'Order Details'!$N$43,"")</f>
        <v/>
      </c>
      <c r="BT339" s="79" t="str">
        <f>IF(AX339="TH",'Order Details'!$N$45,"")</f>
        <v/>
      </c>
      <c r="BU339" s="79" t="str">
        <f>IF(AY339="PHA",'Order Details'!$N$44,"")</f>
        <v/>
      </c>
      <c r="BV339" s="79" t="str">
        <f>IF(AZ339="OS",'Order Details'!$N$46,"")</f>
        <v/>
      </c>
      <c r="BW339" s="79" t="str">
        <f>IF(BA339="RUN PANEL",'Order Details'!$N$39,"")</f>
        <v/>
      </c>
      <c r="BX339" s="79" t="str">
        <f t="shared" ref="BX339:BX380" si="118">IF(AE339="X",SUM(BC339:BW339),"")</f>
        <v/>
      </c>
    </row>
    <row r="340" spans="1:76" ht="15.75" customHeight="1">
      <c r="A340" s="22" t="str">
        <f>IF('Request Testing'!A340&gt;0,'Request Testing'!A340,"")</f>
        <v/>
      </c>
      <c r="B340" s="70" t="str">
        <f>IF('Request Testing'!B340="","",'Request Testing'!B340)</f>
        <v/>
      </c>
      <c r="C340" s="70" t="str">
        <f>IF('Request Testing'!C340="","",'Request Testing'!C340)</f>
        <v/>
      </c>
      <c r="D340" s="24" t="str">
        <f>IF('Request Testing'!D340="","",'Request Testing'!D340)</f>
        <v/>
      </c>
      <c r="E340" s="24" t="str">
        <f>IF('Request Testing'!E340="","",'Request Testing'!E340)</f>
        <v/>
      </c>
      <c r="F340" s="24" t="str">
        <f>IF('Request Testing'!F340="","",'Request Testing'!F340)</f>
        <v/>
      </c>
      <c r="G340" s="22" t="str">
        <f>IF('Request Testing'!G340="","",'Request Testing'!G340)</f>
        <v/>
      </c>
      <c r="H340" s="71" t="str">
        <f>IF('Request Testing'!H340="","",'Request Testing'!H340)</f>
        <v/>
      </c>
      <c r="I340" s="22" t="str">
        <f>IF('Request Testing'!I340="","",'Request Testing'!I340)</f>
        <v/>
      </c>
      <c r="J340" s="22" t="str">
        <f>IF('Request Testing'!J340="","",'Request Testing'!J340)</f>
        <v/>
      </c>
      <c r="K340" s="22" t="str">
        <f>IF('Request Testing'!K340="","",'Request Testing'!K340)</f>
        <v/>
      </c>
      <c r="L340" s="70" t="str">
        <f>IF('Request Testing'!L340="","",'Request Testing'!L340)</f>
        <v/>
      </c>
      <c r="M340" s="70" t="str">
        <f>IF('Request Testing'!M340="","",'Request Testing'!M340)</f>
        <v/>
      </c>
      <c r="N340" s="70" t="str">
        <f>IF('Request Testing'!N340="","",'Request Testing'!N340)</f>
        <v/>
      </c>
      <c r="O340" s="72" t="str">
        <f>IF('Request Testing'!O340&lt;1,"",IF(AND(OR('Request Testing'!L340&gt;0,'Request Testing'!M340&gt;0,'Request Testing'!N340&gt;0),COUNTA('Request Testing'!O340)&gt;0),"","PV"))</f>
        <v/>
      </c>
      <c r="P340" s="72" t="str">
        <f>IF('Request Testing'!P340&lt;1,"",IF(AND(OR('Request Testing'!L340&gt;0,'Request Testing'!M340&gt;0),COUNTA('Request Testing'!P340)&gt;0),"HPS ADD ON","HPS"))</f>
        <v/>
      </c>
      <c r="Q340" s="72" t="str">
        <f>IF('Request Testing'!Q340&lt;1,"",IF(AND(OR('Request Testing'!L340&gt;0,'Request Testing'!M340&gt;0),COUNTA('Request Testing'!Q340)&gt;0),"CC ADD ON","CC"))</f>
        <v/>
      </c>
      <c r="R340" s="72" t="str">
        <f>IF('Request Testing'!R340&lt;1,"",IF(AND(OR('Request Testing'!L340&gt;0,'Request Testing'!M340&gt;0),COUNTA('Request Testing'!R340)&gt;0),"RC ADD ON","RC"))</f>
        <v/>
      </c>
      <c r="S340" s="70" t="str">
        <f>IF('Request Testing'!S340&lt;1,"",IF(AND(OR('Request Testing'!L340&gt;0,'Request Testing'!M340&gt;0),COUNTA('Request Testing'!S340)&gt;0),"DL ADD ON","DL"))</f>
        <v/>
      </c>
      <c r="T340" s="70" t="str">
        <f>IF('Request Testing'!T340="","",'Request Testing'!T340)</f>
        <v/>
      </c>
      <c r="U340" s="70" t="str">
        <f>IF('Request Testing'!U340&lt;1,"",IF(AND(OR('Request Testing'!L340&gt;0,'Request Testing'!M340&gt;0),COUNTA('Request Testing'!U340)&gt;0),"OH ADD ON","OH"))</f>
        <v/>
      </c>
      <c r="V340" s="73" t="str">
        <f>IF('Request Testing'!V340&lt;1,"",IF(AND(OR('Request Testing'!L340&gt;0,'Request Testing'!M340&gt;0),COUNTA('Request Testing'!V340)&gt;0),"GCP","AM"))</f>
        <v/>
      </c>
      <c r="W340" s="73" t="str">
        <f>IF('Request Testing'!W340&lt;1,"",IF(AND(OR('Request Testing'!L340&gt;0,'Request Testing'!M340&gt;0),COUNTA('Request Testing'!W340)&gt;0),"GCP","NH"))</f>
        <v/>
      </c>
      <c r="X340" s="73" t="str">
        <f>IF('Request Testing'!X340&lt;1,"",IF(AND(OR('Request Testing'!L340&gt;0,'Request Testing'!M340&gt;0),COUNTA('Request Testing'!X340)&gt;0),"GCP","CA"))</f>
        <v/>
      </c>
      <c r="Y340" s="73" t="str">
        <f>IF('Request Testing'!Y340&lt;1,"",IF(AND(OR('Request Testing'!L340&gt;0,'Request Testing'!M340&gt;0),COUNTA('Request Testing'!Y340)&gt;0),"GCP","DD"))</f>
        <v/>
      </c>
      <c r="Z340" s="73" t="str">
        <f>IF('Request Testing'!Z340&lt;1,"",IF(AND(OR('Request Testing'!L340&gt;0,'Request Testing'!M340&gt;0),COUNTA('Request Testing'!Z340)&gt;0),"GCP","TH"))</f>
        <v/>
      </c>
      <c r="AA340" s="73" t="str">
        <f>IF('Request Testing'!AA340&lt;1,"",IF(AND(OR('Request Testing'!L340&gt;0,'Request Testing'!M340&gt;0),COUNTA('Request Testing'!AA340)&gt;0),"GCP","PHA"))</f>
        <v/>
      </c>
      <c r="AB340" s="73" t="str">
        <f>IF('Request Testing'!AB340&lt;1,"",IF(AND(OR('Request Testing'!L340&gt;0,'Request Testing'!M340&gt;0),COUNTA('Request Testing'!AB340)&gt;0),"GCP","OS"))</f>
        <v/>
      </c>
      <c r="AE340" s="74" t="str">
        <f>IF(OR('Request Testing'!L340&gt;0,'Request Testing'!M340&gt;0,'Request Testing'!N340&gt;0,'Request Testing'!O340&gt;0,'Request Testing'!P340&gt;0,'Request Testing'!Q340&gt;0,'Request Testing'!R340&gt;0,'Request Testing'!S340&gt;0,'Request Testing'!T340&gt;0,'Request Testing'!U340&gt;0,'Request Testing'!V340&gt;0,'Request Testing'!W340&gt;0,'Request Testing'!X340&gt;0,'Request Testing'!Y340&gt;0,'Request Testing'!Z340&gt;0,'Request Testing'!AA340&gt;0,'Request Testing'!AB340&gt;0),"X","")</f>
        <v/>
      </c>
      <c r="AF340" s="75" t="str">
        <f>IF(ISNUMBER(SEARCH({"S"},C340)),"S",IF(ISNUMBER(SEARCH({"M"},C340)),"B",IF(ISNUMBER(SEARCH({"B"},C340)),"B",IF(ISNUMBER(SEARCH({"C"},C340)),"C",IF(ISNUMBER(SEARCH({"H"},C340)),"C",IF(ISNUMBER(SEARCH({"F"},C340)),"C",""))))))</f>
        <v/>
      </c>
      <c r="AG340" s="74" t="str">
        <f t="shared" si="100"/>
        <v/>
      </c>
      <c r="AH340" s="74" t="str">
        <f t="shared" si="101"/>
        <v/>
      </c>
      <c r="AI340" s="74" t="str">
        <f t="shared" si="102"/>
        <v/>
      </c>
      <c r="AJ340" s="4" t="str">
        <f t="shared" si="103"/>
        <v/>
      </c>
      <c r="AK340" s="76" t="str">
        <f>IF('Request Testing'!M340&lt;1,"",IF(AND(OR('Request Testing'!$E$1&gt;0),COUNTA('Request Testing'!M340)&gt;0),"CHR","GGP-LD"))</f>
        <v/>
      </c>
      <c r="AL340" s="4" t="str">
        <f t="shared" si="104"/>
        <v/>
      </c>
      <c r="AM340" s="52" t="str">
        <f t="shared" si="105"/>
        <v/>
      </c>
      <c r="AN340" s="4" t="str">
        <f t="shared" si="106"/>
        <v/>
      </c>
      <c r="AO340" s="4" t="str">
        <f t="shared" si="107"/>
        <v/>
      </c>
      <c r="AP340" s="74" t="str">
        <f t="shared" si="108"/>
        <v/>
      </c>
      <c r="AQ340" s="4" t="str">
        <f t="shared" si="109"/>
        <v/>
      </c>
      <c r="AR340" s="4" t="str">
        <f t="shared" ref="AR340:AR403" si="119">IF(U340="","",U340)</f>
        <v/>
      </c>
      <c r="AS340" s="74" t="str">
        <f t="shared" si="110"/>
        <v/>
      </c>
      <c r="AT340" s="4" t="str">
        <f t="shared" si="111"/>
        <v/>
      </c>
      <c r="AU340" s="4" t="str">
        <f t="shared" si="112"/>
        <v/>
      </c>
      <c r="AV340" s="4" t="str">
        <f t="shared" si="113"/>
        <v/>
      </c>
      <c r="AW340" s="4" t="str">
        <f t="shared" si="114"/>
        <v/>
      </c>
      <c r="AX340" s="4" t="str">
        <f t="shared" si="115"/>
        <v/>
      </c>
      <c r="AY340" s="4" t="str">
        <f t="shared" si="116"/>
        <v/>
      </c>
      <c r="AZ340" s="4" t="str">
        <f t="shared" si="117"/>
        <v/>
      </c>
      <c r="BA340" s="77" t="str">
        <f>IF(AND(OR('Request Testing'!L340&gt;0,'Request Testing'!M340&gt;0),COUNTA('Request Testing'!V340:AB340)&gt;0),"Run Panel","")</f>
        <v/>
      </c>
      <c r="BC340" s="78" t="str">
        <f>IF(AG340="Blood Card",'Order Details'!$S$34,"")</f>
        <v/>
      </c>
      <c r="BD340" s="78" t="str">
        <f>IF(AH340="Hair Card",'Order Details'!$S$35,"")</f>
        <v/>
      </c>
      <c r="BF340" s="4" t="str">
        <f>IF(AJ340="GGP-HD",'Order Details'!$N$10,"")</f>
        <v/>
      </c>
      <c r="BG340" s="79" t="str">
        <f>IF(AK340="GGP-LD",'Order Details'!$N$15,IF(AK340="CHR",'Order Details'!$P$15,""))</f>
        <v/>
      </c>
      <c r="BH340" s="52" t="str">
        <f>IF(AL340="GGP-uLD",'Order Details'!$N$18,"")</f>
        <v/>
      </c>
      <c r="BI340" s="80" t="str">
        <f>IF(AM340="PV",'Order Details'!$N$24,"")</f>
        <v/>
      </c>
      <c r="BJ340" s="78" t="str">
        <f>IF(AN340="HPS",'Order Details'!$N$34,IF(AN340="HPS ADD ON",'Order Details'!$M$34,""))</f>
        <v/>
      </c>
      <c r="BK340" s="78" t="str">
        <f>IF(AO340="CC",'Order Details'!$N$33,IF(AO340="CC ADD ON",'Order Details'!$M$33,""))</f>
        <v/>
      </c>
      <c r="BL340" s="79" t="str">
        <f>IF(AP340="DL",'Order Details'!$N$35,"")</f>
        <v/>
      </c>
      <c r="BM340" s="79" t="str">
        <f>IF(AQ340="RC",'Order Details'!$N$36,"")</f>
        <v/>
      </c>
      <c r="BN340" s="79" t="str">
        <f>IF(AR340="OH",'Order Details'!$N$37,"")</f>
        <v/>
      </c>
      <c r="BO340" s="79" t="str">
        <f>IF(AS340="BVD",'Order Details'!$N$38,"")</f>
        <v/>
      </c>
      <c r="BP340" s="79" t="str">
        <f>IF(AT340="AM",'Order Details'!$N$40,"")</f>
        <v/>
      </c>
      <c r="BQ340" s="79" t="str">
        <f>IF(AU340="NH",'Order Details'!$N$41,"")</f>
        <v/>
      </c>
      <c r="BR340" s="79" t="str">
        <f>IF(AV340="CA",'Order Details'!$N$42,"")</f>
        <v/>
      </c>
      <c r="BS340" s="79" t="str">
        <f>IF(AW340="DD",'Order Details'!$N$43,"")</f>
        <v/>
      </c>
      <c r="BT340" s="79" t="str">
        <f>IF(AX340="TH",'Order Details'!$N$45,"")</f>
        <v/>
      </c>
      <c r="BU340" s="79" t="str">
        <f>IF(AY340="PHA",'Order Details'!$N$44,"")</f>
        <v/>
      </c>
      <c r="BV340" s="79" t="str">
        <f>IF(AZ340="OS",'Order Details'!$N$46,"")</f>
        <v/>
      </c>
      <c r="BW340" s="79" t="str">
        <f>IF(BA340="RUN PANEL",'Order Details'!$N$39,"")</f>
        <v/>
      </c>
      <c r="BX340" s="79" t="str">
        <f t="shared" si="118"/>
        <v/>
      </c>
    </row>
    <row r="341" spans="1:76" ht="15.75" customHeight="1">
      <c r="A341" s="22" t="str">
        <f>IF('Request Testing'!A341&gt;0,'Request Testing'!A341,"")</f>
        <v/>
      </c>
      <c r="B341" s="70" t="str">
        <f>IF('Request Testing'!B341="","",'Request Testing'!B341)</f>
        <v/>
      </c>
      <c r="C341" s="70" t="str">
        <f>IF('Request Testing'!C341="","",'Request Testing'!C341)</f>
        <v/>
      </c>
      <c r="D341" s="24" t="str">
        <f>IF('Request Testing'!D341="","",'Request Testing'!D341)</f>
        <v/>
      </c>
      <c r="E341" s="24" t="str">
        <f>IF('Request Testing'!E341="","",'Request Testing'!E341)</f>
        <v/>
      </c>
      <c r="F341" s="24" t="str">
        <f>IF('Request Testing'!F341="","",'Request Testing'!F341)</f>
        <v/>
      </c>
      <c r="G341" s="22" t="str">
        <f>IF('Request Testing'!G341="","",'Request Testing'!G341)</f>
        <v/>
      </c>
      <c r="H341" s="71" t="str">
        <f>IF('Request Testing'!H341="","",'Request Testing'!H341)</f>
        <v/>
      </c>
      <c r="I341" s="22" t="str">
        <f>IF('Request Testing'!I341="","",'Request Testing'!I341)</f>
        <v/>
      </c>
      <c r="J341" s="22" t="str">
        <f>IF('Request Testing'!J341="","",'Request Testing'!J341)</f>
        <v/>
      </c>
      <c r="K341" s="22" t="str">
        <f>IF('Request Testing'!K341="","",'Request Testing'!K341)</f>
        <v/>
      </c>
      <c r="L341" s="70" t="str">
        <f>IF('Request Testing'!L341="","",'Request Testing'!L341)</f>
        <v/>
      </c>
      <c r="M341" s="70" t="str">
        <f>IF('Request Testing'!M341="","",'Request Testing'!M341)</f>
        <v/>
      </c>
      <c r="N341" s="70" t="str">
        <f>IF('Request Testing'!N341="","",'Request Testing'!N341)</f>
        <v/>
      </c>
      <c r="O341" s="72" t="str">
        <f>IF('Request Testing'!O341&lt;1,"",IF(AND(OR('Request Testing'!L341&gt;0,'Request Testing'!M341&gt;0,'Request Testing'!N341&gt;0),COUNTA('Request Testing'!O341)&gt;0),"","PV"))</f>
        <v/>
      </c>
      <c r="P341" s="72" t="str">
        <f>IF('Request Testing'!P341&lt;1,"",IF(AND(OR('Request Testing'!L341&gt;0,'Request Testing'!M341&gt;0),COUNTA('Request Testing'!P341)&gt;0),"HPS ADD ON","HPS"))</f>
        <v/>
      </c>
      <c r="Q341" s="72" t="str">
        <f>IF('Request Testing'!Q341&lt;1,"",IF(AND(OR('Request Testing'!L341&gt;0,'Request Testing'!M341&gt;0),COUNTA('Request Testing'!Q341)&gt;0),"CC ADD ON","CC"))</f>
        <v/>
      </c>
      <c r="R341" s="72" t="str">
        <f>IF('Request Testing'!R341&lt;1,"",IF(AND(OR('Request Testing'!L341&gt;0,'Request Testing'!M341&gt;0),COUNTA('Request Testing'!R341)&gt;0),"RC ADD ON","RC"))</f>
        <v/>
      </c>
      <c r="S341" s="70" t="str">
        <f>IF('Request Testing'!S341&lt;1,"",IF(AND(OR('Request Testing'!L341&gt;0,'Request Testing'!M341&gt;0),COUNTA('Request Testing'!S341)&gt;0),"DL ADD ON","DL"))</f>
        <v/>
      </c>
      <c r="T341" s="70" t="str">
        <f>IF('Request Testing'!T341="","",'Request Testing'!T341)</f>
        <v/>
      </c>
      <c r="U341" s="70" t="str">
        <f>IF('Request Testing'!U341&lt;1,"",IF(AND(OR('Request Testing'!L341&gt;0,'Request Testing'!M341&gt;0),COUNTA('Request Testing'!U341)&gt;0),"OH ADD ON","OH"))</f>
        <v/>
      </c>
      <c r="V341" s="73" t="str">
        <f>IF('Request Testing'!V341&lt;1,"",IF(AND(OR('Request Testing'!L341&gt;0,'Request Testing'!M341&gt;0),COUNTA('Request Testing'!V341)&gt;0),"GCP","AM"))</f>
        <v/>
      </c>
      <c r="W341" s="73" t="str">
        <f>IF('Request Testing'!W341&lt;1,"",IF(AND(OR('Request Testing'!L341&gt;0,'Request Testing'!M341&gt;0),COUNTA('Request Testing'!W341)&gt;0),"GCP","NH"))</f>
        <v/>
      </c>
      <c r="X341" s="73" t="str">
        <f>IF('Request Testing'!X341&lt;1,"",IF(AND(OR('Request Testing'!L341&gt;0,'Request Testing'!M341&gt;0),COUNTA('Request Testing'!X341)&gt;0),"GCP","CA"))</f>
        <v/>
      </c>
      <c r="Y341" s="73" t="str">
        <f>IF('Request Testing'!Y341&lt;1,"",IF(AND(OR('Request Testing'!L341&gt;0,'Request Testing'!M341&gt;0),COUNTA('Request Testing'!Y341)&gt;0),"GCP","DD"))</f>
        <v/>
      </c>
      <c r="Z341" s="73" t="str">
        <f>IF('Request Testing'!Z341&lt;1,"",IF(AND(OR('Request Testing'!L341&gt;0,'Request Testing'!M341&gt;0),COUNTA('Request Testing'!Z341)&gt;0),"GCP","TH"))</f>
        <v/>
      </c>
      <c r="AA341" s="73" t="str">
        <f>IF('Request Testing'!AA341&lt;1,"",IF(AND(OR('Request Testing'!L341&gt;0,'Request Testing'!M341&gt;0),COUNTA('Request Testing'!AA341)&gt;0),"GCP","PHA"))</f>
        <v/>
      </c>
      <c r="AB341" s="73" t="str">
        <f>IF('Request Testing'!AB341&lt;1,"",IF(AND(OR('Request Testing'!L341&gt;0,'Request Testing'!M341&gt;0),COUNTA('Request Testing'!AB341)&gt;0),"GCP","OS"))</f>
        <v/>
      </c>
      <c r="AE341" s="74" t="str">
        <f>IF(OR('Request Testing'!L341&gt;0,'Request Testing'!M341&gt;0,'Request Testing'!N341&gt;0,'Request Testing'!O341&gt;0,'Request Testing'!P341&gt;0,'Request Testing'!Q341&gt;0,'Request Testing'!R341&gt;0,'Request Testing'!S341&gt;0,'Request Testing'!T341&gt;0,'Request Testing'!U341&gt;0,'Request Testing'!V341&gt;0,'Request Testing'!W341&gt;0,'Request Testing'!X341&gt;0,'Request Testing'!Y341&gt;0,'Request Testing'!Z341&gt;0,'Request Testing'!AA341&gt;0,'Request Testing'!AB341&gt;0),"X","")</f>
        <v/>
      </c>
      <c r="AF341" s="75" t="str">
        <f>IF(ISNUMBER(SEARCH({"S"},C341)),"S",IF(ISNUMBER(SEARCH({"M"},C341)),"B",IF(ISNUMBER(SEARCH({"B"},C341)),"B",IF(ISNUMBER(SEARCH({"C"},C341)),"C",IF(ISNUMBER(SEARCH({"H"},C341)),"C",IF(ISNUMBER(SEARCH({"F"},C341)),"C",""))))))</f>
        <v/>
      </c>
      <c r="AG341" s="74" t="str">
        <f t="shared" si="100"/>
        <v/>
      </c>
      <c r="AH341" s="74" t="str">
        <f t="shared" si="101"/>
        <v/>
      </c>
      <c r="AI341" s="74" t="str">
        <f t="shared" si="102"/>
        <v/>
      </c>
      <c r="AJ341" s="4" t="str">
        <f t="shared" si="103"/>
        <v/>
      </c>
      <c r="AK341" s="76" t="str">
        <f>IF('Request Testing'!M341&lt;1,"",IF(AND(OR('Request Testing'!$E$1&gt;0),COUNTA('Request Testing'!M341)&gt;0),"CHR","GGP-LD"))</f>
        <v/>
      </c>
      <c r="AL341" s="4" t="str">
        <f t="shared" si="104"/>
        <v/>
      </c>
      <c r="AM341" s="52" t="str">
        <f t="shared" si="105"/>
        <v/>
      </c>
      <c r="AN341" s="4" t="str">
        <f t="shared" si="106"/>
        <v/>
      </c>
      <c r="AO341" s="4" t="str">
        <f t="shared" si="107"/>
        <v/>
      </c>
      <c r="AP341" s="74" t="str">
        <f t="shared" si="108"/>
        <v/>
      </c>
      <c r="AQ341" s="4" t="str">
        <f t="shared" si="109"/>
        <v/>
      </c>
      <c r="AR341" s="4" t="str">
        <f t="shared" si="119"/>
        <v/>
      </c>
      <c r="AS341" s="74" t="str">
        <f t="shared" si="110"/>
        <v/>
      </c>
      <c r="AT341" s="4" t="str">
        <f t="shared" si="111"/>
        <v/>
      </c>
      <c r="AU341" s="4" t="str">
        <f t="shared" si="112"/>
        <v/>
      </c>
      <c r="AV341" s="4" t="str">
        <f t="shared" si="113"/>
        <v/>
      </c>
      <c r="AW341" s="4" t="str">
        <f t="shared" si="114"/>
        <v/>
      </c>
      <c r="AX341" s="4" t="str">
        <f t="shared" si="115"/>
        <v/>
      </c>
      <c r="AY341" s="4" t="str">
        <f t="shared" si="116"/>
        <v/>
      </c>
      <c r="AZ341" s="4" t="str">
        <f t="shared" si="117"/>
        <v/>
      </c>
      <c r="BA341" s="77" t="str">
        <f>IF(AND(OR('Request Testing'!L341&gt;0,'Request Testing'!M341&gt;0),COUNTA('Request Testing'!V341:AB341)&gt;0),"Run Panel","")</f>
        <v/>
      </c>
      <c r="BC341" s="78" t="str">
        <f>IF(AG341="Blood Card",'Order Details'!$S$34,"")</f>
        <v/>
      </c>
      <c r="BD341" s="78" t="str">
        <f>IF(AH341="Hair Card",'Order Details'!$S$35,"")</f>
        <v/>
      </c>
      <c r="BF341" s="4" t="str">
        <f>IF(AJ341="GGP-HD",'Order Details'!$N$10,"")</f>
        <v/>
      </c>
      <c r="BG341" s="79" t="str">
        <f>IF(AK341="GGP-LD",'Order Details'!$N$15,IF(AK341="CHR",'Order Details'!$P$15,""))</f>
        <v/>
      </c>
      <c r="BH341" s="52" t="str">
        <f>IF(AL341="GGP-uLD",'Order Details'!$N$18,"")</f>
        <v/>
      </c>
      <c r="BI341" s="80" t="str">
        <f>IF(AM341="PV",'Order Details'!$N$24,"")</f>
        <v/>
      </c>
      <c r="BJ341" s="78" t="str">
        <f>IF(AN341="HPS",'Order Details'!$N$34,IF(AN341="HPS ADD ON",'Order Details'!$M$34,""))</f>
        <v/>
      </c>
      <c r="BK341" s="78" t="str">
        <f>IF(AO341="CC",'Order Details'!$N$33,IF(AO341="CC ADD ON",'Order Details'!$M$33,""))</f>
        <v/>
      </c>
      <c r="BL341" s="79" t="str">
        <f>IF(AP341="DL",'Order Details'!$N$35,"")</f>
        <v/>
      </c>
      <c r="BM341" s="79" t="str">
        <f>IF(AQ341="RC",'Order Details'!$N$36,"")</f>
        <v/>
      </c>
      <c r="BN341" s="79" t="str">
        <f>IF(AR341="OH",'Order Details'!$N$37,"")</f>
        <v/>
      </c>
      <c r="BO341" s="79" t="str">
        <f>IF(AS341="BVD",'Order Details'!$N$38,"")</f>
        <v/>
      </c>
      <c r="BP341" s="79" t="str">
        <f>IF(AT341="AM",'Order Details'!$N$40,"")</f>
        <v/>
      </c>
      <c r="BQ341" s="79" t="str">
        <f>IF(AU341="NH",'Order Details'!$N$41,"")</f>
        <v/>
      </c>
      <c r="BR341" s="79" t="str">
        <f>IF(AV341="CA",'Order Details'!$N$42,"")</f>
        <v/>
      </c>
      <c r="BS341" s="79" t="str">
        <f>IF(AW341="DD",'Order Details'!$N$43,"")</f>
        <v/>
      </c>
      <c r="BT341" s="79" t="str">
        <f>IF(AX341="TH",'Order Details'!$N$45,"")</f>
        <v/>
      </c>
      <c r="BU341" s="79" t="str">
        <f>IF(AY341="PHA",'Order Details'!$N$44,"")</f>
        <v/>
      </c>
      <c r="BV341" s="79" t="str">
        <f>IF(AZ341="OS",'Order Details'!$N$46,"")</f>
        <v/>
      </c>
      <c r="BW341" s="79" t="str">
        <f>IF(BA341="RUN PANEL",'Order Details'!$N$39,"")</f>
        <v/>
      </c>
      <c r="BX341" s="79" t="str">
        <f t="shared" si="118"/>
        <v/>
      </c>
    </row>
    <row r="342" spans="1:76" ht="15.75" customHeight="1">
      <c r="A342" s="22" t="str">
        <f>IF('Request Testing'!A342&gt;0,'Request Testing'!A342,"")</f>
        <v/>
      </c>
      <c r="B342" s="70" t="str">
        <f>IF('Request Testing'!B342="","",'Request Testing'!B342)</f>
        <v/>
      </c>
      <c r="C342" s="70" t="str">
        <f>IF('Request Testing'!C342="","",'Request Testing'!C342)</f>
        <v/>
      </c>
      <c r="D342" s="24" t="str">
        <f>IF('Request Testing'!D342="","",'Request Testing'!D342)</f>
        <v/>
      </c>
      <c r="E342" s="24" t="str">
        <f>IF('Request Testing'!E342="","",'Request Testing'!E342)</f>
        <v/>
      </c>
      <c r="F342" s="24" t="str">
        <f>IF('Request Testing'!F342="","",'Request Testing'!F342)</f>
        <v/>
      </c>
      <c r="G342" s="22" t="str">
        <f>IF('Request Testing'!G342="","",'Request Testing'!G342)</f>
        <v/>
      </c>
      <c r="H342" s="71" t="str">
        <f>IF('Request Testing'!H342="","",'Request Testing'!H342)</f>
        <v/>
      </c>
      <c r="I342" s="22" t="str">
        <f>IF('Request Testing'!I342="","",'Request Testing'!I342)</f>
        <v/>
      </c>
      <c r="J342" s="22" t="str">
        <f>IF('Request Testing'!J342="","",'Request Testing'!J342)</f>
        <v/>
      </c>
      <c r="K342" s="22" t="str">
        <f>IF('Request Testing'!K342="","",'Request Testing'!K342)</f>
        <v/>
      </c>
      <c r="L342" s="70" t="str">
        <f>IF('Request Testing'!L342="","",'Request Testing'!L342)</f>
        <v/>
      </c>
      <c r="M342" s="70" t="str">
        <f>IF('Request Testing'!M342="","",'Request Testing'!M342)</f>
        <v/>
      </c>
      <c r="N342" s="70" t="str">
        <f>IF('Request Testing'!N342="","",'Request Testing'!N342)</f>
        <v/>
      </c>
      <c r="O342" s="72" t="str">
        <f>IF('Request Testing'!O342&lt;1,"",IF(AND(OR('Request Testing'!L342&gt;0,'Request Testing'!M342&gt;0,'Request Testing'!N342&gt;0),COUNTA('Request Testing'!O342)&gt;0),"","PV"))</f>
        <v/>
      </c>
      <c r="P342" s="72" t="str">
        <f>IF('Request Testing'!P342&lt;1,"",IF(AND(OR('Request Testing'!L342&gt;0,'Request Testing'!M342&gt;0),COUNTA('Request Testing'!P342)&gt;0),"HPS ADD ON","HPS"))</f>
        <v/>
      </c>
      <c r="Q342" s="72" t="str">
        <f>IF('Request Testing'!Q342&lt;1,"",IF(AND(OR('Request Testing'!L342&gt;0,'Request Testing'!M342&gt;0),COUNTA('Request Testing'!Q342)&gt;0),"CC ADD ON","CC"))</f>
        <v/>
      </c>
      <c r="R342" s="72" t="str">
        <f>IF('Request Testing'!R342&lt;1,"",IF(AND(OR('Request Testing'!L342&gt;0,'Request Testing'!M342&gt;0),COUNTA('Request Testing'!R342)&gt;0),"RC ADD ON","RC"))</f>
        <v/>
      </c>
      <c r="S342" s="70" t="str">
        <f>IF('Request Testing'!S342&lt;1,"",IF(AND(OR('Request Testing'!L342&gt;0,'Request Testing'!M342&gt;0),COUNTA('Request Testing'!S342)&gt;0),"DL ADD ON","DL"))</f>
        <v/>
      </c>
      <c r="T342" s="70" t="str">
        <f>IF('Request Testing'!T342="","",'Request Testing'!T342)</f>
        <v/>
      </c>
      <c r="U342" s="70" t="str">
        <f>IF('Request Testing'!U342&lt;1,"",IF(AND(OR('Request Testing'!L342&gt;0,'Request Testing'!M342&gt;0),COUNTA('Request Testing'!U342)&gt;0),"OH ADD ON","OH"))</f>
        <v/>
      </c>
      <c r="V342" s="73" t="str">
        <f>IF('Request Testing'!V342&lt;1,"",IF(AND(OR('Request Testing'!L342&gt;0,'Request Testing'!M342&gt;0),COUNTA('Request Testing'!V342)&gt;0),"GCP","AM"))</f>
        <v/>
      </c>
      <c r="W342" s="73" t="str">
        <f>IF('Request Testing'!W342&lt;1,"",IF(AND(OR('Request Testing'!L342&gt;0,'Request Testing'!M342&gt;0),COUNTA('Request Testing'!W342)&gt;0),"GCP","NH"))</f>
        <v/>
      </c>
      <c r="X342" s="73" t="str">
        <f>IF('Request Testing'!X342&lt;1,"",IF(AND(OR('Request Testing'!L342&gt;0,'Request Testing'!M342&gt;0),COUNTA('Request Testing'!X342)&gt;0),"GCP","CA"))</f>
        <v/>
      </c>
      <c r="Y342" s="73" t="str">
        <f>IF('Request Testing'!Y342&lt;1,"",IF(AND(OR('Request Testing'!L342&gt;0,'Request Testing'!M342&gt;0),COUNTA('Request Testing'!Y342)&gt;0),"GCP","DD"))</f>
        <v/>
      </c>
      <c r="Z342" s="73" t="str">
        <f>IF('Request Testing'!Z342&lt;1,"",IF(AND(OR('Request Testing'!L342&gt;0,'Request Testing'!M342&gt;0),COUNTA('Request Testing'!Z342)&gt;0),"GCP","TH"))</f>
        <v/>
      </c>
      <c r="AA342" s="73" t="str">
        <f>IF('Request Testing'!AA342&lt;1,"",IF(AND(OR('Request Testing'!L342&gt;0,'Request Testing'!M342&gt;0),COUNTA('Request Testing'!AA342)&gt;0),"GCP","PHA"))</f>
        <v/>
      </c>
      <c r="AB342" s="73" t="str">
        <f>IF('Request Testing'!AB342&lt;1,"",IF(AND(OR('Request Testing'!L342&gt;0,'Request Testing'!M342&gt;0),COUNTA('Request Testing'!AB342)&gt;0),"GCP","OS"))</f>
        <v/>
      </c>
      <c r="AE342" s="74" t="str">
        <f>IF(OR('Request Testing'!L342&gt;0,'Request Testing'!M342&gt;0,'Request Testing'!N342&gt;0,'Request Testing'!O342&gt;0,'Request Testing'!P342&gt;0,'Request Testing'!Q342&gt;0,'Request Testing'!R342&gt;0,'Request Testing'!S342&gt;0,'Request Testing'!T342&gt;0,'Request Testing'!U342&gt;0,'Request Testing'!V342&gt;0,'Request Testing'!W342&gt;0,'Request Testing'!X342&gt;0,'Request Testing'!Y342&gt;0,'Request Testing'!Z342&gt;0,'Request Testing'!AA342&gt;0,'Request Testing'!AB342&gt;0),"X","")</f>
        <v/>
      </c>
      <c r="AF342" s="75" t="str">
        <f>IF(ISNUMBER(SEARCH({"S"},C342)),"S",IF(ISNUMBER(SEARCH({"M"},C342)),"B",IF(ISNUMBER(SEARCH({"B"},C342)),"B",IF(ISNUMBER(SEARCH({"C"},C342)),"C",IF(ISNUMBER(SEARCH({"H"},C342)),"C",IF(ISNUMBER(SEARCH({"F"},C342)),"C",""))))))</f>
        <v/>
      </c>
      <c r="AG342" s="74" t="str">
        <f t="shared" si="100"/>
        <v/>
      </c>
      <c r="AH342" s="74" t="str">
        <f t="shared" si="101"/>
        <v/>
      </c>
      <c r="AI342" s="74" t="str">
        <f t="shared" si="102"/>
        <v/>
      </c>
      <c r="AJ342" s="4" t="str">
        <f t="shared" si="103"/>
        <v/>
      </c>
      <c r="AK342" s="76" t="str">
        <f>IF('Request Testing'!M342&lt;1,"",IF(AND(OR('Request Testing'!$E$1&gt;0),COUNTA('Request Testing'!M342)&gt;0),"CHR","GGP-LD"))</f>
        <v/>
      </c>
      <c r="AL342" s="4" t="str">
        <f t="shared" si="104"/>
        <v/>
      </c>
      <c r="AM342" s="52" t="str">
        <f t="shared" si="105"/>
        <v/>
      </c>
      <c r="AN342" s="4" t="str">
        <f t="shared" si="106"/>
        <v/>
      </c>
      <c r="AO342" s="4" t="str">
        <f t="shared" si="107"/>
        <v/>
      </c>
      <c r="AP342" s="74" t="str">
        <f t="shared" si="108"/>
        <v/>
      </c>
      <c r="AQ342" s="4" t="str">
        <f t="shared" si="109"/>
        <v/>
      </c>
      <c r="AR342" s="4" t="str">
        <f t="shared" si="119"/>
        <v/>
      </c>
      <c r="AS342" s="74" t="str">
        <f t="shared" si="110"/>
        <v/>
      </c>
      <c r="AT342" s="4" t="str">
        <f t="shared" si="111"/>
        <v/>
      </c>
      <c r="AU342" s="4" t="str">
        <f t="shared" si="112"/>
        <v/>
      </c>
      <c r="AV342" s="4" t="str">
        <f t="shared" si="113"/>
        <v/>
      </c>
      <c r="AW342" s="4" t="str">
        <f t="shared" si="114"/>
        <v/>
      </c>
      <c r="AX342" s="4" t="str">
        <f t="shared" si="115"/>
        <v/>
      </c>
      <c r="AY342" s="4" t="str">
        <f t="shared" si="116"/>
        <v/>
      </c>
      <c r="AZ342" s="4" t="str">
        <f t="shared" si="117"/>
        <v/>
      </c>
      <c r="BA342" s="77" t="str">
        <f>IF(AND(OR('Request Testing'!L342&gt;0,'Request Testing'!M342&gt;0),COUNTA('Request Testing'!V342:AB342)&gt;0),"Run Panel","")</f>
        <v/>
      </c>
      <c r="BC342" s="78" t="str">
        <f>IF(AG342="Blood Card",'Order Details'!$S$34,"")</f>
        <v/>
      </c>
      <c r="BD342" s="78" t="str">
        <f>IF(AH342="Hair Card",'Order Details'!$S$35,"")</f>
        <v/>
      </c>
      <c r="BF342" s="4" t="str">
        <f>IF(AJ342="GGP-HD",'Order Details'!$N$10,"")</f>
        <v/>
      </c>
      <c r="BG342" s="79" t="str">
        <f>IF(AK342="GGP-LD",'Order Details'!$N$15,IF(AK342="CHR",'Order Details'!$P$15,""))</f>
        <v/>
      </c>
      <c r="BH342" s="52" t="str">
        <f>IF(AL342="GGP-uLD",'Order Details'!$N$18,"")</f>
        <v/>
      </c>
      <c r="BI342" s="80" t="str">
        <f>IF(AM342="PV",'Order Details'!$N$24,"")</f>
        <v/>
      </c>
      <c r="BJ342" s="78" t="str">
        <f>IF(AN342="HPS",'Order Details'!$N$34,IF(AN342="HPS ADD ON",'Order Details'!$M$34,""))</f>
        <v/>
      </c>
      <c r="BK342" s="78" t="str">
        <f>IF(AO342="CC",'Order Details'!$N$33,IF(AO342="CC ADD ON",'Order Details'!$M$33,""))</f>
        <v/>
      </c>
      <c r="BL342" s="79" t="str">
        <f>IF(AP342="DL",'Order Details'!$N$35,"")</f>
        <v/>
      </c>
      <c r="BM342" s="79" t="str">
        <f>IF(AQ342="RC",'Order Details'!$N$36,"")</f>
        <v/>
      </c>
      <c r="BN342" s="79" t="str">
        <f>IF(AR342="OH",'Order Details'!$N$37,"")</f>
        <v/>
      </c>
      <c r="BO342" s="79" t="str">
        <f>IF(AS342="BVD",'Order Details'!$N$38,"")</f>
        <v/>
      </c>
      <c r="BP342" s="79" t="str">
        <f>IF(AT342="AM",'Order Details'!$N$40,"")</f>
        <v/>
      </c>
      <c r="BQ342" s="79" t="str">
        <f>IF(AU342="NH",'Order Details'!$N$41,"")</f>
        <v/>
      </c>
      <c r="BR342" s="79" t="str">
        <f>IF(AV342="CA",'Order Details'!$N$42,"")</f>
        <v/>
      </c>
      <c r="BS342" s="79" t="str">
        <f>IF(AW342="DD",'Order Details'!$N$43,"")</f>
        <v/>
      </c>
      <c r="BT342" s="79" t="str">
        <f>IF(AX342="TH",'Order Details'!$N$45,"")</f>
        <v/>
      </c>
      <c r="BU342" s="79" t="str">
        <f>IF(AY342="PHA",'Order Details'!$N$44,"")</f>
        <v/>
      </c>
      <c r="BV342" s="79" t="str">
        <f>IF(AZ342="OS",'Order Details'!$N$46,"")</f>
        <v/>
      </c>
      <c r="BW342" s="79" t="str">
        <f>IF(BA342="RUN PANEL",'Order Details'!$N$39,"")</f>
        <v/>
      </c>
      <c r="BX342" s="79" t="str">
        <f t="shared" si="118"/>
        <v/>
      </c>
    </row>
    <row r="343" spans="1:76" ht="15.75" customHeight="1">
      <c r="A343" s="22" t="str">
        <f>IF('Request Testing'!A343&gt;0,'Request Testing'!A343,"")</f>
        <v/>
      </c>
      <c r="B343" s="70" t="str">
        <f>IF('Request Testing'!B343="","",'Request Testing'!B343)</f>
        <v/>
      </c>
      <c r="C343" s="70" t="str">
        <f>IF('Request Testing'!C343="","",'Request Testing'!C343)</f>
        <v/>
      </c>
      <c r="D343" s="24" t="str">
        <f>IF('Request Testing'!D343="","",'Request Testing'!D343)</f>
        <v/>
      </c>
      <c r="E343" s="24" t="str">
        <f>IF('Request Testing'!E343="","",'Request Testing'!E343)</f>
        <v/>
      </c>
      <c r="F343" s="24" t="str">
        <f>IF('Request Testing'!F343="","",'Request Testing'!F343)</f>
        <v/>
      </c>
      <c r="G343" s="22" t="str">
        <f>IF('Request Testing'!G343="","",'Request Testing'!G343)</f>
        <v/>
      </c>
      <c r="H343" s="71" t="str">
        <f>IF('Request Testing'!H343="","",'Request Testing'!H343)</f>
        <v/>
      </c>
      <c r="I343" s="22" t="str">
        <f>IF('Request Testing'!I343="","",'Request Testing'!I343)</f>
        <v/>
      </c>
      <c r="J343" s="22" t="str">
        <f>IF('Request Testing'!J343="","",'Request Testing'!J343)</f>
        <v/>
      </c>
      <c r="K343" s="22" t="str">
        <f>IF('Request Testing'!K343="","",'Request Testing'!K343)</f>
        <v/>
      </c>
      <c r="L343" s="70" t="str">
        <f>IF('Request Testing'!L343="","",'Request Testing'!L343)</f>
        <v/>
      </c>
      <c r="M343" s="70" t="str">
        <f>IF('Request Testing'!M343="","",'Request Testing'!M343)</f>
        <v/>
      </c>
      <c r="N343" s="70" t="str">
        <f>IF('Request Testing'!N343="","",'Request Testing'!N343)</f>
        <v/>
      </c>
      <c r="O343" s="72" t="str">
        <f>IF('Request Testing'!O343&lt;1,"",IF(AND(OR('Request Testing'!L343&gt;0,'Request Testing'!M343&gt;0,'Request Testing'!N343&gt;0),COUNTA('Request Testing'!O343)&gt;0),"","PV"))</f>
        <v/>
      </c>
      <c r="P343" s="72" t="str">
        <f>IF('Request Testing'!P343&lt;1,"",IF(AND(OR('Request Testing'!L343&gt;0,'Request Testing'!M343&gt;0),COUNTA('Request Testing'!P343)&gt;0),"HPS ADD ON","HPS"))</f>
        <v/>
      </c>
      <c r="Q343" s="72" t="str">
        <f>IF('Request Testing'!Q343&lt;1,"",IF(AND(OR('Request Testing'!L343&gt;0,'Request Testing'!M343&gt;0),COUNTA('Request Testing'!Q343)&gt;0),"CC ADD ON","CC"))</f>
        <v/>
      </c>
      <c r="R343" s="72" t="str">
        <f>IF('Request Testing'!R343&lt;1,"",IF(AND(OR('Request Testing'!L343&gt;0,'Request Testing'!M343&gt;0),COUNTA('Request Testing'!R343)&gt;0),"RC ADD ON","RC"))</f>
        <v/>
      </c>
      <c r="S343" s="70" t="str">
        <f>IF('Request Testing'!S343&lt;1,"",IF(AND(OR('Request Testing'!L343&gt;0,'Request Testing'!M343&gt;0),COUNTA('Request Testing'!S343)&gt;0),"DL ADD ON","DL"))</f>
        <v/>
      </c>
      <c r="T343" s="70" t="str">
        <f>IF('Request Testing'!T343="","",'Request Testing'!T343)</f>
        <v/>
      </c>
      <c r="U343" s="70" t="str">
        <f>IF('Request Testing'!U343&lt;1,"",IF(AND(OR('Request Testing'!L343&gt;0,'Request Testing'!M343&gt;0),COUNTA('Request Testing'!U343)&gt;0),"OH ADD ON","OH"))</f>
        <v/>
      </c>
      <c r="V343" s="73" t="str">
        <f>IF('Request Testing'!V343&lt;1,"",IF(AND(OR('Request Testing'!L343&gt;0,'Request Testing'!M343&gt;0),COUNTA('Request Testing'!V343)&gt;0),"GCP","AM"))</f>
        <v/>
      </c>
      <c r="W343" s="73" t="str">
        <f>IF('Request Testing'!W343&lt;1,"",IF(AND(OR('Request Testing'!L343&gt;0,'Request Testing'!M343&gt;0),COUNTA('Request Testing'!W343)&gt;0),"GCP","NH"))</f>
        <v/>
      </c>
      <c r="X343" s="73" t="str">
        <f>IF('Request Testing'!X343&lt;1,"",IF(AND(OR('Request Testing'!L343&gt;0,'Request Testing'!M343&gt;0),COUNTA('Request Testing'!X343)&gt;0),"GCP","CA"))</f>
        <v/>
      </c>
      <c r="Y343" s="73" t="str">
        <f>IF('Request Testing'!Y343&lt;1,"",IF(AND(OR('Request Testing'!L343&gt;0,'Request Testing'!M343&gt;0),COUNTA('Request Testing'!Y343)&gt;0),"GCP","DD"))</f>
        <v/>
      </c>
      <c r="Z343" s="73" t="str">
        <f>IF('Request Testing'!Z343&lt;1,"",IF(AND(OR('Request Testing'!L343&gt;0,'Request Testing'!M343&gt;0),COUNTA('Request Testing'!Z343)&gt;0),"GCP","TH"))</f>
        <v/>
      </c>
      <c r="AA343" s="73" t="str">
        <f>IF('Request Testing'!AA343&lt;1,"",IF(AND(OR('Request Testing'!L343&gt;0,'Request Testing'!M343&gt;0),COUNTA('Request Testing'!AA343)&gt;0),"GCP","PHA"))</f>
        <v/>
      </c>
      <c r="AB343" s="73" t="str">
        <f>IF('Request Testing'!AB343&lt;1,"",IF(AND(OR('Request Testing'!L343&gt;0,'Request Testing'!M343&gt;0),COUNTA('Request Testing'!AB343)&gt;0),"GCP","OS"))</f>
        <v/>
      </c>
      <c r="AE343" s="74" t="str">
        <f>IF(OR('Request Testing'!L343&gt;0,'Request Testing'!M343&gt;0,'Request Testing'!N343&gt;0,'Request Testing'!O343&gt;0,'Request Testing'!P343&gt;0,'Request Testing'!Q343&gt;0,'Request Testing'!R343&gt;0,'Request Testing'!S343&gt;0,'Request Testing'!T343&gt;0,'Request Testing'!U343&gt;0,'Request Testing'!V343&gt;0,'Request Testing'!W343&gt;0,'Request Testing'!X343&gt;0,'Request Testing'!Y343&gt;0,'Request Testing'!Z343&gt;0,'Request Testing'!AA343&gt;0,'Request Testing'!AB343&gt;0),"X","")</f>
        <v/>
      </c>
      <c r="AF343" s="75" t="str">
        <f>IF(ISNUMBER(SEARCH({"S"},C343)),"S",IF(ISNUMBER(SEARCH({"M"},C343)),"B",IF(ISNUMBER(SEARCH({"B"},C343)),"B",IF(ISNUMBER(SEARCH({"C"},C343)),"C",IF(ISNUMBER(SEARCH({"H"},C343)),"C",IF(ISNUMBER(SEARCH({"F"},C343)),"C",""))))))</f>
        <v/>
      </c>
      <c r="AG343" s="74" t="str">
        <f t="shared" si="100"/>
        <v/>
      </c>
      <c r="AH343" s="74" t="str">
        <f t="shared" si="101"/>
        <v/>
      </c>
      <c r="AI343" s="74" t="str">
        <f t="shared" si="102"/>
        <v/>
      </c>
      <c r="AJ343" s="4" t="str">
        <f t="shared" si="103"/>
        <v/>
      </c>
      <c r="AK343" s="76" t="str">
        <f>IF('Request Testing'!M343&lt;1,"",IF(AND(OR('Request Testing'!$E$1&gt;0),COUNTA('Request Testing'!M343)&gt;0),"CHR","GGP-LD"))</f>
        <v/>
      </c>
      <c r="AL343" s="4" t="str">
        <f t="shared" si="104"/>
        <v/>
      </c>
      <c r="AM343" s="52" t="str">
        <f t="shared" si="105"/>
        <v/>
      </c>
      <c r="AN343" s="4" t="str">
        <f t="shared" si="106"/>
        <v/>
      </c>
      <c r="AO343" s="4" t="str">
        <f t="shared" si="107"/>
        <v/>
      </c>
      <c r="AP343" s="74" t="str">
        <f t="shared" si="108"/>
        <v/>
      </c>
      <c r="AQ343" s="4" t="str">
        <f t="shared" si="109"/>
        <v/>
      </c>
      <c r="AR343" s="4" t="str">
        <f t="shared" si="119"/>
        <v/>
      </c>
      <c r="AS343" s="74" t="str">
        <f t="shared" si="110"/>
        <v/>
      </c>
      <c r="AT343" s="4" t="str">
        <f t="shared" si="111"/>
        <v/>
      </c>
      <c r="AU343" s="4" t="str">
        <f t="shared" si="112"/>
        <v/>
      </c>
      <c r="AV343" s="4" t="str">
        <f t="shared" si="113"/>
        <v/>
      </c>
      <c r="AW343" s="4" t="str">
        <f t="shared" si="114"/>
        <v/>
      </c>
      <c r="AX343" s="4" t="str">
        <f t="shared" si="115"/>
        <v/>
      </c>
      <c r="AY343" s="4" t="str">
        <f t="shared" si="116"/>
        <v/>
      </c>
      <c r="AZ343" s="4" t="str">
        <f t="shared" si="117"/>
        <v/>
      </c>
      <c r="BA343" s="77" t="str">
        <f>IF(AND(OR('Request Testing'!L343&gt;0,'Request Testing'!M343&gt;0),COUNTA('Request Testing'!V343:AB343)&gt;0),"Run Panel","")</f>
        <v/>
      </c>
      <c r="BC343" s="78" t="str">
        <f>IF(AG343="Blood Card",'Order Details'!$S$34,"")</f>
        <v/>
      </c>
      <c r="BD343" s="78" t="str">
        <f>IF(AH343="Hair Card",'Order Details'!$S$35,"")</f>
        <v/>
      </c>
      <c r="BF343" s="4" t="str">
        <f>IF(AJ343="GGP-HD",'Order Details'!$N$10,"")</f>
        <v/>
      </c>
      <c r="BG343" s="79" t="str">
        <f>IF(AK343="GGP-LD",'Order Details'!$N$15,IF(AK343="CHR",'Order Details'!$P$15,""))</f>
        <v/>
      </c>
      <c r="BH343" s="52" t="str">
        <f>IF(AL343="GGP-uLD",'Order Details'!$N$18,"")</f>
        <v/>
      </c>
      <c r="BI343" s="80" t="str">
        <f>IF(AM343="PV",'Order Details'!$N$24,"")</f>
        <v/>
      </c>
      <c r="BJ343" s="78" t="str">
        <f>IF(AN343="HPS",'Order Details'!$N$34,IF(AN343="HPS ADD ON",'Order Details'!$M$34,""))</f>
        <v/>
      </c>
      <c r="BK343" s="78" t="str">
        <f>IF(AO343="CC",'Order Details'!$N$33,IF(AO343="CC ADD ON",'Order Details'!$M$33,""))</f>
        <v/>
      </c>
      <c r="BL343" s="79" t="str">
        <f>IF(AP343="DL",'Order Details'!$N$35,"")</f>
        <v/>
      </c>
      <c r="BM343" s="79" t="str">
        <f>IF(AQ343="RC",'Order Details'!$N$36,"")</f>
        <v/>
      </c>
      <c r="BN343" s="79" t="str">
        <f>IF(AR343="OH",'Order Details'!$N$37,"")</f>
        <v/>
      </c>
      <c r="BO343" s="79" t="str">
        <f>IF(AS343="BVD",'Order Details'!$N$38,"")</f>
        <v/>
      </c>
      <c r="BP343" s="79" t="str">
        <f>IF(AT343="AM",'Order Details'!$N$40,"")</f>
        <v/>
      </c>
      <c r="BQ343" s="79" t="str">
        <f>IF(AU343="NH",'Order Details'!$N$41,"")</f>
        <v/>
      </c>
      <c r="BR343" s="79" t="str">
        <f>IF(AV343="CA",'Order Details'!$N$42,"")</f>
        <v/>
      </c>
      <c r="BS343" s="79" t="str">
        <f>IF(AW343="DD",'Order Details'!$N$43,"")</f>
        <v/>
      </c>
      <c r="BT343" s="79" t="str">
        <f>IF(AX343="TH",'Order Details'!$N$45,"")</f>
        <v/>
      </c>
      <c r="BU343" s="79" t="str">
        <f>IF(AY343="PHA",'Order Details'!$N$44,"")</f>
        <v/>
      </c>
      <c r="BV343" s="79" t="str">
        <f>IF(AZ343="OS",'Order Details'!$N$46,"")</f>
        <v/>
      </c>
      <c r="BW343" s="79" t="str">
        <f>IF(BA343="RUN PANEL",'Order Details'!$N$39,"")</f>
        <v/>
      </c>
      <c r="BX343" s="79" t="str">
        <f t="shared" si="118"/>
        <v/>
      </c>
    </row>
    <row r="344" spans="1:76" ht="15.75" customHeight="1">
      <c r="A344" s="22" t="str">
        <f>IF('Request Testing'!A344&gt;0,'Request Testing'!A344,"")</f>
        <v/>
      </c>
      <c r="B344" s="70" t="str">
        <f>IF('Request Testing'!B344="","",'Request Testing'!B344)</f>
        <v/>
      </c>
      <c r="C344" s="70" t="str">
        <f>IF('Request Testing'!C344="","",'Request Testing'!C344)</f>
        <v/>
      </c>
      <c r="D344" s="24" t="str">
        <f>IF('Request Testing'!D344="","",'Request Testing'!D344)</f>
        <v/>
      </c>
      <c r="E344" s="24" t="str">
        <f>IF('Request Testing'!E344="","",'Request Testing'!E344)</f>
        <v/>
      </c>
      <c r="F344" s="24" t="str">
        <f>IF('Request Testing'!F344="","",'Request Testing'!F344)</f>
        <v/>
      </c>
      <c r="G344" s="22" t="str">
        <f>IF('Request Testing'!G344="","",'Request Testing'!G344)</f>
        <v/>
      </c>
      <c r="H344" s="71" t="str">
        <f>IF('Request Testing'!H344="","",'Request Testing'!H344)</f>
        <v/>
      </c>
      <c r="I344" s="22" t="str">
        <f>IF('Request Testing'!I344="","",'Request Testing'!I344)</f>
        <v/>
      </c>
      <c r="J344" s="22" t="str">
        <f>IF('Request Testing'!J344="","",'Request Testing'!J344)</f>
        <v/>
      </c>
      <c r="K344" s="22" t="str">
        <f>IF('Request Testing'!K344="","",'Request Testing'!K344)</f>
        <v/>
      </c>
      <c r="L344" s="70" t="str">
        <f>IF('Request Testing'!L344="","",'Request Testing'!L344)</f>
        <v/>
      </c>
      <c r="M344" s="70" t="str">
        <f>IF('Request Testing'!M344="","",'Request Testing'!M344)</f>
        <v/>
      </c>
      <c r="N344" s="70" t="str">
        <f>IF('Request Testing'!N344="","",'Request Testing'!N344)</f>
        <v/>
      </c>
      <c r="O344" s="72" t="str">
        <f>IF('Request Testing'!O344&lt;1,"",IF(AND(OR('Request Testing'!L344&gt;0,'Request Testing'!M344&gt;0,'Request Testing'!N344&gt;0),COUNTA('Request Testing'!O344)&gt;0),"","PV"))</f>
        <v/>
      </c>
      <c r="P344" s="72" t="str">
        <f>IF('Request Testing'!P344&lt;1,"",IF(AND(OR('Request Testing'!L344&gt;0,'Request Testing'!M344&gt;0),COUNTA('Request Testing'!P344)&gt;0),"HPS ADD ON","HPS"))</f>
        <v/>
      </c>
      <c r="Q344" s="72" t="str">
        <f>IF('Request Testing'!Q344&lt;1,"",IF(AND(OR('Request Testing'!L344&gt;0,'Request Testing'!M344&gt;0),COUNTA('Request Testing'!Q344)&gt;0),"CC ADD ON","CC"))</f>
        <v/>
      </c>
      <c r="R344" s="72" t="str">
        <f>IF('Request Testing'!R344&lt;1,"",IF(AND(OR('Request Testing'!L344&gt;0,'Request Testing'!M344&gt;0),COUNTA('Request Testing'!R344)&gt;0),"RC ADD ON","RC"))</f>
        <v/>
      </c>
      <c r="S344" s="70" t="str">
        <f>IF('Request Testing'!S344&lt;1,"",IF(AND(OR('Request Testing'!L344&gt;0,'Request Testing'!M344&gt;0),COUNTA('Request Testing'!S344)&gt;0),"DL ADD ON","DL"))</f>
        <v/>
      </c>
      <c r="T344" s="70" t="str">
        <f>IF('Request Testing'!T344="","",'Request Testing'!T344)</f>
        <v/>
      </c>
      <c r="U344" s="70" t="str">
        <f>IF('Request Testing'!U344&lt;1,"",IF(AND(OR('Request Testing'!L344&gt;0,'Request Testing'!M344&gt;0),COUNTA('Request Testing'!U344)&gt;0),"OH ADD ON","OH"))</f>
        <v/>
      </c>
      <c r="V344" s="73" t="str">
        <f>IF('Request Testing'!V344&lt;1,"",IF(AND(OR('Request Testing'!L344&gt;0,'Request Testing'!M344&gt;0),COUNTA('Request Testing'!V344)&gt;0),"GCP","AM"))</f>
        <v/>
      </c>
      <c r="W344" s="73" t="str">
        <f>IF('Request Testing'!W344&lt;1,"",IF(AND(OR('Request Testing'!L344&gt;0,'Request Testing'!M344&gt;0),COUNTA('Request Testing'!W344)&gt;0),"GCP","NH"))</f>
        <v/>
      </c>
      <c r="X344" s="73" t="str">
        <f>IF('Request Testing'!X344&lt;1,"",IF(AND(OR('Request Testing'!L344&gt;0,'Request Testing'!M344&gt;0),COUNTA('Request Testing'!X344)&gt;0),"GCP","CA"))</f>
        <v/>
      </c>
      <c r="Y344" s="73" t="str">
        <f>IF('Request Testing'!Y344&lt;1,"",IF(AND(OR('Request Testing'!L344&gt;0,'Request Testing'!M344&gt;0),COUNTA('Request Testing'!Y344)&gt;0),"GCP","DD"))</f>
        <v/>
      </c>
      <c r="Z344" s="73" t="str">
        <f>IF('Request Testing'!Z344&lt;1,"",IF(AND(OR('Request Testing'!L344&gt;0,'Request Testing'!M344&gt;0),COUNTA('Request Testing'!Z344)&gt;0),"GCP","TH"))</f>
        <v/>
      </c>
      <c r="AA344" s="73" t="str">
        <f>IF('Request Testing'!AA344&lt;1,"",IF(AND(OR('Request Testing'!L344&gt;0,'Request Testing'!M344&gt;0),COUNTA('Request Testing'!AA344)&gt;0),"GCP","PHA"))</f>
        <v/>
      </c>
      <c r="AB344" s="73" t="str">
        <f>IF('Request Testing'!AB344&lt;1,"",IF(AND(OR('Request Testing'!L344&gt;0,'Request Testing'!M344&gt;0),COUNTA('Request Testing'!AB344)&gt;0),"GCP","OS"))</f>
        <v/>
      </c>
      <c r="AE344" s="74" t="str">
        <f>IF(OR('Request Testing'!L344&gt;0,'Request Testing'!M344&gt;0,'Request Testing'!N344&gt;0,'Request Testing'!O344&gt;0,'Request Testing'!P344&gt;0,'Request Testing'!Q344&gt;0,'Request Testing'!R344&gt;0,'Request Testing'!S344&gt;0,'Request Testing'!T344&gt;0,'Request Testing'!U344&gt;0,'Request Testing'!V344&gt;0,'Request Testing'!W344&gt;0,'Request Testing'!X344&gt;0,'Request Testing'!Y344&gt;0,'Request Testing'!Z344&gt;0,'Request Testing'!AA344&gt;0,'Request Testing'!AB344&gt;0),"X","")</f>
        <v/>
      </c>
      <c r="AF344" s="75" t="str">
        <f>IF(ISNUMBER(SEARCH({"S"},C344)),"S",IF(ISNUMBER(SEARCH({"M"},C344)),"B",IF(ISNUMBER(SEARCH({"B"},C344)),"B",IF(ISNUMBER(SEARCH({"C"},C344)),"C",IF(ISNUMBER(SEARCH({"H"},C344)),"C",IF(ISNUMBER(SEARCH({"F"},C344)),"C",""))))))</f>
        <v/>
      </c>
      <c r="AG344" s="74" t="str">
        <f t="shared" si="100"/>
        <v/>
      </c>
      <c r="AH344" s="74" t="str">
        <f t="shared" si="101"/>
        <v/>
      </c>
      <c r="AI344" s="74" t="str">
        <f t="shared" si="102"/>
        <v/>
      </c>
      <c r="AJ344" s="4" t="str">
        <f t="shared" si="103"/>
        <v/>
      </c>
      <c r="AK344" s="76" t="str">
        <f>IF('Request Testing'!M344&lt;1,"",IF(AND(OR('Request Testing'!$E$1&gt;0),COUNTA('Request Testing'!M344)&gt;0),"CHR","GGP-LD"))</f>
        <v/>
      </c>
      <c r="AL344" s="4" t="str">
        <f t="shared" si="104"/>
        <v/>
      </c>
      <c r="AM344" s="52" t="str">
        <f t="shared" si="105"/>
        <v/>
      </c>
      <c r="AN344" s="4" t="str">
        <f t="shared" si="106"/>
        <v/>
      </c>
      <c r="AO344" s="4" t="str">
        <f t="shared" si="107"/>
        <v/>
      </c>
      <c r="AP344" s="74" t="str">
        <f t="shared" si="108"/>
        <v/>
      </c>
      <c r="AQ344" s="4" t="str">
        <f t="shared" si="109"/>
        <v/>
      </c>
      <c r="AR344" s="4" t="str">
        <f t="shared" si="119"/>
        <v/>
      </c>
      <c r="AS344" s="74" t="str">
        <f t="shared" si="110"/>
        <v/>
      </c>
      <c r="AT344" s="4" t="str">
        <f t="shared" si="111"/>
        <v/>
      </c>
      <c r="AU344" s="4" t="str">
        <f t="shared" si="112"/>
        <v/>
      </c>
      <c r="AV344" s="4" t="str">
        <f t="shared" si="113"/>
        <v/>
      </c>
      <c r="AW344" s="4" t="str">
        <f t="shared" si="114"/>
        <v/>
      </c>
      <c r="AX344" s="4" t="str">
        <f t="shared" si="115"/>
        <v/>
      </c>
      <c r="AY344" s="4" t="str">
        <f t="shared" si="116"/>
        <v/>
      </c>
      <c r="AZ344" s="4" t="str">
        <f t="shared" si="117"/>
        <v/>
      </c>
      <c r="BA344" s="77" t="str">
        <f>IF(AND(OR('Request Testing'!L344&gt;0,'Request Testing'!M344&gt;0),COUNTA('Request Testing'!V344:AB344)&gt;0),"Run Panel","")</f>
        <v/>
      </c>
      <c r="BC344" s="78" t="str">
        <f>IF(AG344="Blood Card",'Order Details'!$S$34,"")</f>
        <v/>
      </c>
      <c r="BD344" s="78" t="str">
        <f>IF(AH344="Hair Card",'Order Details'!$S$35,"")</f>
        <v/>
      </c>
      <c r="BF344" s="4" t="str">
        <f>IF(AJ344="GGP-HD",'Order Details'!$N$10,"")</f>
        <v/>
      </c>
      <c r="BG344" s="79" t="str">
        <f>IF(AK344="GGP-LD",'Order Details'!$N$15,IF(AK344="CHR",'Order Details'!$P$15,""))</f>
        <v/>
      </c>
      <c r="BH344" s="52" t="str">
        <f>IF(AL344="GGP-uLD",'Order Details'!$N$18,"")</f>
        <v/>
      </c>
      <c r="BI344" s="80" t="str">
        <f>IF(AM344="PV",'Order Details'!$N$24,"")</f>
        <v/>
      </c>
      <c r="BJ344" s="78" t="str">
        <f>IF(AN344="HPS",'Order Details'!$N$34,IF(AN344="HPS ADD ON",'Order Details'!$M$34,""))</f>
        <v/>
      </c>
      <c r="BK344" s="78" t="str">
        <f>IF(AO344="CC",'Order Details'!$N$33,IF(AO344="CC ADD ON",'Order Details'!$M$33,""))</f>
        <v/>
      </c>
      <c r="BL344" s="79" t="str">
        <f>IF(AP344="DL",'Order Details'!$N$35,"")</f>
        <v/>
      </c>
      <c r="BM344" s="79" t="str">
        <f>IF(AQ344="RC",'Order Details'!$N$36,"")</f>
        <v/>
      </c>
      <c r="BN344" s="79" t="str">
        <f>IF(AR344="OH",'Order Details'!$N$37,"")</f>
        <v/>
      </c>
      <c r="BO344" s="79" t="str">
        <f>IF(AS344="BVD",'Order Details'!$N$38,"")</f>
        <v/>
      </c>
      <c r="BP344" s="79" t="str">
        <f>IF(AT344="AM",'Order Details'!$N$40,"")</f>
        <v/>
      </c>
      <c r="BQ344" s="79" t="str">
        <f>IF(AU344="NH",'Order Details'!$N$41,"")</f>
        <v/>
      </c>
      <c r="BR344" s="79" t="str">
        <f>IF(AV344="CA",'Order Details'!$N$42,"")</f>
        <v/>
      </c>
      <c r="BS344" s="79" t="str">
        <f>IF(AW344="DD",'Order Details'!$N$43,"")</f>
        <v/>
      </c>
      <c r="BT344" s="79" t="str">
        <f>IF(AX344="TH",'Order Details'!$N$45,"")</f>
        <v/>
      </c>
      <c r="BU344" s="79" t="str">
        <f>IF(AY344="PHA",'Order Details'!$N$44,"")</f>
        <v/>
      </c>
      <c r="BV344" s="79" t="str">
        <f>IF(AZ344="OS",'Order Details'!$N$46,"")</f>
        <v/>
      </c>
      <c r="BW344" s="79" t="str">
        <f>IF(BA344="RUN PANEL",'Order Details'!$N$39,"")</f>
        <v/>
      </c>
      <c r="BX344" s="79" t="str">
        <f t="shared" si="118"/>
        <v/>
      </c>
    </row>
    <row r="345" spans="1:76" ht="15.75" customHeight="1">
      <c r="A345" s="22" t="str">
        <f>IF('Request Testing'!A345&gt;0,'Request Testing'!A345,"")</f>
        <v/>
      </c>
      <c r="B345" s="70" t="str">
        <f>IF('Request Testing'!B345="","",'Request Testing'!B345)</f>
        <v/>
      </c>
      <c r="C345" s="70" t="str">
        <f>IF('Request Testing'!C345="","",'Request Testing'!C345)</f>
        <v/>
      </c>
      <c r="D345" s="24" t="str">
        <f>IF('Request Testing'!D345="","",'Request Testing'!D345)</f>
        <v/>
      </c>
      <c r="E345" s="24" t="str">
        <f>IF('Request Testing'!E345="","",'Request Testing'!E345)</f>
        <v/>
      </c>
      <c r="F345" s="24" t="str">
        <f>IF('Request Testing'!F345="","",'Request Testing'!F345)</f>
        <v/>
      </c>
      <c r="G345" s="22" t="str">
        <f>IF('Request Testing'!G345="","",'Request Testing'!G345)</f>
        <v/>
      </c>
      <c r="H345" s="71" t="str">
        <f>IF('Request Testing'!H345="","",'Request Testing'!H345)</f>
        <v/>
      </c>
      <c r="I345" s="22" t="str">
        <f>IF('Request Testing'!I345="","",'Request Testing'!I345)</f>
        <v/>
      </c>
      <c r="J345" s="22" t="str">
        <f>IF('Request Testing'!J345="","",'Request Testing'!J345)</f>
        <v/>
      </c>
      <c r="K345" s="22" t="str">
        <f>IF('Request Testing'!K345="","",'Request Testing'!K345)</f>
        <v/>
      </c>
      <c r="L345" s="70" t="str">
        <f>IF('Request Testing'!L345="","",'Request Testing'!L345)</f>
        <v/>
      </c>
      <c r="M345" s="70" t="str">
        <f>IF('Request Testing'!M345="","",'Request Testing'!M345)</f>
        <v/>
      </c>
      <c r="N345" s="70" t="str">
        <f>IF('Request Testing'!N345="","",'Request Testing'!N345)</f>
        <v/>
      </c>
      <c r="O345" s="72" t="str">
        <f>IF('Request Testing'!O345&lt;1,"",IF(AND(OR('Request Testing'!L345&gt;0,'Request Testing'!M345&gt;0,'Request Testing'!N345&gt;0),COUNTA('Request Testing'!O345)&gt;0),"","PV"))</f>
        <v/>
      </c>
      <c r="P345" s="72" t="str">
        <f>IF('Request Testing'!P345&lt;1,"",IF(AND(OR('Request Testing'!L345&gt;0,'Request Testing'!M345&gt;0),COUNTA('Request Testing'!P345)&gt;0),"HPS ADD ON","HPS"))</f>
        <v/>
      </c>
      <c r="Q345" s="72" t="str">
        <f>IF('Request Testing'!Q345&lt;1,"",IF(AND(OR('Request Testing'!L345&gt;0,'Request Testing'!M345&gt;0),COUNTA('Request Testing'!Q345)&gt;0),"CC ADD ON","CC"))</f>
        <v/>
      </c>
      <c r="R345" s="72" t="str">
        <f>IF('Request Testing'!R345&lt;1,"",IF(AND(OR('Request Testing'!L345&gt;0,'Request Testing'!M345&gt;0),COUNTA('Request Testing'!R345)&gt;0),"RC ADD ON","RC"))</f>
        <v/>
      </c>
      <c r="S345" s="70" t="str">
        <f>IF('Request Testing'!S345&lt;1,"",IF(AND(OR('Request Testing'!L345&gt;0,'Request Testing'!M345&gt;0),COUNTA('Request Testing'!S345)&gt;0),"DL ADD ON","DL"))</f>
        <v/>
      </c>
      <c r="T345" s="70" t="str">
        <f>IF('Request Testing'!T345="","",'Request Testing'!T345)</f>
        <v/>
      </c>
      <c r="U345" s="70" t="str">
        <f>IF('Request Testing'!U345&lt;1,"",IF(AND(OR('Request Testing'!L345&gt;0,'Request Testing'!M345&gt;0),COUNTA('Request Testing'!U345)&gt;0),"OH ADD ON","OH"))</f>
        <v/>
      </c>
      <c r="V345" s="73" t="str">
        <f>IF('Request Testing'!V345&lt;1,"",IF(AND(OR('Request Testing'!L345&gt;0,'Request Testing'!M345&gt;0),COUNTA('Request Testing'!V345)&gt;0),"GCP","AM"))</f>
        <v/>
      </c>
      <c r="W345" s="73" t="str">
        <f>IF('Request Testing'!W345&lt;1,"",IF(AND(OR('Request Testing'!L345&gt;0,'Request Testing'!M345&gt;0),COUNTA('Request Testing'!W345)&gt;0),"GCP","NH"))</f>
        <v/>
      </c>
      <c r="X345" s="73" t="str">
        <f>IF('Request Testing'!X345&lt;1,"",IF(AND(OR('Request Testing'!L345&gt;0,'Request Testing'!M345&gt;0),COUNTA('Request Testing'!X345)&gt;0),"GCP","CA"))</f>
        <v/>
      </c>
      <c r="Y345" s="73" t="str">
        <f>IF('Request Testing'!Y345&lt;1,"",IF(AND(OR('Request Testing'!L345&gt;0,'Request Testing'!M345&gt;0),COUNTA('Request Testing'!Y345)&gt;0),"GCP","DD"))</f>
        <v/>
      </c>
      <c r="Z345" s="73" t="str">
        <f>IF('Request Testing'!Z345&lt;1,"",IF(AND(OR('Request Testing'!L345&gt;0,'Request Testing'!M345&gt;0),COUNTA('Request Testing'!Z345)&gt;0),"GCP","TH"))</f>
        <v/>
      </c>
      <c r="AA345" s="73" t="str">
        <f>IF('Request Testing'!AA345&lt;1,"",IF(AND(OR('Request Testing'!L345&gt;0,'Request Testing'!M345&gt;0),COUNTA('Request Testing'!AA345)&gt;0),"GCP","PHA"))</f>
        <v/>
      </c>
      <c r="AB345" s="73" t="str">
        <f>IF('Request Testing'!AB345&lt;1,"",IF(AND(OR('Request Testing'!L345&gt;0,'Request Testing'!M345&gt;0),COUNTA('Request Testing'!AB345)&gt;0),"GCP","OS"))</f>
        <v/>
      </c>
      <c r="AE345" s="74" t="str">
        <f>IF(OR('Request Testing'!L345&gt;0,'Request Testing'!M345&gt;0,'Request Testing'!N345&gt;0,'Request Testing'!O345&gt;0,'Request Testing'!P345&gt;0,'Request Testing'!Q345&gt;0,'Request Testing'!R345&gt;0,'Request Testing'!S345&gt;0,'Request Testing'!T345&gt;0,'Request Testing'!U345&gt;0,'Request Testing'!V345&gt;0,'Request Testing'!W345&gt;0,'Request Testing'!X345&gt;0,'Request Testing'!Y345&gt;0,'Request Testing'!Z345&gt;0,'Request Testing'!AA345&gt;0,'Request Testing'!AB345&gt;0),"X","")</f>
        <v/>
      </c>
      <c r="AF345" s="75" t="str">
        <f>IF(ISNUMBER(SEARCH({"S"},C345)),"S",IF(ISNUMBER(SEARCH({"M"},C345)),"B",IF(ISNUMBER(SEARCH({"B"},C345)),"B",IF(ISNUMBER(SEARCH({"C"},C345)),"C",IF(ISNUMBER(SEARCH({"H"},C345)),"C",IF(ISNUMBER(SEARCH({"F"},C345)),"C",""))))))</f>
        <v/>
      </c>
      <c r="AG345" s="74" t="str">
        <f t="shared" si="100"/>
        <v/>
      </c>
      <c r="AH345" s="74" t="str">
        <f t="shared" si="101"/>
        <v/>
      </c>
      <c r="AI345" s="74" t="str">
        <f t="shared" si="102"/>
        <v/>
      </c>
      <c r="AJ345" s="4" t="str">
        <f t="shared" si="103"/>
        <v/>
      </c>
      <c r="AK345" s="76" t="str">
        <f>IF('Request Testing'!M345&lt;1,"",IF(AND(OR('Request Testing'!$E$1&gt;0),COUNTA('Request Testing'!M345)&gt;0),"CHR","GGP-LD"))</f>
        <v/>
      </c>
      <c r="AL345" s="4" t="str">
        <f t="shared" si="104"/>
        <v/>
      </c>
      <c r="AM345" s="52" t="str">
        <f t="shared" si="105"/>
        <v/>
      </c>
      <c r="AN345" s="4" t="str">
        <f t="shared" si="106"/>
        <v/>
      </c>
      <c r="AO345" s="4" t="str">
        <f t="shared" si="107"/>
        <v/>
      </c>
      <c r="AP345" s="74" t="str">
        <f t="shared" si="108"/>
        <v/>
      </c>
      <c r="AQ345" s="4" t="str">
        <f t="shared" si="109"/>
        <v/>
      </c>
      <c r="AR345" s="4" t="str">
        <f t="shared" si="119"/>
        <v/>
      </c>
      <c r="AS345" s="74" t="str">
        <f t="shared" si="110"/>
        <v/>
      </c>
      <c r="AT345" s="4" t="str">
        <f t="shared" si="111"/>
        <v/>
      </c>
      <c r="AU345" s="4" t="str">
        <f t="shared" si="112"/>
        <v/>
      </c>
      <c r="AV345" s="4" t="str">
        <f t="shared" si="113"/>
        <v/>
      </c>
      <c r="AW345" s="4" t="str">
        <f t="shared" si="114"/>
        <v/>
      </c>
      <c r="AX345" s="4" t="str">
        <f t="shared" si="115"/>
        <v/>
      </c>
      <c r="AY345" s="4" t="str">
        <f t="shared" si="116"/>
        <v/>
      </c>
      <c r="AZ345" s="4" t="str">
        <f t="shared" si="117"/>
        <v/>
      </c>
      <c r="BA345" s="77" t="str">
        <f>IF(AND(OR('Request Testing'!L345&gt;0,'Request Testing'!M345&gt;0),COUNTA('Request Testing'!V345:AB345)&gt;0),"Run Panel","")</f>
        <v/>
      </c>
      <c r="BC345" s="78" t="str">
        <f>IF(AG345="Blood Card",'Order Details'!$S$34,"")</f>
        <v/>
      </c>
      <c r="BD345" s="78" t="str">
        <f>IF(AH345="Hair Card",'Order Details'!$S$35,"")</f>
        <v/>
      </c>
      <c r="BF345" s="4" t="str">
        <f>IF(AJ345="GGP-HD",'Order Details'!$N$10,"")</f>
        <v/>
      </c>
      <c r="BG345" s="79" t="str">
        <f>IF(AK345="GGP-LD",'Order Details'!$N$15,IF(AK345="CHR",'Order Details'!$P$15,""))</f>
        <v/>
      </c>
      <c r="BH345" s="52" t="str">
        <f>IF(AL345="GGP-uLD",'Order Details'!$N$18,"")</f>
        <v/>
      </c>
      <c r="BI345" s="80" t="str">
        <f>IF(AM345="PV",'Order Details'!$N$24,"")</f>
        <v/>
      </c>
      <c r="BJ345" s="78" t="str">
        <f>IF(AN345="HPS",'Order Details'!$N$34,IF(AN345="HPS ADD ON",'Order Details'!$M$34,""))</f>
        <v/>
      </c>
      <c r="BK345" s="78" t="str">
        <f>IF(AO345="CC",'Order Details'!$N$33,IF(AO345="CC ADD ON",'Order Details'!$M$33,""))</f>
        <v/>
      </c>
      <c r="BL345" s="79" t="str">
        <f>IF(AP345="DL",'Order Details'!$N$35,"")</f>
        <v/>
      </c>
      <c r="BM345" s="79" t="str">
        <f>IF(AQ345="RC",'Order Details'!$N$36,"")</f>
        <v/>
      </c>
      <c r="BN345" s="79" t="str">
        <f>IF(AR345="OH",'Order Details'!$N$37,"")</f>
        <v/>
      </c>
      <c r="BO345" s="79" t="str">
        <f>IF(AS345="BVD",'Order Details'!$N$38,"")</f>
        <v/>
      </c>
      <c r="BP345" s="79" t="str">
        <f>IF(AT345="AM",'Order Details'!$N$40,"")</f>
        <v/>
      </c>
      <c r="BQ345" s="79" t="str">
        <f>IF(AU345="NH",'Order Details'!$N$41,"")</f>
        <v/>
      </c>
      <c r="BR345" s="79" t="str">
        <f>IF(AV345="CA",'Order Details'!$N$42,"")</f>
        <v/>
      </c>
      <c r="BS345" s="79" t="str">
        <f>IF(AW345="DD",'Order Details'!$N$43,"")</f>
        <v/>
      </c>
      <c r="BT345" s="79" t="str">
        <f>IF(AX345="TH",'Order Details'!$N$45,"")</f>
        <v/>
      </c>
      <c r="BU345" s="79" t="str">
        <f>IF(AY345="PHA",'Order Details'!$N$44,"")</f>
        <v/>
      </c>
      <c r="BV345" s="79" t="str">
        <f>IF(AZ345="OS",'Order Details'!$N$46,"")</f>
        <v/>
      </c>
      <c r="BW345" s="79" t="str">
        <f>IF(BA345="RUN PANEL",'Order Details'!$N$39,"")</f>
        <v/>
      </c>
      <c r="BX345" s="79" t="str">
        <f t="shared" si="118"/>
        <v/>
      </c>
    </row>
    <row r="346" spans="1:76" ht="15.75" customHeight="1">
      <c r="A346" s="22" t="str">
        <f>IF('Request Testing'!A346&gt;0,'Request Testing'!A346,"")</f>
        <v/>
      </c>
      <c r="B346" s="70" t="str">
        <f>IF('Request Testing'!B346="","",'Request Testing'!B346)</f>
        <v/>
      </c>
      <c r="C346" s="70" t="str">
        <f>IF('Request Testing'!C346="","",'Request Testing'!C346)</f>
        <v/>
      </c>
      <c r="D346" s="24" t="str">
        <f>IF('Request Testing'!D346="","",'Request Testing'!D346)</f>
        <v/>
      </c>
      <c r="E346" s="24" t="str">
        <f>IF('Request Testing'!E346="","",'Request Testing'!E346)</f>
        <v/>
      </c>
      <c r="F346" s="24" t="str">
        <f>IF('Request Testing'!F346="","",'Request Testing'!F346)</f>
        <v/>
      </c>
      <c r="G346" s="22" t="str">
        <f>IF('Request Testing'!G346="","",'Request Testing'!G346)</f>
        <v/>
      </c>
      <c r="H346" s="71" t="str">
        <f>IF('Request Testing'!H346="","",'Request Testing'!H346)</f>
        <v/>
      </c>
      <c r="I346" s="22" t="str">
        <f>IF('Request Testing'!I346="","",'Request Testing'!I346)</f>
        <v/>
      </c>
      <c r="J346" s="22" t="str">
        <f>IF('Request Testing'!J346="","",'Request Testing'!J346)</f>
        <v/>
      </c>
      <c r="K346" s="22" t="str">
        <f>IF('Request Testing'!K346="","",'Request Testing'!K346)</f>
        <v/>
      </c>
      <c r="L346" s="70" t="str">
        <f>IF('Request Testing'!L346="","",'Request Testing'!L346)</f>
        <v/>
      </c>
      <c r="M346" s="70" t="str">
        <f>IF('Request Testing'!M346="","",'Request Testing'!M346)</f>
        <v/>
      </c>
      <c r="N346" s="70" t="str">
        <f>IF('Request Testing'!N346="","",'Request Testing'!N346)</f>
        <v/>
      </c>
      <c r="O346" s="72" t="str">
        <f>IF('Request Testing'!O346&lt;1,"",IF(AND(OR('Request Testing'!L346&gt;0,'Request Testing'!M346&gt;0,'Request Testing'!N346&gt;0),COUNTA('Request Testing'!O346)&gt;0),"","PV"))</f>
        <v/>
      </c>
      <c r="P346" s="72" t="str">
        <f>IF('Request Testing'!P346&lt;1,"",IF(AND(OR('Request Testing'!L346&gt;0,'Request Testing'!M346&gt;0),COUNTA('Request Testing'!P346)&gt;0),"HPS ADD ON","HPS"))</f>
        <v/>
      </c>
      <c r="Q346" s="72" t="str">
        <f>IF('Request Testing'!Q346&lt;1,"",IF(AND(OR('Request Testing'!L346&gt;0,'Request Testing'!M346&gt;0),COUNTA('Request Testing'!Q346)&gt;0),"CC ADD ON","CC"))</f>
        <v/>
      </c>
      <c r="R346" s="72" t="str">
        <f>IF('Request Testing'!R346&lt;1,"",IF(AND(OR('Request Testing'!L346&gt;0,'Request Testing'!M346&gt;0),COUNTA('Request Testing'!R346)&gt;0),"RC ADD ON","RC"))</f>
        <v/>
      </c>
      <c r="S346" s="70" t="str">
        <f>IF('Request Testing'!S346&lt;1,"",IF(AND(OR('Request Testing'!L346&gt;0,'Request Testing'!M346&gt;0),COUNTA('Request Testing'!S346)&gt;0),"DL ADD ON","DL"))</f>
        <v/>
      </c>
      <c r="T346" s="70" t="str">
        <f>IF('Request Testing'!T346="","",'Request Testing'!T346)</f>
        <v/>
      </c>
      <c r="U346" s="70" t="str">
        <f>IF('Request Testing'!U346&lt;1,"",IF(AND(OR('Request Testing'!L346&gt;0,'Request Testing'!M346&gt;0),COUNTA('Request Testing'!U346)&gt;0),"OH ADD ON","OH"))</f>
        <v/>
      </c>
      <c r="V346" s="73" t="str">
        <f>IF('Request Testing'!V346&lt;1,"",IF(AND(OR('Request Testing'!L346&gt;0,'Request Testing'!M346&gt;0),COUNTA('Request Testing'!V346)&gt;0),"GCP","AM"))</f>
        <v/>
      </c>
      <c r="W346" s="73" t="str">
        <f>IF('Request Testing'!W346&lt;1,"",IF(AND(OR('Request Testing'!L346&gt;0,'Request Testing'!M346&gt;0),COUNTA('Request Testing'!W346)&gt;0),"GCP","NH"))</f>
        <v/>
      </c>
      <c r="X346" s="73" t="str">
        <f>IF('Request Testing'!X346&lt;1,"",IF(AND(OR('Request Testing'!L346&gt;0,'Request Testing'!M346&gt;0),COUNTA('Request Testing'!X346)&gt;0),"GCP","CA"))</f>
        <v/>
      </c>
      <c r="Y346" s="73" t="str">
        <f>IF('Request Testing'!Y346&lt;1,"",IF(AND(OR('Request Testing'!L346&gt;0,'Request Testing'!M346&gt;0),COUNTA('Request Testing'!Y346)&gt;0),"GCP","DD"))</f>
        <v/>
      </c>
      <c r="Z346" s="73" t="str">
        <f>IF('Request Testing'!Z346&lt;1,"",IF(AND(OR('Request Testing'!L346&gt;0,'Request Testing'!M346&gt;0),COUNTA('Request Testing'!Z346)&gt;0),"GCP","TH"))</f>
        <v/>
      </c>
      <c r="AA346" s="73" t="str">
        <f>IF('Request Testing'!AA346&lt;1,"",IF(AND(OR('Request Testing'!L346&gt;0,'Request Testing'!M346&gt;0),COUNTA('Request Testing'!AA346)&gt;0),"GCP","PHA"))</f>
        <v/>
      </c>
      <c r="AB346" s="73" t="str">
        <f>IF('Request Testing'!AB346&lt;1,"",IF(AND(OR('Request Testing'!L346&gt;0,'Request Testing'!M346&gt;0),COUNTA('Request Testing'!AB346)&gt;0),"GCP","OS"))</f>
        <v/>
      </c>
      <c r="AE346" s="74" t="str">
        <f>IF(OR('Request Testing'!L346&gt;0,'Request Testing'!M346&gt;0,'Request Testing'!N346&gt;0,'Request Testing'!O346&gt;0,'Request Testing'!P346&gt;0,'Request Testing'!Q346&gt;0,'Request Testing'!R346&gt;0,'Request Testing'!S346&gt;0,'Request Testing'!T346&gt;0,'Request Testing'!U346&gt;0,'Request Testing'!V346&gt;0,'Request Testing'!W346&gt;0,'Request Testing'!X346&gt;0,'Request Testing'!Y346&gt;0,'Request Testing'!Z346&gt;0,'Request Testing'!AA346&gt;0,'Request Testing'!AB346&gt;0),"X","")</f>
        <v/>
      </c>
      <c r="AF346" s="75" t="str">
        <f>IF(ISNUMBER(SEARCH({"S"},C346)),"S",IF(ISNUMBER(SEARCH({"M"},C346)),"B",IF(ISNUMBER(SEARCH({"B"},C346)),"B",IF(ISNUMBER(SEARCH({"C"},C346)),"C",IF(ISNUMBER(SEARCH({"H"},C346)),"C",IF(ISNUMBER(SEARCH({"F"},C346)),"C",""))))))</f>
        <v/>
      </c>
      <c r="AG346" s="74" t="str">
        <f t="shared" si="100"/>
        <v/>
      </c>
      <c r="AH346" s="74" t="str">
        <f t="shared" si="101"/>
        <v/>
      </c>
      <c r="AI346" s="74" t="str">
        <f t="shared" si="102"/>
        <v/>
      </c>
      <c r="AJ346" s="4" t="str">
        <f t="shared" si="103"/>
        <v/>
      </c>
      <c r="AK346" s="76" t="str">
        <f>IF('Request Testing'!M346&lt;1,"",IF(AND(OR('Request Testing'!$E$1&gt;0),COUNTA('Request Testing'!M346)&gt;0),"CHR","GGP-LD"))</f>
        <v/>
      </c>
      <c r="AL346" s="4" t="str">
        <f t="shared" si="104"/>
        <v/>
      </c>
      <c r="AM346" s="52" t="str">
        <f t="shared" si="105"/>
        <v/>
      </c>
      <c r="AN346" s="4" t="str">
        <f t="shared" si="106"/>
        <v/>
      </c>
      <c r="AO346" s="4" t="str">
        <f t="shared" si="107"/>
        <v/>
      </c>
      <c r="AP346" s="74" t="str">
        <f t="shared" si="108"/>
        <v/>
      </c>
      <c r="AQ346" s="4" t="str">
        <f t="shared" si="109"/>
        <v/>
      </c>
      <c r="AR346" s="4" t="str">
        <f t="shared" si="119"/>
        <v/>
      </c>
      <c r="AS346" s="74" t="str">
        <f t="shared" si="110"/>
        <v/>
      </c>
      <c r="AT346" s="4" t="str">
        <f t="shared" si="111"/>
        <v/>
      </c>
      <c r="AU346" s="4" t="str">
        <f t="shared" si="112"/>
        <v/>
      </c>
      <c r="AV346" s="4" t="str">
        <f t="shared" si="113"/>
        <v/>
      </c>
      <c r="AW346" s="4" t="str">
        <f t="shared" si="114"/>
        <v/>
      </c>
      <c r="AX346" s="4" t="str">
        <f t="shared" si="115"/>
        <v/>
      </c>
      <c r="AY346" s="4" t="str">
        <f t="shared" si="116"/>
        <v/>
      </c>
      <c r="AZ346" s="4" t="str">
        <f t="shared" si="117"/>
        <v/>
      </c>
      <c r="BA346" s="77" t="str">
        <f>IF(AND(OR('Request Testing'!L346&gt;0,'Request Testing'!M346&gt;0),COUNTA('Request Testing'!V346:AB346)&gt;0),"Run Panel","")</f>
        <v/>
      </c>
      <c r="BC346" s="78" t="str">
        <f>IF(AG346="Blood Card",'Order Details'!$S$34,"")</f>
        <v/>
      </c>
      <c r="BD346" s="78" t="str">
        <f>IF(AH346="Hair Card",'Order Details'!$S$35,"")</f>
        <v/>
      </c>
      <c r="BF346" s="4" t="str">
        <f>IF(AJ346="GGP-HD",'Order Details'!$N$10,"")</f>
        <v/>
      </c>
      <c r="BG346" s="79" t="str">
        <f>IF(AK346="GGP-LD",'Order Details'!$N$15,IF(AK346="CHR",'Order Details'!$P$15,""))</f>
        <v/>
      </c>
      <c r="BH346" s="52" t="str">
        <f>IF(AL346="GGP-uLD",'Order Details'!$N$18,"")</f>
        <v/>
      </c>
      <c r="BI346" s="80" t="str">
        <f>IF(AM346="PV",'Order Details'!$N$24,"")</f>
        <v/>
      </c>
      <c r="BJ346" s="78" t="str">
        <f>IF(AN346="HPS",'Order Details'!$N$34,IF(AN346="HPS ADD ON",'Order Details'!$M$34,""))</f>
        <v/>
      </c>
      <c r="BK346" s="78" t="str">
        <f>IF(AO346="CC",'Order Details'!$N$33,IF(AO346="CC ADD ON",'Order Details'!$M$33,""))</f>
        <v/>
      </c>
      <c r="BL346" s="79" t="str">
        <f>IF(AP346="DL",'Order Details'!$N$35,"")</f>
        <v/>
      </c>
      <c r="BM346" s="79" t="str">
        <f>IF(AQ346="RC",'Order Details'!$N$36,"")</f>
        <v/>
      </c>
      <c r="BN346" s="79" t="str">
        <f>IF(AR346="OH",'Order Details'!$N$37,"")</f>
        <v/>
      </c>
      <c r="BO346" s="79" t="str">
        <f>IF(AS346="BVD",'Order Details'!$N$38,"")</f>
        <v/>
      </c>
      <c r="BP346" s="79" t="str">
        <f>IF(AT346="AM",'Order Details'!$N$40,"")</f>
        <v/>
      </c>
      <c r="BQ346" s="79" t="str">
        <f>IF(AU346="NH",'Order Details'!$N$41,"")</f>
        <v/>
      </c>
      <c r="BR346" s="79" t="str">
        <f>IF(AV346="CA",'Order Details'!$N$42,"")</f>
        <v/>
      </c>
      <c r="BS346" s="79" t="str">
        <f>IF(AW346="DD",'Order Details'!$N$43,"")</f>
        <v/>
      </c>
      <c r="BT346" s="79" t="str">
        <f>IF(AX346="TH",'Order Details'!$N$45,"")</f>
        <v/>
      </c>
      <c r="BU346" s="79" t="str">
        <f>IF(AY346="PHA",'Order Details'!$N$44,"")</f>
        <v/>
      </c>
      <c r="BV346" s="79" t="str">
        <f>IF(AZ346="OS",'Order Details'!$N$46,"")</f>
        <v/>
      </c>
      <c r="BW346" s="79" t="str">
        <f>IF(BA346="RUN PANEL",'Order Details'!$N$39,"")</f>
        <v/>
      </c>
      <c r="BX346" s="79" t="str">
        <f t="shared" si="118"/>
        <v/>
      </c>
    </row>
    <row r="347" spans="1:76" ht="15.75" customHeight="1">
      <c r="A347" s="22" t="str">
        <f>IF('Request Testing'!A347&gt;0,'Request Testing'!A347,"")</f>
        <v/>
      </c>
      <c r="B347" s="70" t="str">
        <f>IF('Request Testing'!B347="","",'Request Testing'!B347)</f>
        <v/>
      </c>
      <c r="C347" s="70" t="str">
        <f>IF('Request Testing'!C347="","",'Request Testing'!C347)</f>
        <v/>
      </c>
      <c r="D347" s="24" t="str">
        <f>IF('Request Testing'!D347="","",'Request Testing'!D347)</f>
        <v/>
      </c>
      <c r="E347" s="24" t="str">
        <f>IF('Request Testing'!E347="","",'Request Testing'!E347)</f>
        <v/>
      </c>
      <c r="F347" s="24" t="str">
        <f>IF('Request Testing'!F347="","",'Request Testing'!F347)</f>
        <v/>
      </c>
      <c r="G347" s="22" t="str">
        <f>IF('Request Testing'!G347="","",'Request Testing'!G347)</f>
        <v/>
      </c>
      <c r="H347" s="71" t="str">
        <f>IF('Request Testing'!H347="","",'Request Testing'!H347)</f>
        <v/>
      </c>
      <c r="I347" s="22" t="str">
        <f>IF('Request Testing'!I347="","",'Request Testing'!I347)</f>
        <v/>
      </c>
      <c r="J347" s="22" t="str">
        <f>IF('Request Testing'!J347="","",'Request Testing'!J347)</f>
        <v/>
      </c>
      <c r="K347" s="22" t="str">
        <f>IF('Request Testing'!K347="","",'Request Testing'!K347)</f>
        <v/>
      </c>
      <c r="L347" s="70" t="str">
        <f>IF('Request Testing'!L347="","",'Request Testing'!L347)</f>
        <v/>
      </c>
      <c r="M347" s="70" t="str">
        <f>IF('Request Testing'!M347="","",'Request Testing'!M347)</f>
        <v/>
      </c>
      <c r="N347" s="70" t="str">
        <f>IF('Request Testing'!N347="","",'Request Testing'!N347)</f>
        <v/>
      </c>
      <c r="O347" s="72" t="str">
        <f>IF('Request Testing'!O347&lt;1,"",IF(AND(OR('Request Testing'!L347&gt;0,'Request Testing'!M347&gt;0,'Request Testing'!N347&gt;0),COUNTA('Request Testing'!O347)&gt;0),"","PV"))</f>
        <v/>
      </c>
      <c r="P347" s="72" t="str">
        <f>IF('Request Testing'!P347&lt;1,"",IF(AND(OR('Request Testing'!L347&gt;0,'Request Testing'!M347&gt;0),COUNTA('Request Testing'!P347)&gt;0),"HPS ADD ON","HPS"))</f>
        <v/>
      </c>
      <c r="Q347" s="72" t="str">
        <f>IF('Request Testing'!Q347&lt;1,"",IF(AND(OR('Request Testing'!L347&gt;0,'Request Testing'!M347&gt;0),COUNTA('Request Testing'!Q347)&gt;0),"CC ADD ON","CC"))</f>
        <v/>
      </c>
      <c r="R347" s="72" t="str">
        <f>IF('Request Testing'!R347&lt;1,"",IF(AND(OR('Request Testing'!L347&gt;0,'Request Testing'!M347&gt;0),COUNTA('Request Testing'!R347)&gt;0),"RC ADD ON","RC"))</f>
        <v/>
      </c>
      <c r="S347" s="70" t="str">
        <f>IF('Request Testing'!S347&lt;1,"",IF(AND(OR('Request Testing'!L347&gt;0,'Request Testing'!M347&gt;0),COUNTA('Request Testing'!S347)&gt;0),"DL ADD ON","DL"))</f>
        <v/>
      </c>
      <c r="T347" s="70" t="str">
        <f>IF('Request Testing'!T347="","",'Request Testing'!T347)</f>
        <v/>
      </c>
      <c r="U347" s="70" t="str">
        <f>IF('Request Testing'!U347&lt;1,"",IF(AND(OR('Request Testing'!L347&gt;0,'Request Testing'!M347&gt;0),COUNTA('Request Testing'!U347)&gt;0),"OH ADD ON","OH"))</f>
        <v/>
      </c>
      <c r="V347" s="73" t="str">
        <f>IF('Request Testing'!V347&lt;1,"",IF(AND(OR('Request Testing'!L347&gt;0,'Request Testing'!M347&gt;0),COUNTA('Request Testing'!V347)&gt;0),"GCP","AM"))</f>
        <v/>
      </c>
      <c r="W347" s="73" t="str">
        <f>IF('Request Testing'!W347&lt;1,"",IF(AND(OR('Request Testing'!L347&gt;0,'Request Testing'!M347&gt;0),COUNTA('Request Testing'!W347)&gt;0),"GCP","NH"))</f>
        <v/>
      </c>
      <c r="X347" s="73" t="str">
        <f>IF('Request Testing'!X347&lt;1,"",IF(AND(OR('Request Testing'!L347&gt;0,'Request Testing'!M347&gt;0),COUNTA('Request Testing'!X347)&gt;0),"GCP","CA"))</f>
        <v/>
      </c>
      <c r="Y347" s="73" t="str">
        <f>IF('Request Testing'!Y347&lt;1,"",IF(AND(OR('Request Testing'!L347&gt;0,'Request Testing'!M347&gt;0),COUNTA('Request Testing'!Y347)&gt;0),"GCP","DD"))</f>
        <v/>
      </c>
      <c r="Z347" s="73" t="str">
        <f>IF('Request Testing'!Z347&lt;1,"",IF(AND(OR('Request Testing'!L347&gt;0,'Request Testing'!M347&gt;0),COUNTA('Request Testing'!Z347)&gt;0),"GCP","TH"))</f>
        <v/>
      </c>
      <c r="AA347" s="73" t="str">
        <f>IF('Request Testing'!AA347&lt;1,"",IF(AND(OR('Request Testing'!L347&gt;0,'Request Testing'!M347&gt;0),COUNTA('Request Testing'!AA347)&gt;0),"GCP","PHA"))</f>
        <v/>
      </c>
      <c r="AB347" s="73" t="str">
        <f>IF('Request Testing'!AB347&lt;1,"",IF(AND(OR('Request Testing'!L347&gt;0,'Request Testing'!M347&gt;0),COUNTA('Request Testing'!AB347)&gt;0),"GCP","OS"))</f>
        <v/>
      </c>
      <c r="AE347" s="74" t="str">
        <f>IF(OR('Request Testing'!L347&gt;0,'Request Testing'!M347&gt;0,'Request Testing'!N347&gt;0,'Request Testing'!O347&gt;0,'Request Testing'!P347&gt;0,'Request Testing'!Q347&gt;0,'Request Testing'!R347&gt;0,'Request Testing'!S347&gt;0,'Request Testing'!T347&gt;0,'Request Testing'!U347&gt;0,'Request Testing'!V347&gt;0,'Request Testing'!W347&gt;0,'Request Testing'!X347&gt;0,'Request Testing'!Y347&gt;0,'Request Testing'!Z347&gt;0,'Request Testing'!AA347&gt;0,'Request Testing'!AB347&gt;0),"X","")</f>
        <v/>
      </c>
      <c r="AF347" s="75" t="str">
        <f>IF(ISNUMBER(SEARCH({"S"},C347)),"S",IF(ISNUMBER(SEARCH({"M"},C347)),"B",IF(ISNUMBER(SEARCH({"B"},C347)),"B",IF(ISNUMBER(SEARCH({"C"},C347)),"C",IF(ISNUMBER(SEARCH({"H"},C347)),"C",IF(ISNUMBER(SEARCH({"F"},C347)),"C",""))))))</f>
        <v/>
      </c>
      <c r="AG347" s="74" t="str">
        <f t="shared" si="100"/>
        <v/>
      </c>
      <c r="AH347" s="74" t="str">
        <f t="shared" si="101"/>
        <v/>
      </c>
      <c r="AI347" s="74" t="str">
        <f t="shared" si="102"/>
        <v/>
      </c>
      <c r="AJ347" s="4" t="str">
        <f t="shared" si="103"/>
        <v/>
      </c>
      <c r="AK347" s="76" t="str">
        <f>IF('Request Testing'!M347&lt;1,"",IF(AND(OR('Request Testing'!$E$1&gt;0),COUNTA('Request Testing'!M347)&gt;0),"CHR","GGP-LD"))</f>
        <v/>
      </c>
      <c r="AL347" s="4" t="str">
        <f t="shared" si="104"/>
        <v/>
      </c>
      <c r="AM347" s="52" t="str">
        <f t="shared" si="105"/>
        <v/>
      </c>
      <c r="AN347" s="4" t="str">
        <f t="shared" si="106"/>
        <v/>
      </c>
      <c r="AO347" s="4" t="str">
        <f t="shared" si="107"/>
        <v/>
      </c>
      <c r="AP347" s="74" t="str">
        <f t="shared" si="108"/>
        <v/>
      </c>
      <c r="AQ347" s="4" t="str">
        <f t="shared" si="109"/>
        <v/>
      </c>
      <c r="AR347" s="4" t="str">
        <f t="shared" si="119"/>
        <v/>
      </c>
      <c r="AS347" s="74" t="str">
        <f t="shared" si="110"/>
        <v/>
      </c>
      <c r="AT347" s="4" t="str">
        <f t="shared" si="111"/>
        <v/>
      </c>
      <c r="AU347" s="4" t="str">
        <f t="shared" si="112"/>
        <v/>
      </c>
      <c r="AV347" s="4" t="str">
        <f t="shared" si="113"/>
        <v/>
      </c>
      <c r="AW347" s="4" t="str">
        <f t="shared" si="114"/>
        <v/>
      </c>
      <c r="AX347" s="4" t="str">
        <f t="shared" si="115"/>
        <v/>
      </c>
      <c r="AY347" s="4" t="str">
        <f t="shared" si="116"/>
        <v/>
      </c>
      <c r="AZ347" s="4" t="str">
        <f t="shared" si="117"/>
        <v/>
      </c>
      <c r="BA347" s="77" t="str">
        <f>IF(AND(OR('Request Testing'!L347&gt;0,'Request Testing'!M347&gt;0),COUNTA('Request Testing'!V347:AB347)&gt;0),"Run Panel","")</f>
        <v/>
      </c>
      <c r="BC347" s="78" t="str">
        <f>IF(AG347="Blood Card",'Order Details'!$S$34,"")</f>
        <v/>
      </c>
      <c r="BD347" s="78" t="str">
        <f>IF(AH347="Hair Card",'Order Details'!$S$35,"")</f>
        <v/>
      </c>
      <c r="BF347" s="4" t="str">
        <f>IF(AJ347="GGP-HD",'Order Details'!$N$10,"")</f>
        <v/>
      </c>
      <c r="BG347" s="79" t="str">
        <f>IF(AK347="GGP-LD",'Order Details'!$N$15,IF(AK347="CHR",'Order Details'!$P$15,""))</f>
        <v/>
      </c>
      <c r="BH347" s="52" t="str">
        <f>IF(AL347="GGP-uLD",'Order Details'!$N$18,"")</f>
        <v/>
      </c>
      <c r="BI347" s="80" t="str">
        <f>IF(AM347="PV",'Order Details'!$N$24,"")</f>
        <v/>
      </c>
      <c r="BJ347" s="78" t="str">
        <f>IF(AN347="HPS",'Order Details'!$N$34,IF(AN347="HPS ADD ON",'Order Details'!$M$34,""))</f>
        <v/>
      </c>
      <c r="BK347" s="78" t="str">
        <f>IF(AO347="CC",'Order Details'!$N$33,IF(AO347="CC ADD ON",'Order Details'!$M$33,""))</f>
        <v/>
      </c>
      <c r="BL347" s="79" t="str">
        <f>IF(AP347="DL",'Order Details'!$N$35,"")</f>
        <v/>
      </c>
      <c r="BM347" s="79" t="str">
        <f>IF(AQ347="RC",'Order Details'!$N$36,"")</f>
        <v/>
      </c>
      <c r="BN347" s="79" t="str">
        <f>IF(AR347="OH",'Order Details'!$N$37,"")</f>
        <v/>
      </c>
      <c r="BO347" s="79" t="str">
        <f>IF(AS347="BVD",'Order Details'!$N$38,"")</f>
        <v/>
      </c>
      <c r="BP347" s="79" t="str">
        <f>IF(AT347="AM",'Order Details'!$N$40,"")</f>
        <v/>
      </c>
      <c r="BQ347" s="79" t="str">
        <f>IF(AU347="NH",'Order Details'!$N$41,"")</f>
        <v/>
      </c>
      <c r="BR347" s="79" t="str">
        <f>IF(AV347="CA",'Order Details'!$N$42,"")</f>
        <v/>
      </c>
      <c r="BS347" s="79" t="str">
        <f>IF(AW347="DD",'Order Details'!$N$43,"")</f>
        <v/>
      </c>
      <c r="BT347" s="79" t="str">
        <f>IF(AX347="TH",'Order Details'!$N$45,"")</f>
        <v/>
      </c>
      <c r="BU347" s="79" t="str">
        <f>IF(AY347="PHA",'Order Details'!$N$44,"")</f>
        <v/>
      </c>
      <c r="BV347" s="79" t="str">
        <f>IF(AZ347="OS",'Order Details'!$N$46,"")</f>
        <v/>
      </c>
      <c r="BW347" s="79" t="str">
        <f>IF(BA347="RUN PANEL",'Order Details'!$N$39,"")</f>
        <v/>
      </c>
      <c r="BX347" s="79" t="str">
        <f t="shared" si="118"/>
        <v/>
      </c>
    </row>
    <row r="348" spans="1:76" ht="15.75" customHeight="1">
      <c r="A348" s="22" t="str">
        <f>IF('Request Testing'!A348&gt;0,'Request Testing'!A348,"")</f>
        <v/>
      </c>
      <c r="B348" s="70" t="str">
        <f>IF('Request Testing'!B348="","",'Request Testing'!B348)</f>
        <v/>
      </c>
      <c r="C348" s="70" t="str">
        <f>IF('Request Testing'!C348="","",'Request Testing'!C348)</f>
        <v/>
      </c>
      <c r="D348" s="24" t="str">
        <f>IF('Request Testing'!D348="","",'Request Testing'!D348)</f>
        <v/>
      </c>
      <c r="E348" s="24" t="str">
        <f>IF('Request Testing'!E348="","",'Request Testing'!E348)</f>
        <v/>
      </c>
      <c r="F348" s="24" t="str">
        <f>IF('Request Testing'!F348="","",'Request Testing'!F348)</f>
        <v/>
      </c>
      <c r="G348" s="22" t="str">
        <f>IF('Request Testing'!G348="","",'Request Testing'!G348)</f>
        <v/>
      </c>
      <c r="H348" s="71" t="str">
        <f>IF('Request Testing'!H348="","",'Request Testing'!H348)</f>
        <v/>
      </c>
      <c r="I348" s="22" t="str">
        <f>IF('Request Testing'!I348="","",'Request Testing'!I348)</f>
        <v/>
      </c>
      <c r="J348" s="22" t="str">
        <f>IF('Request Testing'!J348="","",'Request Testing'!J348)</f>
        <v/>
      </c>
      <c r="K348" s="22" t="str">
        <f>IF('Request Testing'!K348="","",'Request Testing'!K348)</f>
        <v/>
      </c>
      <c r="L348" s="70" t="str">
        <f>IF('Request Testing'!L348="","",'Request Testing'!L348)</f>
        <v/>
      </c>
      <c r="M348" s="70" t="str">
        <f>IF('Request Testing'!M348="","",'Request Testing'!M348)</f>
        <v/>
      </c>
      <c r="N348" s="70" t="str">
        <f>IF('Request Testing'!N348="","",'Request Testing'!N348)</f>
        <v/>
      </c>
      <c r="O348" s="72" t="str">
        <f>IF('Request Testing'!O348&lt;1,"",IF(AND(OR('Request Testing'!L348&gt;0,'Request Testing'!M348&gt;0,'Request Testing'!N348&gt;0),COUNTA('Request Testing'!O348)&gt;0),"","PV"))</f>
        <v/>
      </c>
      <c r="P348" s="72" t="str">
        <f>IF('Request Testing'!P348&lt;1,"",IF(AND(OR('Request Testing'!L348&gt;0,'Request Testing'!M348&gt;0),COUNTA('Request Testing'!P348)&gt;0),"HPS ADD ON","HPS"))</f>
        <v/>
      </c>
      <c r="Q348" s="72" t="str">
        <f>IF('Request Testing'!Q348&lt;1,"",IF(AND(OR('Request Testing'!L348&gt;0,'Request Testing'!M348&gt;0),COUNTA('Request Testing'!Q348)&gt;0),"CC ADD ON","CC"))</f>
        <v/>
      </c>
      <c r="R348" s="72" t="str">
        <f>IF('Request Testing'!R348&lt;1,"",IF(AND(OR('Request Testing'!L348&gt;0,'Request Testing'!M348&gt;0),COUNTA('Request Testing'!R348)&gt;0),"RC ADD ON","RC"))</f>
        <v/>
      </c>
      <c r="S348" s="70" t="str">
        <f>IF('Request Testing'!S348&lt;1,"",IF(AND(OR('Request Testing'!L348&gt;0,'Request Testing'!M348&gt;0),COUNTA('Request Testing'!S348)&gt;0),"DL ADD ON","DL"))</f>
        <v/>
      </c>
      <c r="T348" s="70" t="str">
        <f>IF('Request Testing'!T348="","",'Request Testing'!T348)</f>
        <v/>
      </c>
      <c r="U348" s="70" t="str">
        <f>IF('Request Testing'!U348&lt;1,"",IF(AND(OR('Request Testing'!L348&gt;0,'Request Testing'!M348&gt;0),COUNTA('Request Testing'!U348)&gt;0),"OH ADD ON","OH"))</f>
        <v/>
      </c>
      <c r="V348" s="73" t="str">
        <f>IF('Request Testing'!V348&lt;1,"",IF(AND(OR('Request Testing'!L348&gt;0,'Request Testing'!M348&gt;0),COUNTA('Request Testing'!V348)&gt;0),"GCP","AM"))</f>
        <v/>
      </c>
      <c r="W348" s="73" t="str">
        <f>IF('Request Testing'!W348&lt;1,"",IF(AND(OR('Request Testing'!L348&gt;0,'Request Testing'!M348&gt;0),COUNTA('Request Testing'!W348)&gt;0),"GCP","NH"))</f>
        <v/>
      </c>
      <c r="X348" s="73" t="str">
        <f>IF('Request Testing'!X348&lt;1,"",IF(AND(OR('Request Testing'!L348&gt;0,'Request Testing'!M348&gt;0),COUNTA('Request Testing'!X348)&gt;0),"GCP","CA"))</f>
        <v/>
      </c>
      <c r="Y348" s="73" t="str">
        <f>IF('Request Testing'!Y348&lt;1,"",IF(AND(OR('Request Testing'!L348&gt;0,'Request Testing'!M348&gt;0),COUNTA('Request Testing'!Y348)&gt;0),"GCP","DD"))</f>
        <v/>
      </c>
      <c r="Z348" s="73" t="str">
        <f>IF('Request Testing'!Z348&lt;1,"",IF(AND(OR('Request Testing'!L348&gt;0,'Request Testing'!M348&gt;0),COUNTA('Request Testing'!Z348)&gt;0),"GCP","TH"))</f>
        <v/>
      </c>
      <c r="AA348" s="73" t="str">
        <f>IF('Request Testing'!AA348&lt;1,"",IF(AND(OR('Request Testing'!L348&gt;0,'Request Testing'!M348&gt;0),COUNTA('Request Testing'!AA348)&gt;0),"GCP","PHA"))</f>
        <v/>
      </c>
      <c r="AB348" s="73" t="str">
        <f>IF('Request Testing'!AB348&lt;1,"",IF(AND(OR('Request Testing'!L348&gt;0,'Request Testing'!M348&gt;0),COUNTA('Request Testing'!AB348)&gt;0),"GCP","OS"))</f>
        <v/>
      </c>
      <c r="AE348" s="74" t="str">
        <f>IF(OR('Request Testing'!L348&gt;0,'Request Testing'!M348&gt;0,'Request Testing'!N348&gt;0,'Request Testing'!O348&gt;0,'Request Testing'!P348&gt;0,'Request Testing'!Q348&gt;0,'Request Testing'!R348&gt;0,'Request Testing'!S348&gt;0,'Request Testing'!T348&gt;0,'Request Testing'!U348&gt;0,'Request Testing'!V348&gt;0,'Request Testing'!W348&gt;0,'Request Testing'!X348&gt;0,'Request Testing'!Y348&gt;0,'Request Testing'!Z348&gt;0,'Request Testing'!AA348&gt;0,'Request Testing'!AB348&gt;0),"X","")</f>
        <v/>
      </c>
      <c r="AF348" s="75" t="str">
        <f>IF(ISNUMBER(SEARCH({"S"},C348)),"S",IF(ISNUMBER(SEARCH({"M"},C348)),"B",IF(ISNUMBER(SEARCH({"B"},C348)),"B",IF(ISNUMBER(SEARCH({"C"},C348)),"C",IF(ISNUMBER(SEARCH({"H"},C348)),"C",IF(ISNUMBER(SEARCH({"F"},C348)),"C",""))))))</f>
        <v/>
      </c>
      <c r="AG348" s="74" t="str">
        <f t="shared" si="100"/>
        <v/>
      </c>
      <c r="AH348" s="74" t="str">
        <f t="shared" si="101"/>
        <v/>
      </c>
      <c r="AI348" s="74" t="str">
        <f t="shared" si="102"/>
        <v/>
      </c>
      <c r="AJ348" s="4" t="str">
        <f t="shared" si="103"/>
        <v/>
      </c>
      <c r="AK348" s="76" t="str">
        <f>IF('Request Testing'!M348&lt;1,"",IF(AND(OR('Request Testing'!$E$1&gt;0),COUNTA('Request Testing'!M348)&gt;0),"CHR","GGP-LD"))</f>
        <v/>
      </c>
      <c r="AL348" s="4" t="str">
        <f t="shared" si="104"/>
        <v/>
      </c>
      <c r="AM348" s="52" t="str">
        <f t="shared" si="105"/>
        <v/>
      </c>
      <c r="AN348" s="4" t="str">
        <f t="shared" si="106"/>
        <v/>
      </c>
      <c r="AO348" s="4" t="str">
        <f t="shared" si="107"/>
        <v/>
      </c>
      <c r="AP348" s="74" t="str">
        <f t="shared" si="108"/>
        <v/>
      </c>
      <c r="AQ348" s="4" t="str">
        <f t="shared" si="109"/>
        <v/>
      </c>
      <c r="AR348" s="4" t="str">
        <f t="shared" si="119"/>
        <v/>
      </c>
      <c r="AS348" s="74" t="str">
        <f t="shared" si="110"/>
        <v/>
      </c>
      <c r="AT348" s="4" t="str">
        <f t="shared" si="111"/>
        <v/>
      </c>
      <c r="AU348" s="4" t="str">
        <f t="shared" si="112"/>
        <v/>
      </c>
      <c r="AV348" s="4" t="str">
        <f t="shared" si="113"/>
        <v/>
      </c>
      <c r="AW348" s="4" t="str">
        <f t="shared" si="114"/>
        <v/>
      </c>
      <c r="AX348" s="4" t="str">
        <f t="shared" si="115"/>
        <v/>
      </c>
      <c r="AY348" s="4" t="str">
        <f t="shared" si="116"/>
        <v/>
      </c>
      <c r="AZ348" s="4" t="str">
        <f t="shared" si="117"/>
        <v/>
      </c>
      <c r="BA348" s="77" t="str">
        <f>IF(AND(OR('Request Testing'!L348&gt;0,'Request Testing'!M348&gt;0),COUNTA('Request Testing'!V348:AB348)&gt;0),"Run Panel","")</f>
        <v/>
      </c>
      <c r="BC348" s="78" t="str">
        <f>IF(AG348="Blood Card",'Order Details'!$S$34,"")</f>
        <v/>
      </c>
      <c r="BD348" s="78" t="str">
        <f>IF(AH348="Hair Card",'Order Details'!$S$35,"")</f>
        <v/>
      </c>
      <c r="BF348" s="4" t="str">
        <f>IF(AJ348="GGP-HD",'Order Details'!$N$10,"")</f>
        <v/>
      </c>
      <c r="BG348" s="79" t="str">
        <f>IF(AK348="GGP-LD",'Order Details'!$N$15,IF(AK348="CHR",'Order Details'!$P$15,""))</f>
        <v/>
      </c>
      <c r="BH348" s="52" t="str">
        <f>IF(AL348="GGP-uLD",'Order Details'!$N$18,"")</f>
        <v/>
      </c>
      <c r="BI348" s="80" t="str">
        <f>IF(AM348="PV",'Order Details'!$N$24,"")</f>
        <v/>
      </c>
      <c r="BJ348" s="78" t="str">
        <f>IF(AN348="HPS",'Order Details'!$N$34,IF(AN348="HPS ADD ON",'Order Details'!$M$34,""))</f>
        <v/>
      </c>
      <c r="BK348" s="78" t="str">
        <f>IF(AO348="CC",'Order Details'!$N$33,IF(AO348="CC ADD ON",'Order Details'!$M$33,""))</f>
        <v/>
      </c>
      <c r="BL348" s="79" t="str">
        <f>IF(AP348="DL",'Order Details'!$N$35,"")</f>
        <v/>
      </c>
      <c r="BM348" s="79" t="str">
        <f>IF(AQ348="RC",'Order Details'!$N$36,"")</f>
        <v/>
      </c>
      <c r="BN348" s="79" t="str">
        <f>IF(AR348="OH",'Order Details'!$N$37,"")</f>
        <v/>
      </c>
      <c r="BO348" s="79" t="str">
        <f>IF(AS348="BVD",'Order Details'!$N$38,"")</f>
        <v/>
      </c>
      <c r="BP348" s="79" t="str">
        <f>IF(AT348="AM",'Order Details'!$N$40,"")</f>
        <v/>
      </c>
      <c r="BQ348" s="79" t="str">
        <f>IF(AU348="NH",'Order Details'!$N$41,"")</f>
        <v/>
      </c>
      <c r="BR348" s="79" t="str">
        <f>IF(AV348="CA",'Order Details'!$N$42,"")</f>
        <v/>
      </c>
      <c r="BS348" s="79" t="str">
        <f>IF(AW348="DD",'Order Details'!$N$43,"")</f>
        <v/>
      </c>
      <c r="BT348" s="79" t="str">
        <f>IF(AX348="TH",'Order Details'!$N$45,"")</f>
        <v/>
      </c>
      <c r="BU348" s="79" t="str">
        <f>IF(AY348="PHA",'Order Details'!$N$44,"")</f>
        <v/>
      </c>
      <c r="BV348" s="79" t="str">
        <f>IF(AZ348="OS",'Order Details'!$N$46,"")</f>
        <v/>
      </c>
      <c r="BW348" s="79" t="str">
        <f>IF(BA348="RUN PANEL",'Order Details'!$N$39,"")</f>
        <v/>
      </c>
      <c r="BX348" s="79" t="str">
        <f t="shared" si="118"/>
        <v/>
      </c>
    </row>
    <row r="349" spans="1:76" ht="15.75" customHeight="1">
      <c r="A349" s="22" t="str">
        <f>IF('Request Testing'!A349&gt;0,'Request Testing'!A349,"")</f>
        <v/>
      </c>
      <c r="B349" s="70" t="str">
        <f>IF('Request Testing'!B349="","",'Request Testing'!B349)</f>
        <v/>
      </c>
      <c r="C349" s="70" t="str">
        <f>IF('Request Testing'!C349="","",'Request Testing'!C349)</f>
        <v/>
      </c>
      <c r="D349" s="24" t="str">
        <f>IF('Request Testing'!D349="","",'Request Testing'!D349)</f>
        <v/>
      </c>
      <c r="E349" s="24" t="str">
        <f>IF('Request Testing'!E349="","",'Request Testing'!E349)</f>
        <v/>
      </c>
      <c r="F349" s="24" t="str">
        <f>IF('Request Testing'!F349="","",'Request Testing'!F349)</f>
        <v/>
      </c>
      <c r="G349" s="22" t="str">
        <f>IF('Request Testing'!G349="","",'Request Testing'!G349)</f>
        <v/>
      </c>
      <c r="H349" s="71" t="str">
        <f>IF('Request Testing'!H349="","",'Request Testing'!H349)</f>
        <v/>
      </c>
      <c r="I349" s="22" t="str">
        <f>IF('Request Testing'!I349="","",'Request Testing'!I349)</f>
        <v/>
      </c>
      <c r="J349" s="22" t="str">
        <f>IF('Request Testing'!J349="","",'Request Testing'!J349)</f>
        <v/>
      </c>
      <c r="K349" s="22" t="str">
        <f>IF('Request Testing'!K349="","",'Request Testing'!K349)</f>
        <v/>
      </c>
      <c r="L349" s="70" t="str">
        <f>IF('Request Testing'!L349="","",'Request Testing'!L349)</f>
        <v/>
      </c>
      <c r="M349" s="70" t="str">
        <f>IF('Request Testing'!M349="","",'Request Testing'!M349)</f>
        <v/>
      </c>
      <c r="N349" s="70" t="str">
        <f>IF('Request Testing'!N349="","",'Request Testing'!N349)</f>
        <v/>
      </c>
      <c r="O349" s="72" t="str">
        <f>IF('Request Testing'!O349&lt;1,"",IF(AND(OR('Request Testing'!L349&gt;0,'Request Testing'!M349&gt;0,'Request Testing'!N349&gt;0),COUNTA('Request Testing'!O349)&gt;0),"","PV"))</f>
        <v/>
      </c>
      <c r="P349" s="72" t="str">
        <f>IF('Request Testing'!P349&lt;1,"",IF(AND(OR('Request Testing'!L349&gt;0,'Request Testing'!M349&gt;0),COUNTA('Request Testing'!P349)&gt;0),"HPS ADD ON","HPS"))</f>
        <v/>
      </c>
      <c r="Q349" s="72" t="str">
        <f>IF('Request Testing'!Q349&lt;1,"",IF(AND(OR('Request Testing'!L349&gt;0,'Request Testing'!M349&gt;0),COUNTA('Request Testing'!Q349)&gt;0),"CC ADD ON","CC"))</f>
        <v/>
      </c>
      <c r="R349" s="72" t="str">
        <f>IF('Request Testing'!R349&lt;1,"",IF(AND(OR('Request Testing'!L349&gt;0,'Request Testing'!M349&gt;0),COUNTA('Request Testing'!R349)&gt;0),"RC ADD ON","RC"))</f>
        <v/>
      </c>
      <c r="S349" s="70" t="str">
        <f>IF('Request Testing'!S349&lt;1,"",IF(AND(OR('Request Testing'!L349&gt;0,'Request Testing'!M349&gt;0),COUNTA('Request Testing'!S349)&gt;0),"DL ADD ON","DL"))</f>
        <v/>
      </c>
      <c r="T349" s="70" t="str">
        <f>IF('Request Testing'!T349="","",'Request Testing'!T349)</f>
        <v/>
      </c>
      <c r="U349" s="70" t="str">
        <f>IF('Request Testing'!U349&lt;1,"",IF(AND(OR('Request Testing'!L349&gt;0,'Request Testing'!M349&gt;0),COUNTA('Request Testing'!U349)&gt;0),"OH ADD ON","OH"))</f>
        <v/>
      </c>
      <c r="V349" s="73" t="str">
        <f>IF('Request Testing'!V349&lt;1,"",IF(AND(OR('Request Testing'!L349&gt;0,'Request Testing'!M349&gt;0),COUNTA('Request Testing'!V349)&gt;0),"GCP","AM"))</f>
        <v/>
      </c>
      <c r="W349" s="73" t="str">
        <f>IF('Request Testing'!W349&lt;1,"",IF(AND(OR('Request Testing'!L349&gt;0,'Request Testing'!M349&gt;0),COUNTA('Request Testing'!W349)&gt;0),"GCP","NH"))</f>
        <v/>
      </c>
      <c r="X349" s="73" t="str">
        <f>IF('Request Testing'!X349&lt;1,"",IF(AND(OR('Request Testing'!L349&gt;0,'Request Testing'!M349&gt;0),COUNTA('Request Testing'!X349)&gt;0),"GCP","CA"))</f>
        <v/>
      </c>
      <c r="Y349" s="73" t="str">
        <f>IF('Request Testing'!Y349&lt;1,"",IF(AND(OR('Request Testing'!L349&gt;0,'Request Testing'!M349&gt;0),COUNTA('Request Testing'!Y349)&gt;0),"GCP","DD"))</f>
        <v/>
      </c>
      <c r="Z349" s="73" t="str">
        <f>IF('Request Testing'!Z349&lt;1,"",IF(AND(OR('Request Testing'!L349&gt;0,'Request Testing'!M349&gt;0),COUNTA('Request Testing'!Z349)&gt;0),"GCP","TH"))</f>
        <v/>
      </c>
      <c r="AA349" s="73" t="str">
        <f>IF('Request Testing'!AA349&lt;1,"",IF(AND(OR('Request Testing'!L349&gt;0,'Request Testing'!M349&gt;0),COUNTA('Request Testing'!AA349)&gt;0),"GCP","PHA"))</f>
        <v/>
      </c>
      <c r="AB349" s="73" t="str">
        <f>IF('Request Testing'!AB349&lt;1,"",IF(AND(OR('Request Testing'!L349&gt;0,'Request Testing'!M349&gt;0),COUNTA('Request Testing'!AB349)&gt;0),"GCP","OS"))</f>
        <v/>
      </c>
      <c r="AE349" s="74" t="str">
        <f>IF(OR('Request Testing'!L349&gt;0,'Request Testing'!M349&gt;0,'Request Testing'!N349&gt;0,'Request Testing'!O349&gt;0,'Request Testing'!P349&gt;0,'Request Testing'!Q349&gt;0,'Request Testing'!R349&gt;0,'Request Testing'!S349&gt;0,'Request Testing'!T349&gt;0,'Request Testing'!U349&gt;0,'Request Testing'!V349&gt;0,'Request Testing'!W349&gt;0,'Request Testing'!X349&gt;0,'Request Testing'!Y349&gt;0,'Request Testing'!Z349&gt;0,'Request Testing'!AA349&gt;0,'Request Testing'!AB349&gt;0),"X","")</f>
        <v/>
      </c>
      <c r="AF349" s="75" t="str">
        <f>IF(ISNUMBER(SEARCH({"S"},C349)),"S",IF(ISNUMBER(SEARCH({"M"},C349)),"B",IF(ISNUMBER(SEARCH({"B"},C349)),"B",IF(ISNUMBER(SEARCH({"C"},C349)),"C",IF(ISNUMBER(SEARCH({"H"},C349)),"C",IF(ISNUMBER(SEARCH({"F"},C349)),"C",""))))))</f>
        <v/>
      </c>
      <c r="AG349" s="74" t="str">
        <f t="shared" si="100"/>
        <v/>
      </c>
      <c r="AH349" s="74" t="str">
        <f t="shared" si="101"/>
        <v/>
      </c>
      <c r="AI349" s="74" t="str">
        <f t="shared" si="102"/>
        <v/>
      </c>
      <c r="AJ349" s="4" t="str">
        <f t="shared" si="103"/>
        <v/>
      </c>
      <c r="AK349" s="76" t="str">
        <f>IF('Request Testing'!M349&lt;1,"",IF(AND(OR('Request Testing'!$E$1&gt;0),COUNTA('Request Testing'!M349)&gt;0),"CHR","GGP-LD"))</f>
        <v/>
      </c>
      <c r="AL349" s="4" t="str">
        <f t="shared" si="104"/>
        <v/>
      </c>
      <c r="AM349" s="52" t="str">
        <f t="shared" si="105"/>
        <v/>
      </c>
      <c r="AN349" s="4" t="str">
        <f t="shared" si="106"/>
        <v/>
      </c>
      <c r="AO349" s="4" t="str">
        <f t="shared" si="107"/>
        <v/>
      </c>
      <c r="AP349" s="74" t="str">
        <f t="shared" si="108"/>
        <v/>
      </c>
      <c r="AQ349" s="4" t="str">
        <f t="shared" si="109"/>
        <v/>
      </c>
      <c r="AR349" s="4" t="str">
        <f t="shared" si="119"/>
        <v/>
      </c>
      <c r="AS349" s="74" t="str">
        <f t="shared" si="110"/>
        <v/>
      </c>
      <c r="AT349" s="4" t="str">
        <f t="shared" si="111"/>
        <v/>
      </c>
      <c r="AU349" s="4" t="str">
        <f t="shared" si="112"/>
        <v/>
      </c>
      <c r="AV349" s="4" t="str">
        <f t="shared" si="113"/>
        <v/>
      </c>
      <c r="AW349" s="4" t="str">
        <f t="shared" si="114"/>
        <v/>
      </c>
      <c r="AX349" s="4" t="str">
        <f t="shared" si="115"/>
        <v/>
      </c>
      <c r="AY349" s="4" t="str">
        <f t="shared" si="116"/>
        <v/>
      </c>
      <c r="AZ349" s="4" t="str">
        <f t="shared" si="117"/>
        <v/>
      </c>
      <c r="BA349" s="77" t="str">
        <f>IF(AND(OR('Request Testing'!L349&gt;0,'Request Testing'!M349&gt;0),COUNTA('Request Testing'!V349:AB349)&gt;0),"Run Panel","")</f>
        <v/>
      </c>
      <c r="BC349" s="78" t="str">
        <f>IF(AG349="Blood Card",'Order Details'!$S$34,"")</f>
        <v/>
      </c>
      <c r="BD349" s="78" t="str">
        <f>IF(AH349="Hair Card",'Order Details'!$S$35,"")</f>
        <v/>
      </c>
      <c r="BF349" s="4" t="str">
        <f>IF(AJ349="GGP-HD",'Order Details'!$N$10,"")</f>
        <v/>
      </c>
      <c r="BG349" s="79" t="str">
        <f>IF(AK349="GGP-LD",'Order Details'!$N$15,IF(AK349="CHR",'Order Details'!$P$15,""))</f>
        <v/>
      </c>
      <c r="BH349" s="52" t="str">
        <f>IF(AL349="GGP-uLD",'Order Details'!$N$18,"")</f>
        <v/>
      </c>
      <c r="BI349" s="80" t="str">
        <f>IF(AM349="PV",'Order Details'!$N$24,"")</f>
        <v/>
      </c>
      <c r="BJ349" s="78" t="str">
        <f>IF(AN349="HPS",'Order Details'!$N$34,IF(AN349="HPS ADD ON",'Order Details'!$M$34,""))</f>
        <v/>
      </c>
      <c r="BK349" s="78" t="str">
        <f>IF(AO349="CC",'Order Details'!$N$33,IF(AO349="CC ADD ON",'Order Details'!$M$33,""))</f>
        <v/>
      </c>
      <c r="BL349" s="79" t="str">
        <f>IF(AP349="DL",'Order Details'!$N$35,"")</f>
        <v/>
      </c>
      <c r="BM349" s="79" t="str">
        <f>IF(AQ349="RC",'Order Details'!$N$36,"")</f>
        <v/>
      </c>
      <c r="BN349" s="79" t="str">
        <f>IF(AR349="OH",'Order Details'!$N$37,"")</f>
        <v/>
      </c>
      <c r="BO349" s="79" t="str">
        <f>IF(AS349="BVD",'Order Details'!$N$38,"")</f>
        <v/>
      </c>
      <c r="BP349" s="79" t="str">
        <f>IF(AT349="AM",'Order Details'!$N$40,"")</f>
        <v/>
      </c>
      <c r="BQ349" s="79" t="str">
        <f>IF(AU349="NH",'Order Details'!$N$41,"")</f>
        <v/>
      </c>
      <c r="BR349" s="79" t="str">
        <f>IF(AV349="CA",'Order Details'!$N$42,"")</f>
        <v/>
      </c>
      <c r="BS349" s="79" t="str">
        <f>IF(AW349="DD",'Order Details'!$N$43,"")</f>
        <v/>
      </c>
      <c r="BT349" s="79" t="str">
        <f>IF(AX349="TH",'Order Details'!$N$45,"")</f>
        <v/>
      </c>
      <c r="BU349" s="79" t="str">
        <f>IF(AY349="PHA",'Order Details'!$N$44,"")</f>
        <v/>
      </c>
      <c r="BV349" s="79" t="str">
        <f>IF(AZ349="OS",'Order Details'!$N$46,"")</f>
        <v/>
      </c>
      <c r="BW349" s="79" t="str">
        <f>IF(BA349="RUN PANEL",'Order Details'!$N$39,"")</f>
        <v/>
      </c>
      <c r="BX349" s="79" t="str">
        <f t="shared" si="118"/>
        <v/>
      </c>
    </row>
    <row r="350" spans="1:76" ht="15.75" customHeight="1">
      <c r="A350" s="22" t="str">
        <f>IF('Request Testing'!A350&gt;0,'Request Testing'!A350,"")</f>
        <v/>
      </c>
      <c r="B350" s="70" t="str">
        <f>IF('Request Testing'!B350="","",'Request Testing'!B350)</f>
        <v/>
      </c>
      <c r="C350" s="70" t="str">
        <f>IF('Request Testing'!C350="","",'Request Testing'!C350)</f>
        <v/>
      </c>
      <c r="D350" s="24" t="str">
        <f>IF('Request Testing'!D350="","",'Request Testing'!D350)</f>
        <v/>
      </c>
      <c r="E350" s="24" t="str">
        <f>IF('Request Testing'!E350="","",'Request Testing'!E350)</f>
        <v/>
      </c>
      <c r="F350" s="24" t="str">
        <f>IF('Request Testing'!F350="","",'Request Testing'!F350)</f>
        <v/>
      </c>
      <c r="G350" s="22" t="str">
        <f>IF('Request Testing'!G350="","",'Request Testing'!G350)</f>
        <v/>
      </c>
      <c r="H350" s="71" t="str">
        <f>IF('Request Testing'!H350="","",'Request Testing'!H350)</f>
        <v/>
      </c>
      <c r="I350" s="22" t="str">
        <f>IF('Request Testing'!I350="","",'Request Testing'!I350)</f>
        <v/>
      </c>
      <c r="J350" s="22" t="str">
        <f>IF('Request Testing'!J350="","",'Request Testing'!J350)</f>
        <v/>
      </c>
      <c r="K350" s="22" t="str">
        <f>IF('Request Testing'!K350="","",'Request Testing'!K350)</f>
        <v/>
      </c>
      <c r="L350" s="70" t="str">
        <f>IF('Request Testing'!L350="","",'Request Testing'!L350)</f>
        <v/>
      </c>
      <c r="M350" s="70" t="str">
        <f>IF('Request Testing'!M350="","",'Request Testing'!M350)</f>
        <v/>
      </c>
      <c r="N350" s="70" t="str">
        <f>IF('Request Testing'!N350="","",'Request Testing'!N350)</f>
        <v/>
      </c>
      <c r="O350" s="72" t="str">
        <f>IF('Request Testing'!O350&lt;1,"",IF(AND(OR('Request Testing'!L350&gt;0,'Request Testing'!M350&gt;0,'Request Testing'!N350&gt;0),COUNTA('Request Testing'!O350)&gt;0),"","PV"))</f>
        <v/>
      </c>
      <c r="P350" s="72" t="str">
        <f>IF('Request Testing'!P350&lt;1,"",IF(AND(OR('Request Testing'!L350&gt;0,'Request Testing'!M350&gt;0),COUNTA('Request Testing'!P350)&gt;0),"HPS ADD ON","HPS"))</f>
        <v/>
      </c>
      <c r="Q350" s="72" t="str">
        <f>IF('Request Testing'!Q350&lt;1,"",IF(AND(OR('Request Testing'!L350&gt;0,'Request Testing'!M350&gt;0),COUNTA('Request Testing'!Q350)&gt;0),"CC ADD ON","CC"))</f>
        <v/>
      </c>
      <c r="R350" s="72" t="str">
        <f>IF('Request Testing'!R350&lt;1,"",IF(AND(OR('Request Testing'!L350&gt;0,'Request Testing'!M350&gt;0),COUNTA('Request Testing'!R350)&gt;0),"RC ADD ON","RC"))</f>
        <v/>
      </c>
      <c r="S350" s="70" t="str">
        <f>IF('Request Testing'!S350&lt;1,"",IF(AND(OR('Request Testing'!L350&gt;0,'Request Testing'!M350&gt;0),COUNTA('Request Testing'!S350)&gt;0),"DL ADD ON","DL"))</f>
        <v/>
      </c>
      <c r="T350" s="70" t="str">
        <f>IF('Request Testing'!T350="","",'Request Testing'!T350)</f>
        <v/>
      </c>
      <c r="U350" s="70" t="str">
        <f>IF('Request Testing'!U350&lt;1,"",IF(AND(OR('Request Testing'!L350&gt;0,'Request Testing'!M350&gt;0),COUNTA('Request Testing'!U350)&gt;0),"OH ADD ON","OH"))</f>
        <v/>
      </c>
      <c r="V350" s="73" t="str">
        <f>IF('Request Testing'!V350&lt;1,"",IF(AND(OR('Request Testing'!L350&gt;0,'Request Testing'!M350&gt;0),COUNTA('Request Testing'!V350)&gt;0),"GCP","AM"))</f>
        <v/>
      </c>
      <c r="W350" s="73" t="str">
        <f>IF('Request Testing'!W350&lt;1,"",IF(AND(OR('Request Testing'!L350&gt;0,'Request Testing'!M350&gt;0),COUNTA('Request Testing'!W350)&gt;0),"GCP","NH"))</f>
        <v/>
      </c>
      <c r="X350" s="73" t="str">
        <f>IF('Request Testing'!X350&lt;1,"",IF(AND(OR('Request Testing'!L350&gt;0,'Request Testing'!M350&gt;0),COUNTA('Request Testing'!X350)&gt;0),"GCP","CA"))</f>
        <v/>
      </c>
      <c r="Y350" s="73" t="str">
        <f>IF('Request Testing'!Y350&lt;1,"",IF(AND(OR('Request Testing'!L350&gt;0,'Request Testing'!M350&gt;0),COUNTA('Request Testing'!Y350)&gt;0),"GCP","DD"))</f>
        <v/>
      </c>
      <c r="Z350" s="73" t="str">
        <f>IF('Request Testing'!Z350&lt;1,"",IF(AND(OR('Request Testing'!L350&gt;0,'Request Testing'!M350&gt;0),COUNTA('Request Testing'!Z350)&gt;0),"GCP","TH"))</f>
        <v/>
      </c>
      <c r="AA350" s="73" t="str">
        <f>IF('Request Testing'!AA350&lt;1,"",IF(AND(OR('Request Testing'!L350&gt;0,'Request Testing'!M350&gt;0),COUNTA('Request Testing'!AA350)&gt;0),"GCP","PHA"))</f>
        <v/>
      </c>
      <c r="AB350" s="73" t="str">
        <f>IF('Request Testing'!AB350&lt;1,"",IF(AND(OR('Request Testing'!L350&gt;0,'Request Testing'!M350&gt;0),COUNTA('Request Testing'!AB350)&gt;0),"GCP","OS"))</f>
        <v/>
      </c>
      <c r="AE350" s="74" t="str">
        <f>IF(OR('Request Testing'!L350&gt;0,'Request Testing'!M350&gt;0,'Request Testing'!N350&gt;0,'Request Testing'!O350&gt;0,'Request Testing'!P350&gt;0,'Request Testing'!Q350&gt;0,'Request Testing'!R350&gt;0,'Request Testing'!S350&gt;0,'Request Testing'!T350&gt;0,'Request Testing'!U350&gt;0,'Request Testing'!V350&gt;0,'Request Testing'!W350&gt;0,'Request Testing'!X350&gt;0,'Request Testing'!Y350&gt;0,'Request Testing'!Z350&gt;0,'Request Testing'!AA350&gt;0,'Request Testing'!AB350&gt;0),"X","")</f>
        <v/>
      </c>
      <c r="AF350" s="75" t="str">
        <f>IF(ISNUMBER(SEARCH({"S"},C350)),"S",IF(ISNUMBER(SEARCH({"M"},C350)),"B",IF(ISNUMBER(SEARCH({"B"},C350)),"B",IF(ISNUMBER(SEARCH({"C"},C350)),"C",IF(ISNUMBER(SEARCH({"H"},C350)),"C",IF(ISNUMBER(SEARCH({"F"},C350)),"C",""))))))</f>
        <v/>
      </c>
      <c r="AG350" s="74" t="str">
        <f t="shared" si="100"/>
        <v/>
      </c>
      <c r="AH350" s="74" t="str">
        <f t="shared" si="101"/>
        <v/>
      </c>
      <c r="AI350" s="74" t="str">
        <f t="shared" si="102"/>
        <v/>
      </c>
      <c r="AJ350" s="4" t="str">
        <f t="shared" si="103"/>
        <v/>
      </c>
      <c r="AK350" s="76" t="str">
        <f>IF('Request Testing'!M350&lt;1,"",IF(AND(OR('Request Testing'!$E$1&gt;0),COUNTA('Request Testing'!M350)&gt;0),"CHR","GGP-LD"))</f>
        <v/>
      </c>
      <c r="AL350" s="4" t="str">
        <f t="shared" si="104"/>
        <v/>
      </c>
      <c r="AM350" s="52" t="str">
        <f t="shared" si="105"/>
        <v/>
      </c>
      <c r="AN350" s="4" t="str">
        <f t="shared" si="106"/>
        <v/>
      </c>
      <c r="AO350" s="4" t="str">
        <f t="shared" si="107"/>
        <v/>
      </c>
      <c r="AP350" s="74" t="str">
        <f t="shared" si="108"/>
        <v/>
      </c>
      <c r="AQ350" s="4" t="str">
        <f t="shared" si="109"/>
        <v/>
      </c>
      <c r="AR350" s="4" t="str">
        <f t="shared" si="119"/>
        <v/>
      </c>
      <c r="AS350" s="74" t="str">
        <f t="shared" si="110"/>
        <v/>
      </c>
      <c r="AT350" s="4" t="str">
        <f t="shared" si="111"/>
        <v/>
      </c>
      <c r="AU350" s="4" t="str">
        <f t="shared" si="112"/>
        <v/>
      </c>
      <c r="AV350" s="4" t="str">
        <f t="shared" si="113"/>
        <v/>
      </c>
      <c r="AW350" s="4" t="str">
        <f t="shared" si="114"/>
        <v/>
      </c>
      <c r="AX350" s="4" t="str">
        <f t="shared" si="115"/>
        <v/>
      </c>
      <c r="AY350" s="4" t="str">
        <f t="shared" si="116"/>
        <v/>
      </c>
      <c r="AZ350" s="4" t="str">
        <f t="shared" si="117"/>
        <v/>
      </c>
      <c r="BA350" s="77" t="str">
        <f>IF(AND(OR('Request Testing'!L350&gt;0,'Request Testing'!M350&gt;0),COUNTA('Request Testing'!V350:AB350)&gt;0),"Run Panel","")</f>
        <v/>
      </c>
      <c r="BC350" s="78" t="str">
        <f>IF(AG350="Blood Card",'Order Details'!$S$34,"")</f>
        <v/>
      </c>
      <c r="BD350" s="78" t="str">
        <f>IF(AH350="Hair Card",'Order Details'!$S$35,"")</f>
        <v/>
      </c>
      <c r="BF350" s="4" t="str">
        <f>IF(AJ350="GGP-HD",'Order Details'!$N$10,"")</f>
        <v/>
      </c>
      <c r="BG350" s="79" t="str">
        <f>IF(AK350="GGP-LD",'Order Details'!$N$15,IF(AK350="CHR",'Order Details'!$P$15,""))</f>
        <v/>
      </c>
      <c r="BH350" s="52" t="str">
        <f>IF(AL350="GGP-uLD",'Order Details'!$N$18,"")</f>
        <v/>
      </c>
      <c r="BI350" s="80" t="str">
        <f>IF(AM350="PV",'Order Details'!$N$24,"")</f>
        <v/>
      </c>
      <c r="BJ350" s="78" t="str">
        <f>IF(AN350="HPS",'Order Details'!$N$34,IF(AN350="HPS ADD ON",'Order Details'!$M$34,""))</f>
        <v/>
      </c>
      <c r="BK350" s="78" t="str">
        <f>IF(AO350="CC",'Order Details'!$N$33,IF(AO350="CC ADD ON",'Order Details'!$M$33,""))</f>
        <v/>
      </c>
      <c r="BL350" s="79" t="str">
        <f>IF(AP350="DL",'Order Details'!$N$35,"")</f>
        <v/>
      </c>
      <c r="BM350" s="79" t="str">
        <f>IF(AQ350="RC",'Order Details'!$N$36,"")</f>
        <v/>
      </c>
      <c r="BN350" s="79" t="str">
        <f>IF(AR350="OH",'Order Details'!$N$37,"")</f>
        <v/>
      </c>
      <c r="BO350" s="79" t="str">
        <f>IF(AS350="BVD",'Order Details'!$N$38,"")</f>
        <v/>
      </c>
      <c r="BP350" s="79" t="str">
        <f>IF(AT350="AM",'Order Details'!$N$40,"")</f>
        <v/>
      </c>
      <c r="BQ350" s="79" t="str">
        <f>IF(AU350="NH",'Order Details'!$N$41,"")</f>
        <v/>
      </c>
      <c r="BR350" s="79" t="str">
        <f>IF(AV350="CA",'Order Details'!$N$42,"")</f>
        <v/>
      </c>
      <c r="BS350" s="79" t="str">
        <f>IF(AW350="DD",'Order Details'!$N$43,"")</f>
        <v/>
      </c>
      <c r="BT350" s="79" t="str">
        <f>IF(AX350="TH",'Order Details'!$N$45,"")</f>
        <v/>
      </c>
      <c r="BU350" s="79" t="str">
        <f>IF(AY350="PHA",'Order Details'!$N$44,"")</f>
        <v/>
      </c>
      <c r="BV350" s="79" t="str">
        <f>IF(AZ350="OS",'Order Details'!$N$46,"")</f>
        <v/>
      </c>
      <c r="BW350" s="79" t="str">
        <f>IF(BA350="RUN PANEL",'Order Details'!$N$39,"")</f>
        <v/>
      </c>
      <c r="BX350" s="79" t="str">
        <f t="shared" si="118"/>
        <v/>
      </c>
    </row>
    <row r="351" spans="1:76" ht="14.85" customHeight="1">
      <c r="A351" s="22" t="str">
        <f>IF('Request Testing'!A351&gt;0,'Request Testing'!A351,"")</f>
        <v/>
      </c>
      <c r="B351" s="70" t="str">
        <f>IF('Request Testing'!B351="","",'Request Testing'!B351)</f>
        <v/>
      </c>
      <c r="C351" s="70" t="str">
        <f>IF('Request Testing'!C351="","",'Request Testing'!C351)</f>
        <v/>
      </c>
      <c r="D351" s="24" t="str">
        <f>IF('Request Testing'!D351="","",'Request Testing'!D351)</f>
        <v/>
      </c>
      <c r="E351" s="24" t="str">
        <f>IF('Request Testing'!E351="","",'Request Testing'!E351)</f>
        <v/>
      </c>
      <c r="F351" s="24" t="str">
        <f>IF('Request Testing'!F351="","",'Request Testing'!F351)</f>
        <v/>
      </c>
      <c r="G351" s="22" t="str">
        <f>IF('Request Testing'!G351="","",'Request Testing'!G351)</f>
        <v/>
      </c>
      <c r="H351" s="71" t="str">
        <f>IF('Request Testing'!H351="","",'Request Testing'!H351)</f>
        <v/>
      </c>
      <c r="I351" s="22" t="str">
        <f>IF('Request Testing'!I351="","",'Request Testing'!I351)</f>
        <v/>
      </c>
      <c r="J351" s="22" t="str">
        <f>IF('Request Testing'!J351="","",'Request Testing'!J351)</f>
        <v/>
      </c>
      <c r="K351" s="22" t="str">
        <f>IF('Request Testing'!K351="","",'Request Testing'!K351)</f>
        <v/>
      </c>
      <c r="L351" s="70" t="str">
        <f>IF('Request Testing'!L351="","",'Request Testing'!L351)</f>
        <v/>
      </c>
      <c r="M351" s="70" t="str">
        <f>IF('Request Testing'!M351="","",'Request Testing'!M351)</f>
        <v/>
      </c>
      <c r="N351" s="70" t="str">
        <f>IF('Request Testing'!N351="","",'Request Testing'!N351)</f>
        <v/>
      </c>
      <c r="O351" s="72" t="str">
        <f>IF('Request Testing'!O351&lt;1,"",IF(AND(OR('Request Testing'!L351&gt;0,'Request Testing'!M351&gt;0,'Request Testing'!N351&gt;0),COUNTA('Request Testing'!O351)&gt;0),"","PV"))</f>
        <v/>
      </c>
      <c r="P351" s="72" t="str">
        <f>IF('Request Testing'!P351&lt;1,"",IF(AND(OR('Request Testing'!L351&gt;0,'Request Testing'!M351&gt;0),COUNTA('Request Testing'!P351)&gt;0),"HPS ADD ON","HPS"))</f>
        <v/>
      </c>
      <c r="Q351" s="72" t="str">
        <f>IF('Request Testing'!Q351&lt;1,"",IF(AND(OR('Request Testing'!L351&gt;0,'Request Testing'!M351&gt;0),COUNTA('Request Testing'!Q351)&gt;0),"CC ADD ON","CC"))</f>
        <v/>
      </c>
      <c r="R351" s="72" t="str">
        <f>IF('Request Testing'!R351&lt;1,"",IF(AND(OR('Request Testing'!L351&gt;0,'Request Testing'!M351&gt;0),COUNTA('Request Testing'!R351)&gt;0),"RC ADD ON","RC"))</f>
        <v/>
      </c>
      <c r="S351" s="70" t="str">
        <f>IF('Request Testing'!S351&lt;1,"",IF(AND(OR('Request Testing'!L351&gt;0,'Request Testing'!M351&gt;0),COUNTA('Request Testing'!S351)&gt;0),"DL ADD ON","DL"))</f>
        <v/>
      </c>
      <c r="T351" s="70" t="str">
        <f>IF('Request Testing'!T351="","",'Request Testing'!T351)</f>
        <v/>
      </c>
      <c r="U351" s="70" t="str">
        <f>IF('Request Testing'!U351&lt;1,"",IF(AND(OR('Request Testing'!L351&gt;0,'Request Testing'!M351&gt;0),COUNTA('Request Testing'!U351)&gt;0),"OH ADD ON","OH"))</f>
        <v/>
      </c>
      <c r="V351" s="73" t="str">
        <f>IF('Request Testing'!V351&lt;1,"",IF(AND(OR('Request Testing'!L351&gt;0,'Request Testing'!M351&gt;0),COUNTA('Request Testing'!V351)&gt;0),"GCP","AM"))</f>
        <v/>
      </c>
      <c r="W351" s="73" t="str">
        <f>IF('Request Testing'!W351&lt;1,"",IF(AND(OR('Request Testing'!L351&gt;0,'Request Testing'!M351&gt;0),COUNTA('Request Testing'!W351)&gt;0),"GCP","NH"))</f>
        <v/>
      </c>
      <c r="X351" s="73" t="str">
        <f>IF('Request Testing'!X351&lt;1,"",IF(AND(OR('Request Testing'!L351&gt;0,'Request Testing'!M351&gt;0),COUNTA('Request Testing'!X351)&gt;0),"GCP","CA"))</f>
        <v/>
      </c>
      <c r="Y351" s="73" t="str">
        <f>IF('Request Testing'!Y351&lt;1,"",IF(AND(OR('Request Testing'!L351&gt;0,'Request Testing'!M351&gt;0),COUNTA('Request Testing'!Y351)&gt;0),"GCP","DD"))</f>
        <v/>
      </c>
      <c r="Z351" s="73" t="str">
        <f>IF('Request Testing'!Z351&lt;1,"",IF(AND(OR('Request Testing'!L351&gt;0,'Request Testing'!M351&gt;0),COUNTA('Request Testing'!Z351)&gt;0),"GCP","TH"))</f>
        <v/>
      </c>
      <c r="AA351" s="73" t="str">
        <f>IF('Request Testing'!AA351&lt;1,"",IF(AND(OR('Request Testing'!L351&gt;0,'Request Testing'!M351&gt;0),COUNTA('Request Testing'!AA351)&gt;0),"GCP","PHA"))</f>
        <v/>
      </c>
      <c r="AB351" s="73" t="str">
        <f>IF('Request Testing'!AB351&lt;1,"",IF(AND(OR('Request Testing'!L351&gt;0,'Request Testing'!M351&gt;0),COUNTA('Request Testing'!AB351)&gt;0),"GCP","OS"))</f>
        <v/>
      </c>
      <c r="AE351" s="74" t="str">
        <f>IF(OR('Request Testing'!L351&gt;0,'Request Testing'!M351&gt;0,'Request Testing'!N351&gt;0,'Request Testing'!O351&gt;0,'Request Testing'!P351&gt;0,'Request Testing'!Q351&gt;0,'Request Testing'!R351&gt;0,'Request Testing'!S351&gt;0,'Request Testing'!T351&gt;0,'Request Testing'!U351&gt;0,'Request Testing'!V351&gt;0,'Request Testing'!W351&gt;0,'Request Testing'!X351&gt;0,'Request Testing'!Y351&gt;0,'Request Testing'!Z351&gt;0,'Request Testing'!AA351&gt;0,'Request Testing'!AB351&gt;0),"X","")</f>
        <v/>
      </c>
      <c r="AF351" s="75" t="str">
        <f>IF(ISNUMBER(SEARCH({"S"},C351)),"S",IF(ISNUMBER(SEARCH({"M"},C351)),"B",IF(ISNUMBER(SEARCH({"B"},C351)),"B",IF(ISNUMBER(SEARCH({"C"},C351)),"C",IF(ISNUMBER(SEARCH({"H"},C351)),"C",IF(ISNUMBER(SEARCH({"F"},C351)),"C",""))))))</f>
        <v/>
      </c>
      <c r="AG351" s="74" t="str">
        <f t="shared" si="100"/>
        <v/>
      </c>
      <c r="AH351" s="74" t="str">
        <f t="shared" si="101"/>
        <v/>
      </c>
      <c r="AI351" s="74" t="str">
        <f t="shared" si="102"/>
        <v/>
      </c>
      <c r="AJ351" s="4" t="str">
        <f t="shared" si="103"/>
        <v/>
      </c>
      <c r="AK351" s="76" t="str">
        <f>IF('Request Testing'!M351&lt;1,"",IF(AND(OR('Request Testing'!$E$1&gt;0),COUNTA('Request Testing'!M351)&gt;0),"CHR","GGP-LD"))</f>
        <v/>
      </c>
      <c r="AL351" s="4" t="str">
        <f t="shared" si="104"/>
        <v/>
      </c>
      <c r="AM351" s="52" t="str">
        <f t="shared" si="105"/>
        <v/>
      </c>
      <c r="AN351" s="4" t="str">
        <f t="shared" si="106"/>
        <v/>
      </c>
      <c r="AO351" s="4" t="str">
        <f t="shared" si="107"/>
        <v/>
      </c>
      <c r="AP351" s="74" t="str">
        <f t="shared" si="108"/>
        <v/>
      </c>
      <c r="AQ351" s="4" t="str">
        <f t="shared" si="109"/>
        <v/>
      </c>
      <c r="AR351" s="4" t="str">
        <f t="shared" si="119"/>
        <v/>
      </c>
      <c r="AS351" s="74" t="str">
        <f t="shared" si="110"/>
        <v/>
      </c>
      <c r="AT351" s="4" t="str">
        <f t="shared" si="111"/>
        <v/>
      </c>
      <c r="AU351" s="4" t="str">
        <f t="shared" si="112"/>
        <v/>
      </c>
      <c r="AV351" s="4" t="str">
        <f t="shared" si="113"/>
        <v/>
      </c>
      <c r="AW351" s="4" t="str">
        <f t="shared" si="114"/>
        <v/>
      </c>
      <c r="AX351" s="4" t="str">
        <f t="shared" si="115"/>
        <v/>
      </c>
      <c r="AY351" s="4" t="str">
        <f t="shared" si="116"/>
        <v/>
      </c>
      <c r="AZ351" s="4" t="str">
        <f t="shared" si="117"/>
        <v/>
      </c>
      <c r="BA351" s="77" t="str">
        <f>IF(AND(OR('Request Testing'!L351&gt;0,'Request Testing'!M351&gt;0),COUNTA('Request Testing'!V351:AB351)&gt;0),"Run Panel","")</f>
        <v/>
      </c>
      <c r="BC351" s="78" t="str">
        <f>IF(AG351="Blood Card",'Order Details'!$S$34,"")</f>
        <v/>
      </c>
      <c r="BD351" s="78" t="str">
        <f>IF(AH351="Hair Card",'Order Details'!$S$35,"")</f>
        <v/>
      </c>
      <c r="BF351" s="4" t="str">
        <f>IF(AJ351="GGP-HD",'Order Details'!$N$10,"")</f>
        <v/>
      </c>
      <c r="BG351" s="79" t="str">
        <f>IF(AK351="GGP-LD",'Order Details'!$N$15,IF(AK351="CHR",'Order Details'!$P$15,""))</f>
        <v/>
      </c>
      <c r="BH351" s="52" t="str">
        <f>IF(AL351="GGP-uLD",'Order Details'!$N$18,"")</f>
        <v/>
      </c>
      <c r="BI351" s="80" t="str">
        <f>IF(AM351="PV",'Order Details'!$N$24,"")</f>
        <v/>
      </c>
      <c r="BJ351" s="78" t="str">
        <f>IF(AN351="HPS",'Order Details'!$N$34,IF(AN351="HPS ADD ON",'Order Details'!$M$34,""))</f>
        <v/>
      </c>
      <c r="BK351" s="78" t="str">
        <f>IF(AO351="CC",'Order Details'!$N$33,IF(AO351="CC ADD ON",'Order Details'!$M$33,""))</f>
        <v/>
      </c>
      <c r="BL351" s="79" t="str">
        <f>IF(AP351="DL",'Order Details'!$N$35,"")</f>
        <v/>
      </c>
      <c r="BM351" s="79" t="str">
        <f>IF(AQ351="RC",'Order Details'!$N$36,"")</f>
        <v/>
      </c>
      <c r="BN351" s="79" t="str">
        <f>IF(AR351="OH",'Order Details'!$N$37,"")</f>
        <v/>
      </c>
      <c r="BO351" s="79" t="str">
        <f>IF(AS351="BVD",'Order Details'!$N$38,"")</f>
        <v/>
      </c>
      <c r="BP351" s="79" t="str">
        <f>IF(AT351="AM",'Order Details'!$N$40,"")</f>
        <v/>
      </c>
      <c r="BQ351" s="79" t="str">
        <f>IF(AU351="NH",'Order Details'!$N$41,"")</f>
        <v/>
      </c>
      <c r="BR351" s="79" t="str">
        <f>IF(AV351="CA",'Order Details'!$N$42,"")</f>
        <v/>
      </c>
      <c r="BS351" s="79" t="str">
        <f>IF(AW351="DD",'Order Details'!$N$43,"")</f>
        <v/>
      </c>
      <c r="BT351" s="79" t="str">
        <f>IF(AX351="TH",'Order Details'!$N$45,"")</f>
        <v/>
      </c>
      <c r="BU351" s="79" t="str">
        <f>IF(AY351="PHA",'Order Details'!$N$44,"")</f>
        <v/>
      </c>
      <c r="BV351" s="79" t="str">
        <f>IF(AZ351="OS",'Order Details'!$N$46,"")</f>
        <v/>
      </c>
      <c r="BW351" s="79" t="str">
        <f>IF(BA351="RUN PANEL",'Order Details'!$N$39,"")</f>
        <v/>
      </c>
      <c r="BX351" s="79" t="str">
        <f t="shared" si="118"/>
        <v/>
      </c>
    </row>
    <row r="352" spans="1:76" ht="14.85" customHeight="1">
      <c r="A352" s="22" t="str">
        <f>IF('Request Testing'!A352&gt;0,'Request Testing'!A352,"")</f>
        <v/>
      </c>
      <c r="B352" s="70" t="str">
        <f>IF('Request Testing'!B352="","",'Request Testing'!B352)</f>
        <v/>
      </c>
      <c r="C352" s="70" t="str">
        <f>IF('Request Testing'!C352="","",'Request Testing'!C352)</f>
        <v/>
      </c>
      <c r="D352" s="24" t="str">
        <f>IF('Request Testing'!D352="","",'Request Testing'!D352)</f>
        <v/>
      </c>
      <c r="E352" s="24" t="str">
        <f>IF('Request Testing'!E352="","",'Request Testing'!E352)</f>
        <v/>
      </c>
      <c r="F352" s="24" t="str">
        <f>IF('Request Testing'!F352="","",'Request Testing'!F352)</f>
        <v/>
      </c>
      <c r="G352" s="22" t="str">
        <f>IF('Request Testing'!G352="","",'Request Testing'!G352)</f>
        <v/>
      </c>
      <c r="H352" s="71" t="str">
        <f>IF('Request Testing'!H352="","",'Request Testing'!H352)</f>
        <v/>
      </c>
      <c r="I352" s="22" t="str">
        <f>IF('Request Testing'!I352="","",'Request Testing'!I352)</f>
        <v/>
      </c>
      <c r="J352" s="22" t="str">
        <f>IF('Request Testing'!J352="","",'Request Testing'!J352)</f>
        <v/>
      </c>
      <c r="K352" s="22" t="str">
        <f>IF('Request Testing'!K352="","",'Request Testing'!K352)</f>
        <v/>
      </c>
      <c r="L352" s="70" t="str">
        <f>IF('Request Testing'!L352="","",'Request Testing'!L352)</f>
        <v/>
      </c>
      <c r="M352" s="70" t="str">
        <f>IF('Request Testing'!M352="","",'Request Testing'!M352)</f>
        <v/>
      </c>
      <c r="N352" s="70" t="str">
        <f>IF('Request Testing'!N352="","",'Request Testing'!N352)</f>
        <v/>
      </c>
      <c r="O352" s="72" t="str">
        <f>IF('Request Testing'!O352&lt;1,"",IF(AND(OR('Request Testing'!L352&gt;0,'Request Testing'!M352&gt;0,'Request Testing'!N352&gt;0),COUNTA('Request Testing'!O352)&gt;0),"","PV"))</f>
        <v/>
      </c>
      <c r="P352" s="72" t="str">
        <f>IF('Request Testing'!P352&lt;1,"",IF(AND(OR('Request Testing'!L352&gt;0,'Request Testing'!M352&gt;0),COUNTA('Request Testing'!P352)&gt;0),"HPS ADD ON","HPS"))</f>
        <v/>
      </c>
      <c r="Q352" s="72" t="str">
        <f>IF('Request Testing'!Q352&lt;1,"",IF(AND(OR('Request Testing'!L352&gt;0,'Request Testing'!M352&gt;0),COUNTA('Request Testing'!Q352)&gt;0),"CC ADD ON","CC"))</f>
        <v/>
      </c>
      <c r="R352" s="72" t="str">
        <f>IF('Request Testing'!R352&lt;1,"",IF(AND(OR('Request Testing'!L352&gt;0,'Request Testing'!M352&gt;0),COUNTA('Request Testing'!R352)&gt;0),"RC ADD ON","RC"))</f>
        <v/>
      </c>
      <c r="S352" s="70" t="str">
        <f>IF('Request Testing'!S352&lt;1,"",IF(AND(OR('Request Testing'!L352&gt;0,'Request Testing'!M352&gt;0),COUNTA('Request Testing'!S352)&gt;0),"DL ADD ON","DL"))</f>
        <v/>
      </c>
      <c r="T352" s="70" t="str">
        <f>IF('Request Testing'!T352="","",'Request Testing'!T352)</f>
        <v/>
      </c>
      <c r="U352" s="70" t="str">
        <f>IF('Request Testing'!U352&lt;1,"",IF(AND(OR('Request Testing'!L352&gt;0,'Request Testing'!M352&gt;0),COUNTA('Request Testing'!U352)&gt;0),"OH ADD ON","OH"))</f>
        <v/>
      </c>
      <c r="V352" s="73" t="str">
        <f>IF('Request Testing'!V352&lt;1,"",IF(AND(OR('Request Testing'!L352&gt;0,'Request Testing'!M352&gt;0),COUNTA('Request Testing'!V352)&gt;0),"GCP","AM"))</f>
        <v/>
      </c>
      <c r="W352" s="73" t="str">
        <f>IF('Request Testing'!W352&lt;1,"",IF(AND(OR('Request Testing'!L352&gt;0,'Request Testing'!M352&gt;0),COUNTA('Request Testing'!W352)&gt;0),"GCP","NH"))</f>
        <v/>
      </c>
      <c r="X352" s="73" t="str">
        <f>IF('Request Testing'!X352&lt;1,"",IF(AND(OR('Request Testing'!L352&gt;0,'Request Testing'!M352&gt;0),COUNTA('Request Testing'!X352)&gt;0),"GCP","CA"))</f>
        <v/>
      </c>
      <c r="Y352" s="73" t="str">
        <f>IF('Request Testing'!Y352&lt;1,"",IF(AND(OR('Request Testing'!L352&gt;0,'Request Testing'!M352&gt;0),COUNTA('Request Testing'!Y352)&gt;0),"GCP","DD"))</f>
        <v/>
      </c>
      <c r="Z352" s="73" t="str">
        <f>IF('Request Testing'!Z352&lt;1,"",IF(AND(OR('Request Testing'!L352&gt;0,'Request Testing'!M352&gt;0),COUNTA('Request Testing'!Z352)&gt;0),"GCP","TH"))</f>
        <v/>
      </c>
      <c r="AA352" s="73" t="str">
        <f>IF('Request Testing'!AA352&lt;1,"",IF(AND(OR('Request Testing'!L352&gt;0,'Request Testing'!M352&gt;0),COUNTA('Request Testing'!AA352)&gt;0),"GCP","PHA"))</f>
        <v/>
      </c>
      <c r="AB352" s="73" t="str">
        <f>IF('Request Testing'!AB352&lt;1,"",IF(AND(OR('Request Testing'!L352&gt;0,'Request Testing'!M352&gt;0),COUNTA('Request Testing'!AB352)&gt;0),"GCP","OS"))</f>
        <v/>
      </c>
      <c r="AE352" s="74" t="str">
        <f>IF(OR('Request Testing'!L352&gt;0,'Request Testing'!M352&gt;0,'Request Testing'!N352&gt;0,'Request Testing'!O352&gt;0,'Request Testing'!P352&gt;0,'Request Testing'!Q352&gt;0,'Request Testing'!R352&gt;0,'Request Testing'!S352&gt;0,'Request Testing'!T352&gt;0,'Request Testing'!U352&gt;0,'Request Testing'!V352&gt;0,'Request Testing'!W352&gt;0,'Request Testing'!X352&gt;0,'Request Testing'!Y352&gt;0,'Request Testing'!Z352&gt;0,'Request Testing'!AA352&gt;0,'Request Testing'!AB352&gt;0),"X","")</f>
        <v/>
      </c>
      <c r="AF352" s="75" t="str">
        <f>IF(ISNUMBER(SEARCH({"S"},C352)),"S",IF(ISNUMBER(SEARCH({"M"},C352)),"B",IF(ISNUMBER(SEARCH({"B"},C352)),"B",IF(ISNUMBER(SEARCH({"C"},C352)),"C",IF(ISNUMBER(SEARCH({"H"},C352)),"C",IF(ISNUMBER(SEARCH({"F"},C352)),"C",""))))))</f>
        <v/>
      </c>
      <c r="AG352" s="74" t="str">
        <f t="shared" si="100"/>
        <v/>
      </c>
      <c r="AH352" s="74" t="str">
        <f t="shared" si="101"/>
        <v/>
      </c>
      <c r="AI352" s="74" t="str">
        <f t="shared" si="102"/>
        <v/>
      </c>
      <c r="AJ352" s="4" t="str">
        <f t="shared" si="103"/>
        <v/>
      </c>
      <c r="AK352" s="76" t="str">
        <f>IF('Request Testing'!M352&lt;1,"",IF(AND(OR('Request Testing'!$E$1&gt;0),COUNTA('Request Testing'!M352)&gt;0),"CHR","GGP-LD"))</f>
        <v/>
      </c>
      <c r="AL352" s="4" t="str">
        <f t="shared" si="104"/>
        <v/>
      </c>
      <c r="AM352" s="52" t="str">
        <f t="shared" si="105"/>
        <v/>
      </c>
      <c r="AN352" s="4" t="str">
        <f t="shared" si="106"/>
        <v/>
      </c>
      <c r="AO352" s="4" t="str">
        <f t="shared" si="107"/>
        <v/>
      </c>
      <c r="AP352" s="74" t="str">
        <f t="shared" si="108"/>
        <v/>
      </c>
      <c r="AQ352" s="4" t="str">
        <f t="shared" si="109"/>
        <v/>
      </c>
      <c r="AR352" s="4" t="str">
        <f t="shared" si="119"/>
        <v/>
      </c>
      <c r="AS352" s="74" t="str">
        <f t="shared" si="110"/>
        <v/>
      </c>
      <c r="AT352" s="4" t="str">
        <f t="shared" si="111"/>
        <v/>
      </c>
      <c r="AU352" s="4" t="str">
        <f t="shared" si="112"/>
        <v/>
      </c>
      <c r="AV352" s="4" t="str">
        <f t="shared" si="113"/>
        <v/>
      </c>
      <c r="AW352" s="4" t="str">
        <f t="shared" si="114"/>
        <v/>
      </c>
      <c r="AX352" s="4" t="str">
        <f t="shared" si="115"/>
        <v/>
      </c>
      <c r="AY352" s="4" t="str">
        <f t="shared" si="116"/>
        <v/>
      </c>
      <c r="AZ352" s="4" t="str">
        <f t="shared" si="117"/>
        <v/>
      </c>
      <c r="BA352" s="77" t="str">
        <f>IF(AND(OR('Request Testing'!L352&gt;0,'Request Testing'!M352&gt;0),COUNTA('Request Testing'!V352:AB352)&gt;0),"Run Panel","")</f>
        <v/>
      </c>
      <c r="BC352" s="78" t="str">
        <f>IF(AG352="Blood Card",'Order Details'!$S$34,"")</f>
        <v/>
      </c>
      <c r="BD352" s="78" t="str">
        <f>IF(AH352="Hair Card",'Order Details'!$S$35,"")</f>
        <v/>
      </c>
      <c r="BF352" s="4" t="str">
        <f>IF(AJ352="GGP-HD",'Order Details'!$N$10,"")</f>
        <v/>
      </c>
      <c r="BG352" s="79" t="str">
        <f>IF(AK352="GGP-LD",'Order Details'!$N$15,IF(AK352="CHR",'Order Details'!$P$15,""))</f>
        <v/>
      </c>
      <c r="BH352" s="52" t="str">
        <f>IF(AL352="GGP-uLD",'Order Details'!$N$18,"")</f>
        <v/>
      </c>
      <c r="BI352" s="80" t="str">
        <f>IF(AM352="PV",'Order Details'!$N$24,"")</f>
        <v/>
      </c>
      <c r="BJ352" s="78" t="str">
        <f>IF(AN352="HPS",'Order Details'!$N$34,IF(AN352="HPS ADD ON",'Order Details'!$M$34,""))</f>
        <v/>
      </c>
      <c r="BK352" s="78" t="str">
        <f>IF(AO352="CC",'Order Details'!$N$33,IF(AO352="CC ADD ON",'Order Details'!$M$33,""))</f>
        <v/>
      </c>
      <c r="BL352" s="79" t="str">
        <f>IF(AP352="DL",'Order Details'!$N$35,"")</f>
        <v/>
      </c>
      <c r="BM352" s="79" t="str">
        <f>IF(AQ352="RC",'Order Details'!$N$36,"")</f>
        <v/>
      </c>
      <c r="BN352" s="79" t="str">
        <f>IF(AR352="OH",'Order Details'!$N$37,"")</f>
        <v/>
      </c>
      <c r="BO352" s="79" t="str">
        <f>IF(AS352="BVD",'Order Details'!$N$38,"")</f>
        <v/>
      </c>
      <c r="BP352" s="79" t="str">
        <f>IF(AT352="AM",'Order Details'!$N$40,"")</f>
        <v/>
      </c>
      <c r="BQ352" s="79" t="str">
        <f>IF(AU352="NH",'Order Details'!$N$41,"")</f>
        <v/>
      </c>
      <c r="BR352" s="79" t="str">
        <f>IF(AV352="CA",'Order Details'!$N$42,"")</f>
        <v/>
      </c>
      <c r="BS352" s="79" t="str">
        <f>IF(AW352="DD",'Order Details'!$N$43,"")</f>
        <v/>
      </c>
      <c r="BT352" s="79" t="str">
        <f>IF(AX352="TH",'Order Details'!$N$45,"")</f>
        <v/>
      </c>
      <c r="BU352" s="79" t="str">
        <f>IF(AY352="PHA",'Order Details'!$N$44,"")</f>
        <v/>
      </c>
      <c r="BV352" s="79" t="str">
        <f>IF(AZ352="OS",'Order Details'!$N$46,"")</f>
        <v/>
      </c>
      <c r="BW352" s="79" t="str">
        <f>IF(BA352="RUN PANEL",'Order Details'!$N$39,"")</f>
        <v/>
      </c>
      <c r="BX352" s="79" t="str">
        <f t="shared" si="118"/>
        <v/>
      </c>
    </row>
    <row r="353" spans="1:76" ht="14.85" customHeight="1">
      <c r="A353" s="22" t="str">
        <f>IF('Request Testing'!A353&gt;0,'Request Testing'!A353,"")</f>
        <v/>
      </c>
      <c r="B353" s="70" t="str">
        <f>IF('Request Testing'!B353="","",'Request Testing'!B353)</f>
        <v/>
      </c>
      <c r="C353" s="70" t="str">
        <f>IF('Request Testing'!C353="","",'Request Testing'!C353)</f>
        <v/>
      </c>
      <c r="D353" s="24" t="str">
        <f>IF('Request Testing'!D353="","",'Request Testing'!D353)</f>
        <v/>
      </c>
      <c r="E353" s="24" t="str">
        <f>IF('Request Testing'!E353="","",'Request Testing'!E353)</f>
        <v/>
      </c>
      <c r="F353" s="24" t="str">
        <f>IF('Request Testing'!F353="","",'Request Testing'!F353)</f>
        <v/>
      </c>
      <c r="G353" s="22" t="str">
        <f>IF('Request Testing'!G353="","",'Request Testing'!G353)</f>
        <v/>
      </c>
      <c r="H353" s="71" t="str">
        <f>IF('Request Testing'!H353="","",'Request Testing'!H353)</f>
        <v/>
      </c>
      <c r="I353" s="22" t="str">
        <f>IF('Request Testing'!I353="","",'Request Testing'!I353)</f>
        <v/>
      </c>
      <c r="J353" s="22" t="str">
        <f>IF('Request Testing'!J353="","",'Request Testing'!J353)</f>
        <v/>
      </c>
      <c r="K353" s="22" t="str">
        <f>IF('Request Testing'!K353="","",'Request Testing'!K353)</f>
        <v/>
      </c>
      <c r="L353" s="70" t="str">
        <f>IF('Request Testing'!L353="","",'Request Testing'!L353)</f>
        <v/>
      </c>
      <c r="M353" s="70" t="str">
        <f>IF('Request Testing'!M353="","",'Request Testing'!M353)</f>
        <v/>
      </c>
      <c r="N353" s="70" t="str">
        <f>IF('Request Testing'!N353="","",'Request Testing'!N353)</f>
        <v/>
      </c>
      <c r="O353" s="72" t="str">
        <f>IF('Request Testing'!O353&lt;1,"",IF(AND(OR('Request Testing'!L353&gt;0,'Request Testing'!M353&gt;0,'Request Testing'!N353&gt;0),COUNTA('Request Testing'!O353)&gt;0),"","PV"))</f>
        <v/>
      </c>
      <c r="P353" s="72" t="str">
        <f>IF('Request Testing'!P353&lt;1,"",IF(AND(OR('Request Testing'!L353&gt;0,'Request Testing'!M353&gt;0),COUNTA('Request Testing'!P353)&gt;0),"HPS ADD ON","HPS"))</f>
        <v/>
      </c>
      <c r="Q353" s="72" t="str">
        <f>IF('Request Testing'!Q353&lt;1,"",IF(AND(OR('Request Testing'!L353&gt;0,'Request Testing'!M353&gt;0),COUNTA('Request Testing'!Q353)&gt;0),"CC ADD ON","CC"))</f>
        <v/>
      </c>
      <c r="R353" s="72" t="str">
        <f>IF('Request Testing'!R353&lt;1,"",IF(AND(OR('Request Testing'!L353&gt;0,'Request Testing'!M353&gt;0),COUNTA('Request Testing'!R353)&gt;0),"RC ADD ON","RC"))</f>
        <v/>
      </c>
      <c r="S353" s="70" t="str">
        <f>IF('Request Testing'!S353&lt;1,"",IF(AND(OR('Request Testing'!L353&gt;0,'Request Testing'!M353&gt;0),COUNTA('Request Testing'!S353)&gt;0),"DL ADD ON","DL"))</f>
        <v/>
      </c>
      <c r="T353" s="70" t="str">
        <f>IF('Request Testing'!T353="","",'Request Testing'!T353)</f>
        <v/>
      </c>
      <c r="U353" s="70" t="str">
        <f>IF('Request Testing'!U353&lt;1,"",IF(AND(OR('Request Testing'!L353&gt;0,'Request Testing'!M353&gt;0),COUNTA('Request Testing'!U353)&gt;0),"OH ADD ON","OH"))</f>
        <v/>
      </c>
      <c r="V353" s="73" t="str">
        <f>IF('Request Testing'!V353&lt;1,"",IF(AND(OR('Request Testing'!L353&gt;0,'Request Testing'!M353&gt;0),COUNTA('Request Testing'!V353)&gt;0),"GCP","AM"))</f>
        <v/>
      </c>
      <c r="W353" s="73" t="str">
        <f>IF('Request Testing'!W353&lt;1,"",IF(AND(OR('Request Testing'!L353&gt;0,'Request Testing'!M353&gt;0),COUNTA('Request Testing'!W353)&gt;0),"GCP","NH"))</f>
        <v/>
      </c>
      <c r="X353" s="73" t="str">
        <f>IF('Request Testing'!X353&lt;1,"",IF(AND(OR('Request Testing'!L353&gt;0,'Request Testing'!M353&gt;0),COUNTA('Request Testing'!X353)&gt;0),"GCP","CA"))</f>
        <v/>
      </c>
      <c r="Y353" s="73" t="str">
        <f>IF('Request Testing'!Y353&lt;1,"",IF(AND(OR('Request Testing'!L353&gt;0,'Request Testing'!M353&gt;0),COUNTA('Request Testing'!Y353)&gt;0),"GCP","DD"))</f>
        <v/>
      </c>
      <c r="Z353" s="73" t="str">
        <f>IF('Request Testing'!Z353&lt;1,"",IF(AND(OR('Request Testing'!L353&gt;0,'Request Testing'!M353&gt;0),COUNTA('Request Testing'!Z353)&gt;0),"GCP","TH"))</f>
        <v/>
      </c>
      <c r="AA353" s="73" t="str">
        <f>IF('Request Testing'!AA353&lt;1,"",IF(AND(OR('Request Testing'!L353&gt;0,'Request Testing'!M353&gt;0),COUNTA('Request Testing'!AA353)&gt;0),"GCP","PHA"))</f>
        <v/>
      </c>
      <c r="AB353" s="73" t="str">
        <f>IF('Request Testing'!AB353&lt;1,"",IF(AND(OR('Request Testing'!L353&gt;0,'Request Testing'!M353&gt;0),COUNTA('Request Testing'!AB353)&gt;0),"GCP","OS"))</f>
        <v/>
      </c>
      <c r="AE353" s="74" t="str">
        <f>IF(OR('Request Testing'!L353&gt;0,'Request Testing'!M353&gt;0,'Request Testing'!N353&gt;0,'Request Testing'!O353&gt;0,'Request Testing'!P353&gt;0,'Request Testing'!Q353&gt;0,'Request Testing'!R353&gt;0,'Request Testing'!S353&gt;0,'Request Testing'!T353&gt;0,'Request Testing'!U353&gt;0,'Request Testing'!V353&gt;0,'Request Testing'!W353&gt;0,'Request Testing'!X353&gt;0,'Request Testing'!Y353&gt;0,'Request Testing'!Z353&gt;0,'Request Testing'!AA353&gt;0,'Request Testing'!AB353&gt;0),"X","")</f>
        <v/>
      </c>
      <c r="AF353" s="75" t="str">
        <f>IF(ISNUMBER(SEARCH({"S"},C353)),"S",IF(ISNUMBER(SEARCH({"M"},C353)),"B",IF(ISNUMBER(SEARCH({"B"},C353)),"B",IF(ISNUMBER(SEARCH({"C"},C353)),"C",IF(ISNUMBER(SEARCH({"H"},C353)),"C",IF(ISNUMBER(SEARCH({"F"},C353)),"C",""))))))</f>
        <v/>
      </c>
      <c r="AG353" s="74" t="str">
        <f t="shared" si="100"/>
        <v/>
      </c>
      <c r="AH353" s="74" t="str">
        <f t="shared" si="101"/>
        <v/>
      </c>
      <c r="AI353" s="74" t="str">
        <f t="shared" si="102"/>
        <v/>
      </c>
      <c r="AJ353" s="4" t="str">
        <f t="shared" si="103"/>
        <v/>
      </c>
      <c r="AK353" s="76" t="str">
        <f>IF('Request Testing'!M353&lt;1,"",IF(AND(OR('Request Testing'!$E$1&gt;0),COUNTA('Request Testing'!M353)&gt;0),"CHR","GGP-LD"))</f>
        <v/>
      </c>
      <c r="AL353" s="4" t="str">
        <f t="shared" si="104"/>
        <v/>
      </c>
      <c r="AM353" s="52" t="str">
        <f t="shared" si="105"/>
        <v/>
      </c>
      <c r="AN353" s="4" t="str">
        <f t="shared" si="106"/>
        <v/>
      </c>
      <c r="AO353" s="4" t="str">
        <f t="shared" si="107"/>
        <v/>
      </c>
      <c r="AP353" s="74" t="str">
        <f t="shared" si="108"/>
        <v/>
      </c>
      <c r="AQ353" s="4" t="str">
        <f t="shared" si="109"/>
        <v/>
      </c>
      <c r="AR353" s="4" t="str">
        <f t="shared" si="119"/>
        <v/>
      </c>
      <c r="AS353" s="74" t="str">
        <f t="shared" si="110"/>
        <v/>
      </c>
      <c r="AT353" s="4" t="str">
        <f t="shared" si="111"/>
        <v/>
      </c>
      <c r="AU353" s="4" t="str">
        <f t="shared" si="112"/>
        <v/>
      </c>
      <c r="AV353" s="4" t="str">
        <f t="shared" si="113"/>
        <v/>
      </c>
      <c r="AW353" s="4" t="str">
        <f t="shared" si="114"/>
        <v/>
      </c>
      <c r="AX353" s="4" t="str">
        <f t="shared" si="115"/>
        <v/>
      </c>
      <c r="AY353" s="4" t="str">
        <f t="shared" si="116"/>
        <v/>
      </c>
      <c r="AZ353" s="4" t="str">
        <f t="shared" si="117"/>
        <v/>
      </c>
      <c r="BA353" s="77" t="str">
        <f>IF(AND(OR('Request Testing'!L353&gt;0,'Request Testing'!M353&gt;0),COUNTA('Request Testing'!V353:AB353)&gt;0),"Run Panel","")</f>
        <v/>
      </c>
      <c r="BC353" s="78" t="str">
        <f>IF(AG353="Blood Card",'Order Details'!$S$34,"")</f>
        <v/>
      </c>
      <c r="BD353" s="78" t="str">
        <f>IF(AH353="Hair Card",'Order Details'!$S$35,"")</f>
        <v/>
      </c>
      <c r="BF353" s="4" t="str">
        <f>IF(AJ353="GGP-HD",'Order Details'!$N$10,"")</f>
        <v/>
      </c>
      <c r="BG353" s="79" t="str">
        <f>IF(AK353="GGP-LD",'Order Details'!$N$15,IF(AK353="CHR",'Order Details'!$P$15,""))</f>
        <v/>
      </c>
      <c r="BH353" s="52" t="str">
        <f>IF(AL353="GGP-uLD",'Order Details'!$N$18,"")</f>
        <v/>
      </c>
      <c r="BI353" s="80" t="str">
        <f>IF(AM353="PV",'Order Details'!$N$24,"")</f>
        <v/>
      </c>
      <c r="BJ353" s="78" t="str">
        <f>IF(AN353="HPS",'Order Details'!$N$34,IF(AN353="HPS ADD ON",'Order Details'!$M$34,""))</f>
        <v/>
      </c>
      <c r="BK353" s="78" t="str">
        <f>IF(AO353="CC",'Order Details'!$N$33,IF(AO353="CC ADD ON",'Order Details'!$M$33,""))</f>
        <v/>
      </c>
      <c r="BL353" s="79" t="str">
        <f>IF(AP353="DL",'Order Details'!$N$35,"")</f>
        <v/>
      </c>
      <c r="BM353" s="79" t="str">
        <f>IF(AQ353="RC",'Order Details'!$N$36,"")</f>
        <v/>
      </c>
      <c r="BN353" s="79" t="str">
        <f>IF(AR353="OH",'Order Details'!$N$37,"")</f>
        <v/>
      </c>
      <c r="BO353" s="79" t="str">
        <f>IF(AS353="BVD",'Order Details'!$N$38,"")</f>
        <v/>
      </c>
      <c r="BP353" s="79" t="str">
        <f>IF(AT353="AM",'Order Details'!$N$40,"")</f>
        <v/>
      </c>
      <c r="BQ353" s="79" t="str">
        <f>IF(AU353="NH",'Order Details'!$N$41,"")</f>
        <v/>
      </c>
      <c r="BR353" s="79" t="str">
        <f>IF(AV353="CA",'Order Details'!$N$42,"")</f>
        <v/>
      </c>
      <c r="BS353" s="79" t="str">
        <f>IF(AW353="DD",'Order Details'!$N$43,"")</f>
        <v/>
      </c>
      <c r="BT353" s="79" t="str">
        <f>IF(AX353="TH",'Order Details'!$N$45,"")</f>
        <v/>
      </c>
      <c r="BU353" s="79" t="str">
        <f>IF(AY353="PHA",'Order Details'!$N$44,"")</f>
        <v/>
      </c>
      <c r="BV353" s="79" t="str">
        <f>IF(AZ353="OS",'Order Details'!$N$46,"")</f>
        <v/>
      </c>
      <c r="BW353" s="79" t="str">
        <f>IF(BA353="RUN PANEL",'Order Details'!$N$39,"")</f>
        <v/>
      </c>
      <c r="BX353" s="79" t="str">
        <f t="shared" si="118"/>
        <v/>
      </c>
    </row>
    <row r="354" spans="1:76" ht="14.85" customHeight="1">
      <c r="A354" s="22" t="str">
        <f>IF('Request Testing'!A354&gt;0,'Request Testing'!A354,"")</f>
        <v/>
      </c>
      <c r="B354" s="70" t="str">
        <f>IF('Request Testing'!B354="","",'Request Testing'!B354)</f>
        <v/>
      </c>
      <c r="C354" s="70" t="str">
        <f>IF('Request Testing'!C354="","",'Request Testing'!C354)</f>
        <v/>
      </c>
      <c r="D354" s="24" t="str">
        <f>IF('Request Testing'!D354="","",'Request Testing'!D354)</f>
        <v/>
      </c>
      <c r="E354" s="24" t="str">
        <f>IF('Request Testing'!E354="","",'Request Testing'!E354)</f>
        <v/>
      </c>
      <c r="F354" s="24" t="str">
        <f>IF('Request Testing'!F354="","",'Request Testing'!F354)</f>
        <v/>
      </c>
      <c r="G354" s="22" t="str">
        <f>IF('Request Testing'!G354="","",'Request Testing'!G354)</f>
        <v/>
      </c>
      <c r="H354" s="71" t="str">
        <f>IF('Request Testing'!H354="","",'Request Testing'!H354)</f>
        <v/>
      </c>
      <c r="I354" s="22" t="str">
        <f>IF('Request Testing'!I354="","",'Request Testing'!I354)</f>
        <v/>
      </c>
      <c r="J354" s="22" t="str">
        <f>IF('Request Testing'!J354="","",'Request Testing'!J354)</f>
        <v/>
      </c>
      <c r="K354" s="22" t="str">
        <f>IF('Request Testing'!K354="","",'Request Testing'!K354)</f>
        <v/>
      </c>
      <c r="L354" s="70" t="str">
        <f>IF('Request Testing'!L354="","",'Request Testing'!L354)</f>
        <v/>
      </c>
      <c r="M354" s="70" t="str">
        <f>IF('Request Testing'!M354="","",'Request Testing'!M354)</f>
        <v/>
      </c>
      <c r="N354" s="70" t="str">
        <f>IF('Request Testing'!N354="","",'Request Testing'!N354)</f>
        <v/>
      </c>
      <c r="O354" s="72" t="str">
        <f>IF('Request Testing'!O354&lt;1,"",IF(AND(OR('Request Testing'!L354&gt;0,'Request Testing'!M354&gt;0,'Request Testing'!N354&gt;0),COUNTA('Request Testing'!O354)&gt;0),"","PV"))</f>
        <v/>
      </c>
      <c r="P354" s="72" t="str">
        <f>IF('Request Testing'!P354&lt;1,"",IF(AND(OR('Request Testing'!L354&gt;0,'Request Testing'!M354&gt;0),COUNTA('Request Testing'!P354)&gt;0),"HPS ADD ON","HPS"))</f>
        <v/>
      </c>
      <c r="Q354" s="72" t="str">
        <f>IF('Request Testing'!Q354&lt;1,"",IF(AND(OR('Request Testing'!L354&gt;0,'Request Testing'!M354&gt;0),COUNTA('Request Testing'!Q354)&gt;0),"CC ADD ON","CC"))</f>
        <v/>
      </c>
      <c r="R354" s="72" t="str">
        <f>IF('Request Testing'!R354&lt;1,"",IF(AND(OR('Request Testing'!L354&gt;0,'Request Testing'!M354&gt;0),COUNTA('Request Testing'!R354)&gt;0),"RC ADD ON","RC"))</f>
        <v/>
      </c>
      <c r="S354" s="70" t="str">
        <f>IF('Request Testing'!S354&lt;1,"",IF(AND(OR('Request Testing'!L354&gt;0,'Request Testing'!M354&gt;0),COUNTA('Request Testing'!S354)&gt;0),"DL ADD ON","DL"))</f>
        <v/>
      </c>
      <c r="T354" s="70" t="str">
        <f>IF('Request Testing'!T354="","",'Request Testing'!T354)</f>
        <v/>
      </c>
      <c r="U354" s="70" t="str">
        <f>IF('Request Testing'!U354&lt;1,"",IF(AND(OR('Request Testing'!L354&gt;0,'Request Testing'!M354&gt;0),COUNTA('Request Testing'!U354)&gt;0),"OH ADD ON","OH"))</f>
        <v/>
      </c>
      <c r="V354" s="73" t="str">
        <f>IF('Request Testing'!V354&lt;1,"",IF(AND(OR('Request Testing'!L354&gt;0,'Request Testing'!M354&gt;0),COUNTA('Request Testing'!V354)&gt;0),"GCP","AM"))</f>
        <v/>
      </c>
      <c r="W354" s="73" t="str">
        <f>IF('Request Testing'!W354&lt;1,"",IF(AND(OR('Request Testing'!L354&gt;0,'Request Testing'!M354&gt;0),COUNTA('Request Testing'!W354)&gt;0),"GCP","NH"))</f>
        <v/>
      </c>
      <c r="X354" s="73" t="str">
        <f>IF('Request Testing'!X354&lt;1,"",IF(AND(OR('Request Testing'!L354&gt;0,'Request Testing'!M354&gt;0),COUNTA('Request Testing'!X354)&gt;0),"GCP","CA"))</f>
        <v/>
      </c>
      <c r="Y354" s="73" t="str">
        <f>IF('Request Testing'!Y354&lt;1,"",IF(AND(OR('Request Testing'!L354&gt;0,'Request Testing'!M354&gt;0),COUNTA('Request Testing'!Y354)&gt;0),"GCP","DD"))</f>
        <v/>
      </c>
      <c r="Z354" s="73" t="str">
        <f>IF('Request Testing'!Z354&lt;1,"",IF(AND(OR('Request Testing'!L354&gt;0,'Request Testing'!M354&gt;0),COUNTA('Request Testing'!Z354)&gt;0),"GCP","TH"))</f>
        <v/>
      </c>
      <c r="AA354" s="73" t="str">
        <f>IF('Request Testing'!AA354&lt;1,"",IF(AND(OR('Request Testing'!L354&gt;0,'Request Testing'!M354&gt;0),COUNTA('Request Testing'!AA354)&gt;0),"GCP","PHA"))</f>
        <v/>
      </c>
      <c r="AB354" s="73" t="str">
        <f>IF('Request Testing'!AB354&lt;1,"",IF(AND(OR('Request Testing'!L354&gt;0,'Request Testing'!M354&gt;0),COUNTA('Request Testing'!AB354)&gt;0),"GCP","OS"))</f>
        <v/>
      </c>
      <c r="AE354" s="74" t="str">
        <f>IF(OR('Request Testing'!L354&gt;0,'Request Testing'!M354&gt;0,'Request Testing'!N354&gt;0,'Request Testing'!O354&gt;0,'Request Testing'!P354&gt;0,'Request Testing'!Q354&gt;0,'Request Testing'!R354&gt;0,'Request Testing'!S354&gt;0,'Request Testing'!T354&gt;0,'Request Testing'!U354&gt;0,'Request Testing'!V354&gt;0,'Request Testing'!W354&gt;0,'Request Testing'!X354&gt;0,'Request Testing'!Y354&gt;0,'Request Testing'!Z354&gt;0,'Request Testing'!AA354&gt;0,'Request Testing'!AB354&gt;0),"X","")</f>
        <v/>
      </c>
      <c r="AF354" s="75" t="str">
        <f>IF(ISNUMBER(SEARCH({"S"},C354)),"S",IF(ISNUMBER(SEARCH({"M"},C354)),"B",IF(ISNUMBER(SEARCH({"B"},C354)),"B",IF(ISNUMBER(SEARCH({"C"},C354)),"C",IF(ISNUMBER(SEARCH({"H"},C354)),"C",IF(ISNUMBER(SEARCH({"F"},C354)),"C",""))))))</f>
        <v/>
      </c>
      <c r="AG354" s="74" t="str">
        <f t="shared" si="100"/>
        <v/>
      </c>
      <c r="AH354" s="74" t="str">
        <f t="shared" si="101"/>
        <v/>
      </c>
      <c r="AI354" s="74" t="str">
        <f t="shared" si="102"/>
        <v/>
      </c>
      <c r="AJ354" s="4" t="str">
        <f t="shared" si="103"/>
        <v/>
      </c>
      <c r="AK354" s="76" t="str">
        <f>IF('Request Testing'!M354&lt;1,"",IF(AND(OR('Request Testing'!$E$1&gt;0),COUNTA('Request Testing'!M354)&gt;0),"CHR","GGP-LD"))</f>
        <v/>
      </c>
      <c r="AL354" s="4" t="str">
        <f t="shared" si="104"/>
        <v/>
      </c>
      <c r="AM354" s="52" t="str">
        <f t="shared" si="105"/>
        <v/>
      </c>
      <c r="AN354" s="4" t="str">
        <f t="shared" si="106"/>
        <v/>
      </c>
      <c r="AO354" s="4" t="str">
        <f t="shared" si="107"/>
        <v/>
      </c>
      <c r="AP354" s="74" t="str">
        <f t="shared" si="108"/>
        <v/>
      </c>
      <c r="AQ354" s="4" t="str">
        <f t="shared" si="109"/>
        <v/>
      </c>
      <c r="AR354" s="4" t="str">
        <f t="shared" si="119"/>
        <v/>
      </c>
      <c r="AS354" s="74" t="str">
        <f t="shared" si="110"/>
        <v/>
      </c>
      <c r="AT354" s="4" t="str">
        <f t="shared" si="111"/>
        <v/>
      </c>
      <c r="AU354" s="4" t="str">
        <f t="shared" si="112"/>
        <v/>
      </c>
      <c r="AV354" s="4" t="str">
        <f t="shared" si="113"/>
        <v/>
      </c>
      <c r="AW354" s="4" t="str">
        <f t="shared" si="114"/>
        <v/>
      </c>
      <c r="AX354" s="4" t="str">
        <f t="shared" si="115"/>
        <v/>
      </c>
      <c r="AY354" s="4" t="str">
        <f t="shared" si="116"/>
        <v/>
      </c>
      <c r="AZ354" s="4" t="str">
        <f t="shared" si="117"/>
        <v/>
      </c>
      <c r="BA354" s="77" t="str">
        <f>IF(AND(OR('Request Testing'!L354&gt;0,'Request Testing'!M354&gt;0),COUNTA('Request Testing'!V354:AB354)&gt;0),"Run Panel","")</f>
        <v/>
      </c>
      <c r="BC354" s="78" t="str">
        <f>IF(AG354="Blood Card",'Order Details'!$S$34,"")</f>
        <v/>
      </c>
      <c r="BD354" s="78" t="str">
        <f>IF(AH354="Hair Card",'Order Details'!$S$35,"")</f>
        <v/>
      </c>
      <c r="BF354" s="4" t="str">
        <f>IF(AJ354="GGP-HD",'Order Details'!$N$10,"")</f>
        <v/>
      </c>
      <c r="BG354" s="79" t="str">
        <f>IF(AK354="GGP-LD",'Order Details'!$N$15,IF(AK354="CHR",'Order Details'!$P$15,""))</f>
        <v/>
      </c>
      <c r="BH354" s="52" t="str">
        <f>IF(AL354="GGP-uLD",'Order Details'!$N$18,"")</f>
        <v/>
      </c>
      <c r="BI354" s="80" t="str">
        <f>IF(AM354="PV",'Order Details'!$N$24,"")</f>
        <v/>
      </c>
      <c r="BJ354" s="78" t="str">
        <f>IF(AN354="HPS",'Order Details'!$N$34,IF(AN354="HPS ADD ON",'Order Details'!$M$34,""))</f>
        <v/>
      </c>
      <c r="BK354" s="78" t="str">
        <f>IF(AO354="CC",'Order Details'!$N$33,IF(AO354="CC ADD ON",'Order Details'!$M$33,""))</f>
        <v/>
      </c>
      <c r="BL354" s="79" t="str">
        <f>IF(AP354="DL",'Order Details'!$N$35,"")</f>
        <v/>
      </c>
      <c r="BM354" s="79" t="str">
        <f>IF(AQ354="RC",'Order Details'!$N$36,"")</f>
        <v/>
      </c>
      <c r="BN354" s="79" t="str">
        <f>IF(AR354="OH",'Order Details'!$N$37,"")</f>
        <v/>
      </c>
      <c r="BO354" s="79" t="str">
        <f>IF(AS354="BVD",'Order Details'!$N$38,"")</f>
        <v/>
      </c>
      <c r="BP354" s="79" t="str">
        <f>IF(AT354="AM",'Order Details'!$N$40,"")</f>
        <v/>
      </c>
      <c r="BQ354" s="79" t="str">
        <f>IF(AU354="NH",'Order Details'!$N$41,"")</f>
        <v/>
      </c>
      <c r="BR354" s="79" t="str">
        <f>IF(AV354="CA",'Order Details'!$N$42,"")</f>
        <v/>
      </c>
      <c r="BS354" s="79" t="str">
        <f>IF(AW354="DD",'Order Details'!$N$43,"")</f>
        <v/>
      </c>
      <c r="BT354" s="79" t="str">
        <f>IF(AX354="TH",'Order Details'!$N$45,"")</f>
        <v/>
      </c>
      <c r="BU354" s="79" t="str">
        <f>IF(AY354="PHA",'Order Details'!$N$44,"")</f>
        <v/>
      </c>
      <c r="BV354" s="79" t="str">
        <f>IF(AZ354="OS",'Order Details'!$N$46,"")</f>
        <v/>
      </c>
      <c r="BW354" s="79" t="str">
        <f>IF(BA354="RUN PANEL",'Order Details'!$N$39,"")</f>
        <v/>
      </c>
      <c r="BX354" s="79" t="str">
        <f t="shared" si="118"/>
        <v/>
      </c>
    </row>
    <row r="355" spans="1:76" ht="14.85" customHeight="1">
      <c r="A355" s="22" t="str">
        <f>IF('Request Testing'!A355&gt;0,'Request Testing'!A355,"")</f>
        <v/>
      </c>
      <c r="B355" s="70" t="str">
        <f>IF('Request Testing'!B355="","",'Request Testing'!B355)</f>
        <v/>
      </c>
      <c r="C355" s="70" t="str">
        <f>IF('Request Testing'!C355="","",'Request Testing'!C355)</f>
        <v/>
      </c>
      <c r="D355" s="24" t="str">
        <f>IF('Request Testing'!D355="","",'Request Testing'!D355)</f>
        <v/>
      </c>
      <c r="E355" s="24" t="str">
        <f>IF('Request Testing'!E355="","",'Request Testing'!E355)</f>
        <v/>
      </c>
      <c r="F355" s="24" t="str">
        <f>IF('Request Testing'!F355="","",'Request Testing'!F355)</f>
        <v/>
      </c>
      <c r="G355" s="22" t="str">
        <f>IF('Request Testing'!G355="","",'Request Testing'!G355)</f>
        <v/>
      </c>
      <c r="H355" s="71" t="str">
        <f>IF('Request Testing'!H355="","",'Request Testing'!H355)</f>
        <v/>
      </c>
      <c r="I355" s="22" t="str">
        <f>IF('Request Testing'!I355="","",'Request Testing'!I355)</f>
        <v/>
      </c>
      <c r="J355" s="22" t="str">
        <f>IF('Request Testing'!J355="","",'Request Testing'!J355)</f>
        <v/>
      </c>
      <c r="K355" s="22" t="str">
        <f>IF('Request Testing'!K355="","",'Request Testing'!K355)</f>
        <v/>
      </c>
      <c r="L355" s="70" t="str">
        <f>IF('Request Testing'!L355="","",'Request Testing'!L355)</f>
        <v/>
      </c>
      <c r="M355" s="70" t="str">
        <f>IF('Request Testing'!M355="","",'Request Testing'!M355)</f>
        <v/>
      </c>
      <c r="N355" s="70" t="str">
        <f>IF('Request Testing'!N355="","",'Request Testing'!N355)</f>
        <v/>
      </c>
      <c r="O355" s="72" t="str">
        <f>IF('Request Testing'!O355&lt;1,"",IF(AND(OR('Request Testing'!L355&gt;0,'Request Testing'!M355&gt;0,'Request Testing'!N355&gt;0),COUNTA('Request Testing'!O355)&gt;0),"","PV"))</f>
        <v/>
      </c>
      <c r="P355" s="72" t="str">
        <f>IF('Request Testing'!P355&lt;1,"",IF(AND(OR('Request Testing'!L355&gt;0,'Request Testing'!M355&gt;0),COUNTA('Request Testing'!P355)&gt;0),"HPS ADD ON","HPS"))</f>
        <v/>
      </c>
      <c r="Q355" s="72" t="str">
        <f>IF('Request Testing'!Q355&lt;1,"",IF(AND(OR('Request Testing'!L355&gt;0,'Request Testing'!M355&gt;0),COUNTA('Request Testing'!Q355)&gt;0),"CC ADD ON","CC"))</f>
        <v/>
      </c>
      <c r="R355" s="72" t="str">
        <f>IF('Request Testing'!R355&lt;1,"",IF(AND(OR('Request Testing'!L355&gt;0,'Request Testing'!M355&gt;0),COUNTA('Request Testing'!R355)&gt;0),"RC ADD ON","RC"))</f>
        <v/>
      </c>
      <c r="S355" s="70" t="str">
        <f>IF('Request Testing'!S355&lt;1,"",IF(AND(OR('Request Testing'!L355&gt;0,'Request Testing'!M355&gt;0),COUNTA('Request Testing'!S355)&gt;0),"DL ADD ON","DL"))</f>
        <v/>
      </c>
      <c r="T355" s="70" t="str">
        <f>IF('Request Testing'!T355="","",'Request Testing'!T355)</f>
        <v/>
      </c>
      <c r="U355" s="70" t="str">
        <f>IF('Request Testing'!U355&lt;1,"",IF(AND(OR('Request Testing'!L355&gt;0,'Request Testing'!M355&gt;0),COUNTA('Request Testing'!U355)&gt;0),"OH ADD ON","OH"))</f>
        <v/>
      </c>
      <c r="V355" s="73" t="str">
        <f>IF('Request Testing'!V355&lt;1,"",IF(AND(OR('Request Testing'!L355&gt;0,'Request Testing'!M355&gt;0),COUNTA('Request Testing'!V355)&gt;0),"GCP","AM"))</f>
        <v/>
      </c>
      <c r="W355" s="73" t="str">
        <f>IF('Request Testing'!W355&lt;1,"",IF(AND(OR('Request Testing'!L355&gt;0,'Request Testing'!M355&gt;0),COUNTA('Request Testing'!W355)&gt;0),"GCP","NH"))</f>
        <v/>
      </c>
      <c r="X355" s="73" t="str">
        <f>IF('Request Testing'!X355&lt;1,"",IF(AND(OR('Request Testing'!L355&gt;0,'Request Testing'!M355&gt;0),COUNTA('Request Testing'!X355)&gt;0),"GCP","CA"))</f>
        <v/>
      </c>
      <c r="Y355" s="73" t="str">
        <f>IF('Request Testing'!Y355&lt;1,"",IF(AND(OR('Request Testing'!L355&gt;0,'Request Testing'!M355&gt;0),COUNTA('Request Testing'!Y355)&gt;0),"GCP","DD"))</f>
        <v/>
      </c>
      <c r="Z355" s="73" t="str">
        <f>IF('Request Testing'!Z355&lt;1,"",IF(AND(OR('Request Testing'!L355&gt;0,'Request Testing'!M355&gt;0),COUNTA('Request Testing'!Z355)&gt;0),"GCP","TH"))</f>
        <v/>
      </c>
      <c r="AA355" s="73" t="str">
        <f>IF('Request Testing'!AA355&lt;1,"",IF(AND(OR('Request Testing'!L355&gt;0,'Request Testing'!M355&gt;0),COUNTA('Request Testing'!AA355)&gt;0),"GCP","PHA"))</f>
        <v/>
      </c>
      <c r="AB355" s="73" t="str">
        <f>IF('Request Testing'!AB355&lt;1,"",IF(AND(OR('Request Testing'!L355&gt;0,'Request Testing'!M355&gt;0),COUNTA('Request Testing'!AB355)&gt;0),"GCP","OS"))</f>
        <v/>
      </c>
      <c r="AE355" s="74" t="str">
        <f>IF(OR('Request Testing'!L355&gt;0,'Request Testing'!M355&gt;0,'Request Testing'!N355&gt;0,'Request Testing'!O355&gt;0,'Request Testing'!P355&gt;0,'Request Testing'!Q355&gt;0,'Request Testing'!R355&gt;0,'Request Testing'!S355&gt;0,'Request Testing'!T355&gt;0,'Request Testing'!U355&gt;0,'Request Testing'!V355&gt;0,'Request Testing'!W355&gt;0,'Request Testing'!X355&gt;0,'Request Testing'!Y355&gt;0,'Request Testing'!Z355&gt;0,'Request Testing'!AA355&gt;0,'Request Testing'!AB355&gt;0),"X","")</f>
        <v/>
      </c>
      <c r="AF355" s="75" t="str">
        <f>IF(ISNUMBER(SEARCH({"S"},C355)),"S",IF(ISNUMBER(SEARCH({"M"},C355)),"B",IF(ISNUMBER(SEARCH({"B"},C355)),"B",IF(ISNUMBER(SEARCH({"C"},C355)),"C",IF(ISNUMBER(SEARCH({"H"},C355)),"C",IF(ISNUMBER(SEARCH({"F"},C355)),"C",""))))))</f>
        <v/>
      </c>
      <c r="AG355" s="74" t="str">
        <f t="shared" si="100"/>
        <v/>
      </c>
      <c r="AH355" s="74" t="str">
        <f t="shared" si="101"/>
        <v/>
      </c>
      <c r="AI355" s="74" t="str">
        <f t="shared" si="102"/>
        <v/>
      </c>
      <c r="AJ355" s="4" t="str">
        <f t="shared" si="103"/>
        <v/>
      </c>
      <c r="AK355" s="76" t="str">
        <f>IF('Request Testing'!M355&lt;1,"",IF(AND(OR('Request Testing'!$E$1&gt;0),COUNTA('Request Testing'!M355)&gt;0),"CHR","GGP-LD"))</f>
        <v/>
      </c>
      <c r="AL355" s="4" t="str">
        <f t="shared" si="104"/>
        <v/>
      </c>
      <c r="AM355" s="52" t="str">
        <f t="shared" si="105"/>
        <v/>
      </c>
      <c r="AN355" s="4" t="str">
        <f t="shared" si="106"/>
        <v/>
      </c>
      <c r="AO355" s="4" t="str">
        <f t="shared" si="107"/>
        <v/>
      </c>
      <c r="AP355" s="74" t="str">
        <f t="shared" si="108"/>
        <v/>
      </c>
      <c r="AQ355" s="4" t="str">
        <f t="shared" si="109"/>
        <v/>
      </c>
      <c r="AR355" s="4" t="str">
        <f t="shared" si="119"/>
        <v/>
      </c>
      <c r="AS355" s="74" t="str">
        <f t="shared" si="110"/>
        <v/>
      </c>
      <c r="AT355" s="4" t="str">
        <f t="shared" si="111"/>
        <v/>
      </c>
      <c r="AU355" s="4" t="str">
        <f t="shared" si="112"/>
        <v/>
      </c>
      <c r="AV355" s="4" t="str">
        <f t="shared" si="113"/>
        <v/>
      </c>
      <c r="AW355" s="4" t="str">
        <f t="shared" si="114"/>
        <v/>
      </c>
      <c r="AX355" s="4" t="str">
        <f t="shared" si="115"/>
        <v/>
      </c>
      <c r="AY355" s="4" t="str">
        <f t="shared" si="116"/>
        <v/>
      </c>
      <c r="AZ355" s="4" t="str">
        <f t="shared" si="117"/>
        <v/>
      </c>
      <c r="BA355" s="77" t="str">
        <f>IF(AND(OR('Request Testing'!L355&gt;0,'Request Testing'!M355&gt;0),COUNTA('Request Testing'!V355:AB355)&gt;0),"Run Panel","")</f>
        <v/>
      </c>
      <c r="BC355" s="78" t="str">
        <f>IF(AG355="Blood Card",'Order Details'!$S$34,"")</f>
        <v/>
      </c>
      <c r="BD355" s="78" t="str">
        <f>IF(AH355="Hair Card",'Order Details'!$S$35,"")</f>
        <v/>
      </c>
      <c r="BF355" s="4" t="str">
        <f>IF(AJ355="GGP-HD",'Order Details'!$N$10,"")</f>
        <v/>
      </c>
      <c r="BG355" s="79" t="str">
        <f>IF(AK355="GGP-LD",'Order Details'!$N$15,IF(AK355="CHR",'Order Details'!$P$15,""))</f>
        <v/>
      </c>
      <c r="BH355" s="52" t="str">
        <f>IF(AL355="GGP-uLD",'Order Details'!$N$18,"")</f>
        <v/>
      </c>
      <c r="BI355" s="80" t="str">
        <f>IF(AM355="PV",'Order Details'!$N$24,"")</f>
        <v/>
      </c>
      <c r="BJ355" s="78" t="str">
        <f>IF(AN355="HPS",'Order Details'!$N$34,IF(AN355="HPS ADD ON",'Order Details'!$M$34,""))</f>
        <v/>
      </c>
      <c r="BK355" s="78" t="str">
        <f>IF(AO355="CC",'Order Details'!$N$33,IF(AO355="CC ADD ON",'Order Details'!$M$33,""))</f>
        <v/>
      </c>
      <c r="BL355" s="79" t="str">
        <f>IF(AP355="DL",'Order Details'!$N$35,"")</f>
        <v/>
      </c>
      <c r="BM355" s="79" t="str">
        <f>IF(AQ355="RC",'Order Details'!$N$36,"")</f>
        <v/>
      </c>
      <c r="BN355" s="79" t="str">
        <f>IF(AR355="OH",'Order Details'!$N$37,"")</f>
        <v/>
      </c>
      <c r="BO355" s="79" t="str">
        <f>IF(AS355="BVD",'Order Details'!$N$38,"")</f>
        <v/>
      </c>
      <c r="BP355" s="79" t="str">
        <f>IF(AT355="AM",'Order Details'!$N$40,"")</f>
        <v/>
      </c>
      <c r="BQ355" s="79" t="str">
        <f>IF(AU355="NH",'Order Details'!$N$41,"")</f>
        <v/>
      </c>
      <c r="BR355" s="79" t="str">
        <f>IF(AV355="CA",'Order Details'!$N$42,"")</f>
        <v/>
      </c>
      <c r="BS355" s="79" t="str">
        <f>IF(AW355="DD",'Order Details'!$N$43,"")</f>
        <v/>
      </c>
      <c r="BT355" s="79" t="str">
        <f>IF(AX355="TH",'Order Details'!$N$45,"")</f>
        <v/>
      </c>
      <c r="BU355" s="79" t="str">
        <f>IF(AY355="PHA",'Order Details'!$N$44,"")</f>
        <v/>
      </c>
      <c r="BV355" s="79" t="str">
        <f>IF(AZ355="OS",'Order Details'!$N$46,"")</f>
        <v/>
      </c>
      <c r="BW355" s="79" t="str">
        <f>IF(BA355="RUN PANEL",'Order Details'!$N$39,"")</f>
        <v/>
      </c>
      <c r="BX355" s="79" t="str">
        <f t="shared" si="118"/>
        <v/>
      </c>
    </row>
    <row r="356" spans="1:76" ht="14.85" customHeight="1">
      <c r="A356" s="22" t="str">
        <f>IF('Request Testing'!A356&gt;0,'Request Testing'!A356,"")</f>
        <v/>
      </c>
      <c r="B356" s="70" t="str">
        <f>IF('Request Testing'!B356="","",'Request Testing'!B356)</f>
        <v/>
      </c>
      <c r="C356" s="70" t="str">
        <f>IF('Request Testing'!C356="","",'Request Testing'!C356)</f>
        <v/>
      </c>
      <c r="D356" s="24" t="str">
        <f>IF('Request Testing'!D356="","",'Request Testing'!D356)</f>
        <v/>
      </c>
      <c r="E356" s="24" t="str">
        <f>IF('Request Testing'!E356="","",'Request Testing'!E356)</f>
        <v/>
      </c>
      <c r="F356" s="24" t="str">
        <f>IF('Request Testing'!F356="","",'Request Testing'!F356)</f>
        <v/>
      </c>
      <c r="G356" s="22" t="str">
        <f>IF('Request Testing'!G356="","",'Request Testing'!G356)</f>
        <v/>
      </c>
      <c r="H356" s="71" t="str">
        <f>IF('Request Testing'!H356="","",'Request Testing'!H356)</f>
        <v/>
      </c>
      <c r="I356" s="22" t="str">
        <f>IF('Request Testing'!I356="","",'Request Testing'!I356)</f>
        <v/>
      </c>
      <c r="J356" s="22" t="str">
        <f>IF('Request Testing'!J356="","",'Request Testing'!J356)</f>
        <v/>
      </c>
      <c r="K356" s="22" t="str">
        <f>IF('Request Testing'!K356="","",'Request Testing'!K356)</f>
        <v/>
      </c>
      <c r="L356" s="70" t="str">
        <f>IF('Request Testing'!L356="","",'Request Testing'!L356)</f>
        <v/>
      </c>
      <c r="M356" s="70" t="str">
        <f>IF('Request Testing'!M356="","",'Request Testing'!M356)</f>
        <v/>
      </c>
      <c r="N356" s="70" t="str">
        <f>IF('Request Testing'!N356="","",'Request Testing'!N356)</f>
        <v/>
      </c>
      <c r="O356" s="72" t="str">
        <f>IF('Request Testing'!O356&lt;1,"",IF(AND(OR('Request Testing'!L356&gt;0,'Request Testing'!M356&gt;0,'Request Testing'!N356&gt;0),COUNTA('Request Testing'!O356)&gt;0),"","PV"))</f>
        <v/>
      </c>
      <c r="P356" s="72" t="str">
        <f>IF('Request Testing'!P356&lt;1,"",IF(AND(OR('Request Testing'!L356&gt;0,'Request Testing'!M356&gt;0),COUNTA('Request Testing'!P356)&gt;0),"HPS ADD ON","HPS"))</f>
        <v/>
      </c>
      <c r="Q356" s="72" t="str">
        <f>IF('Request Testing'!Q356&lt;1,"",IF(AND(OR('Request Testing'!L356&gt;0,'Request Testing'!M356&gt;0),COUNTA('Request Testing'!Q356)&gt;0),"CC ADD ON","CC"))</f>
        <v/>
      </c>
      <c r="R356" s="72" t="str">
        <f>IF('Request Testing'!R356&lt;1,"",IF(AND(OR('Request Testing'!L356&gt;0,'Request Testing'!M356&gt;0),COUNTA('Request Testing'!R356)&gt;0),"RC ADD ON","RC"))</f>
        <v/>
      </c>
      <c r="S356" s="70" t="str">
        <f>IF('Request Testing'!S356&lt;1,"",IF(AND(OR('Request Testing'!L356&gt;0,'Request Testing'!M356&gt;0),COUNTA('Request Testing'!S356)&gt;0),"DL ADD ON","DL"))</f>
        <v/>
      </c>
      <c r="T356" s="70" t="str">
        <f>IF('Request Testing'!T356="","",'Request Testing'!T356)</f>
        <v/>
      </c>
      <c r="U356" s="70" t="str">
        <f>IF('Request Testing'!U356&lt;1,"",IF(AND(OR('Request Testing'!L356&gt;0,'Request Testing'!M356&gt;0),COUNTA('Request Testing'!U356)&gt;0),"OH ADD ON","OH"))</f>
        <v/>
      </c>
      <c r="V356" s="73" t="str">
        <f>IF('Request Testing'!V356&lt;1,"",IF(AND(OR('Request Testing'!L356&gt;0,'Request Testing'!M356&gt;0),COUNTA('Request Testing'!V356)&gt;0),"GCP","AM"))</f>
        <v/>
      </c>
      <c r="W356" s="73" t="str">
        <f>IF('Request Testing'!W356&lt;1,"",IF(AND(OR('Request Testing'!L356&gt;0,'Request Testing'!M356&gt;0),COUNTA('Request Testing'!W356)&gt;0),"GCP","NH"))</f>
        <v/>
      </c>
      <c r="X356" s="73" t="str">
        <f>IF('Request Testing'!X356&lt;1,"",IF(AND(OR('Request Testing'!L356&gt;0,'Request Testing'!M356&gt;0),COUNTA('Request Testing'!X356)&gt;0),"GCP","CA"))</f>
        <v/>
      </c>
      <c r="Y356" s="73" t="str">
        <f>IF('Request Testing'!Y356&lt;1,"",IF(AND(OR('Request Testing'!L356&gt;0,'Request Testing'!M356&gt;0),COUNTA('Request Testing'!Y356)&gt;0),"GCP","DD"))</f>
        <v/>
      </c>
      <c r="Z356" s="73" t="str">
        <f>IF('Request Testing'!Z356&lt;1,"",IF(AND(OR('Request Testing'!L356&gt;0,'Request Testing'!M356&gt;0),COUNTA('Request Testing'!Z356)&gt;0),"GCP","TH"))</f>
        <v/>
      </c>
      <c r="AA356" s="73" t="str">
        <f>IF('Request Testing'!AA356&lt;1,"",IF(AND(OR('Request Testing'!L356&gt;0,'Request Testing'!M356&gt;0),COUNTA('Request Testing'!AA356)&gt;0),"GCP","PHA"))</f>
        <v/>
      </c>
      <c r="AB356" s="73" t="str">
        <f>IF('Request Testing'!AB356&lt;1,"",IF(AND(OR('Request Testing'!L356&gt;0,'Request Testing'!M356&gt;0),COUNTA('Request Testing'!AB356)&gt;0),"GCP","OS"))</f>
        <v/>
      </c>
      <c r="AE356" s="74" t="str">
        <f>IF(OR('Request Testing'!L356&gt;0,'Request Testing'!M356&gt;0,'Request Testing'!N356&gt;0,'Request Testing'!O356&gt;0,'Request Testing'!P356&gt;0,'Request Testing'!Q356&gt;0,'Request Testing'!R356&gt;0,'Request Testing'!S356&gt;0,'Request Testing'!T356&gt;0,'Request Testing'!U356&gt;0,'Request Testing'!V356&gt;0,'Request Testing'!W356&gt;0,'Request Testing'!X356&gt;0,'Request Testing'!Y356&gt;0,'Request Testing'!Z356&gt;0,'Request Testing'!AA356&gt;0,'Request Testing'!AB356&gt;0),"X","")</f>
        <v/>
      </c>
      <c r="AF356" s="75" t="str">
        <f>IF(ISNUMBER(SEARCH({"S"},C356)),"S",IF(ISNUMBER(SEARCH({"M"},C356)),"B",IF(ISNUMBER(SEARCH({"B"},C356)),"B",IF(ISNUMBER(SEARCH({"C"},C356)),"C",IF(ISNUMBER(SEARCH({"H"},C356)),"C",IF(ISNUMBER(SEARCH({"F"},C356)),"C",""))))))</f>
        <v/>
      </c>
      <c r="AG356" s="74" t="str">
        <f t="shared" si="100"/>
        <v/>
      </c>
      <c r="AH356" s="74" t="str">
        <f t="shared" si="101"/>
        <v/>
      </c>
      <c r="AI356" s="74" t="str">
        <f t="shared" si="102"/>
        <v/>
      </c>
      <c r="AJ356" s="4" t="str">
        <f t="shared" si="103"/>
        <v/>
      </c>
      <c r="AK356" s="76" t="str">
        <f>IF('Request Testing'!M356&lt;1,"",IF(AND(OR('Request Testing'!$E$1&gt;0),COUNTA('Request Testing'!M356)&gt;0),"CHR","GGP-LD"))</f>
        <v/>
      </c>
      <c r="AL356" s="4" t="str">
        <f t="shared" si="104"/>
        <v/>
      </c>
      <c r="AM356" s="52" t="str">
        <f t="shared" si="105"/>
        <v/>
      </c>
      <c r="AN356" s="4" t="str">
        <f t="shared" si="106"/>
        <v/>
      </c>
      <c r="AO356" s="4" t="str">
        <f t="shared" si="107"/>
        <v/>
      </c>
      <c r="AP356" s="74" t="str">
        <f t="shared" si="108"/>
        <v/>
      </c>
      <c r="AQ356" s="4" t="str">
        <f t="shared" si="109"/>
        <v/>
      </c>
      <c r="AR356" s="4" t="str">
        <f t="shared" si="119"/>
        <v/>
      </c>
      <c r="AS356" s="74" t="str">
        <f t="shared" si="110"/>
        <v/>
      </c>
      <c r="AT356" s="4" t="str">
        <f t="shared" si="111"/>
        <v/>
      </c>
      <c r="AU356" s="4" t="str">
        <f t="shared" si="112"/>
        <v/>
      </c>
      <c r="AV356" s="4" t="str">
        <f t="shared" si="113"/>
        <v/>
      </c>
      <c r="AW356" s="4" t="str">
        <f t="shared" si="114"/>
        <v/>
      </c>
      <c r="AX356" s="4" t="str">
        <f t="shared" si="115"/>
        <v/>
      </c>
      <c r="AY356" s="4" t="str">
        <f t="shared" si="116"/>
        <v/>
      </c>
      <c r="AZ356" s="4" t="str">
        <f t="shared" si="117"/>
        <v/>
      </c>
      <c r="BA356" s="77" t="str">
        <f>IF(AND(OR('Request Testing'!L356&gt;0,'Request Testing'!M356&gt;0),COUNTA('Request Testing'!V356:AB356)&gt;0),"Run Panel","")</f>
        <v/>
      </c>
      <c r="BC356" s="78" t="str">
        <f>IF(AG356="Blood Card",'Order Details'!$S$34,"")</f>
        <v/>
      </c>
      <c r="BD356" s="78" t="str">
        <f>IF(AH356="Hair Card",'Order Details'!$S$35,"")</f>
        <v/>
      </c>
      <c r="BF356" s="4" t="str">
        <f>IF(AJ356="GGP-HD",'Order Details'!$N$10,"")</f>
        <v/>
      </c>
      <c r="BG356" s="79" t="str">
        <f>IF(AK356="GGP-LD",'Order Details'!$N$15,IF(AK356="CHR",'Order Details'!$P$15,""))</f>
        <v/>
      </c>
      <c r="BH356" s="52" t="str">
        <f>IF(AL356="GGP-uLD",'Order Details'!$N$18,"")</f>
        <v/>
      </c>
      <c r="BI356" s="80" t="str">
        <f>IF(AM356="PV",'Order Details'!$N$24,"")</f>
        <v/>
      </c>
      <c r="BJ356" s="78" t="str">
        <f>IF(AN356="HPS",'Order Details'!$N$34,IF(AN356="HPS ADD ON",'Order Details'!$M$34,""))</f>
        <v/>
      </c>
      <c r="BK356" s="78" t="str">
        <f>IF(AO356="CC",'Order Details'!$N$33,IF(AO356="CC ADD ON",'Order Details'!$M$33,""))</f>
        <v/>
      </c>
      <c r="BL356" s="79" t="str">
        <f>IF(AP356="DL",'Order Details'!$N$35,"")</f>
        <v/>
      </c>
      <c r="BM356" s="79" t="str">
        <f>IF(AQ356="RC",'Order Details'!$N$36,"")</f>
        <v/>
      </c>
      <c r="BN356" s="79" t="str">
        <f>IF(AR356="OH",'Order Details'!$N$37,"")</f>
        <v/>
      </c>
      <c r="BO356" s="79" t="str">
        <f>IF(AS356="BVD",'Order Details'!$N$38,"")</f>
        <v/>
      </c>
      <c r="BP356" s="79" t="str">
        <f>IF(AT356="AM",'Order Details'!$N$40,"")</f>
        <v/>
      </c>
      <c r="BQ356" s="79" t="str">
        <f>IF(AU356="NH",'Order Details'!$N$41,"")</f>
        <v/>
      </c>
      <c r="BR356" s="79" t="str">
        <f>IF(AV356="CA",'Order Details'!$N$42,"")</f>
        <v/>
      </c>
      <c r="BS356" s="79" t="str">
        <f>IF(AW356="DD",'Order Details'!$N$43,"")</f>
        <v/>
      </c>
      <c r="BT356" s="79" t="str">
        <f>IF(AX356="TH",'Order Details'!$N$45,"")</f>
        <v/>
      </c>
      <c r="BU356" s="79" t="str">
        <f>IF(AY356="PHA",'Order Details'!$N$44,"")</f>
        <v/>
      </c>
      <c r="BV356" s="79" t="str">
        <f>IF(AZ356="OS",'Order Details'!$N$46,"")</f>
        <v/>
      </c>
      <c r="BW356" s="79" t="str">
        <f>IF(BA356="RUN PANEL",'Order Details'!$N$39,"")</f>
        <v/>
      </c>
      <c r="BX356" s="79" t="str">
        <f t="shared" si="118"/>
        <v/>
      </c>
    </row>
    <row r="357" spans="1:76" ht="14.85" customHeight="1">
      <c r="A357" s="22" t="str">
        <f>IF('Request Testing'!A357&gt;0,'Request Testing'!A357,"")</f>
        <v/>
      </c>
      <c r="B357" s="70" t="str">
        <f>IF('Request Testing'!B357="","",'Request Testing'!B357)</f>
        <v/>
      </c>
      <c r="C357" s="70" t="str">
        <f>IF('Request Testing'!C357="","",'Request Testing'!C357)</f>
        <v/>
      </c>
      <c r="D357" s="24" t="str">
        <f>IF('Request Testing'!D357="","",'Request Testing'!D357)</f>
        <v/>
      </c>
      <c r="E357" s="24" t="str">
        <f>IF('Request Testing'!E357="","",'Request Testing'!E357)</f>
        <v/>
      </c>
      <c r="F357" s="24" t="str">
        <f>IF('Request Testing'!F357="","",'Request Testing'!F357)</f>
        <v/>
      </c>
      <c r="G357" s="22" t="str">
        <f>IF('Request Testing'!G357="","",'Request Testing'!G357)</f>
        <v/>
      </c>
      <c r="H357" s="71" t="str">
        <f>IF('Request Testing'!H357="","",'Request Testing'!H357)</f>
        <v/>
      </c>
      <c r="I357" s="22" t="str">
        <f>IF('Request Testing'!I357="","",'Request Testing'!I357)</f>
        <v/>
      </c>
      <c r="J357" s="22" t="str">
        <f>IF('Request Testing'!J357="","",'Request Testing'!J357)</f>
        <v/>
      </c>
      <c r="K357" s="22" t="str">
        <f>IF('Request Testing'!K357="","",'Request Testing'!K357)</f>
        <v/>
      </c>
      <c r="L357" s="70" t="str">
        <f>IF('Request Testing'!L357="","",'Request Testing'!L357)</f>
        <v/>
      </c>
      <c r="M357" s="70" t="str">
        <f>IF('Request Testing'!M357="","",'Request Testing'!M357)</f>
        <v/>
      </c>
      <c r="N357" s="70" t="str">
        <f>IF('Request Testing'!N357="","",'Request Testing'!N357)</f>
        <v/>
      </c>
      <c r="O357" s="72" t="str">
        <f>IF('Request Testing'!O357&lt;1,"",IF(AND(OR('Request Testing'!L357&gt;0,'Request Testing'!M357&gt;0,'Request Testing'!N357&gt;0),COUNTA('Request Testing'!O357)&gt;0),"","PV"))</f>
        <v/>
      </c>
      <c r="P357" s="72" t="str">
        <f>IF('Request Testing'!P357&lt;1,"",IF(AND(OR('Request Testing'!L357&gt;0,'Request Testing'!M357&gt;0),COUNTA('Request Testing'!P357)&gt;0),"HPS ADD ON","HPS"))</f>
        <v/>
      </c>
      <c r="Q357" s="72" t="str">
        <f>IF('Request Testing'!Q357&lt;1,"",IF(AND(OR('Request Testing'!L357&gt;0,'Request Testing'!M357&gt;0),COUNTA('Request Testing'!Q357)&gt;0),"CC ADD ON","CC"))</f>
        <v/>
      </c>
      <c r="R357" s="72" t="str">
        <f>IF('Request Testing'!R357&lt;1,"",IF(AND(OR('Request Testing'!L357&gt;0,'Request Testing'!M357&gt;0),COUNTA('Request Testing'!R357)&gt;0),"RC ADD ON","RC"))</f>
        <v/>
      </c>
      <c r="S357" s="70" t="str">
        <f>IF('Request Testing'!S357&lt;1,"",IF(AND(OR('Request Testing'!L357&gt;0,'Request Testing'!M357&gt;0),COUNTA('Request Testing'!S357)&gt;0),"DL ADD ON","DL"))</f>
        <v/>
      </c>
      <c r="T357" s="70" t="str">
        <f>IF('Request Testing'!T357="","",'Request Testing'!T357)</f>
        <v/>
      </c>
      <c r="U357" s="70" t="str">
        <f>IF('Request Testing'!U357&lt;1,"",IF(AND(OR('Request Testing'!L357&gt;0,'Request Testing'!M357&gt;0),COUNTA('Request Testing'!U357)&gt;0),"OH ADD ON","OH"))</f>
        <v/>
      </c>
      <c r="V357" s="73" t="str">
        <f>IF('Request Testing'!V357&lt;1,"",IF(AND(OR('Request Testing'!L357&gt;0,'Request Testing'!M357&gt;0),COUNTA('Request Testing'!V357)&gt;0),"GCP","AM"))</f>
        <v/>
      </c>
      <c r="W357" s="73" t="str">
        <f>IF('Request Testing'!W357&lt;1,"",IF(AND(OR('Request Testing'!L357&gt;0,'Request Testing'!M357&gt;0),COUNTA('Request Testing'!W357)&gt;0),"GCP","NH"))</f>
        <v/>
      </c>
      <c r="X357" s="73" t="str">
        <f>IF('Request Testing'!X357&lt;1,"",IF(AND(OR('Request Testing'!L357&gt;0,'Request Testing'!M357&gt;0),COUNTA('Request Testing'!X357)&gt;0),"GCP","CA"))</f>
        <v/>
      </c>
      <c r="Y357" s="73" t="str">
        <f>IF('Request Testing'!Y357&lt;1,"",IF(AND(OR('Request Testing'!L357&gt;0,'Request Testing'!M357&gt;0),COUNTA('Request Testing'!Y357)&gt;0),"GCP","DD"))</f>
        <v/>
      </c>
      <c r="Z357" s="73" t="str">
        <f>IF('Request Testing'!Z357&lt;1,"",IF(AND(OR('Request Testing'!L357&gt;0,'Request Testing'!M357&gt;0),COUNTA('Request Testing'!Z357)&gt;0),"GCP","TH"))</f>
        <v/>
      </c>
      <c r="AA357" s="73" t="str">
        <f>IF('Request Testing'!AA357&lt;1,"",IF(AND(OR('Request Testing'!L357&gt;0,'Request Testing'!M357&gt;0),COUNTA('Request Testing'!AA357)&gt;0),"GCP","PHA"))</f>
        <v/>
      </c>
      <c r="AB357" s="73" t="str">
        <f>IF('Request Testing'!AB357&lt;1,"",IF(AND(OR('Request Testing'!L357&gt;0,'Request Testing'!M357&gt;0),COUNTA('Request Testing'!AB357)&gt;0),"GCP","OS"))</f>
        <v/>
      </c>
      <c r="AE357" s="74" t="str">
        <f>IF(OR('Request Testing'!L357&gt;0,'Request Testing'!M357&gt;0,'Request Testing'!N357&gt;0,'Request Testing'!O357&gt;0,'Request Testing'!P357&gt;0,'Request Testing'!Q357&gt;0,'Request Testing'!R357&gt;0,'Request Testing'!S357&gt;0,'Request Testing'!T357&gt;0,'Request Testing'!U357&gt;0,'Request Testing'!V357&gt;0,'Request Testing'!W357&gt;0,'Request Testing'!X357&gt;0,'Request Testing'!Y357&gt;0,'Request Testing'!Z357&gt;0,'Request Testing'!AA357&gt;0,'Request Testing'!AB357&gt;0),"X","")</f>
        <v/>
      </c>
      <c r="AF357" s="75" t="str">
        <f>IF(ISNUMBER(SEARCH({"S"},C357)),"S",IF(ISNUMBER(SEARCH({"M"},C357)),"B",IF(ISNUMBER(SEARCH({"B"},C357)),"B",IF(ISNUMBER(SEARCH({"C"},C357)),"C",IF(ISNUMBER(SEARCH({"H"},C357)),"C",IF(ISNUMBER(SEARCH({"F"},C357)),"C",""))))))</f>
        <v/>
      </c>
      <c r="AG357" s="74" t="str">
        <f t="shared" si="100"/>
        <v/>
      </c>
      <c r="AH357" s="74" t="str">
        <f t="shared" si="101"/>
        <v/>
      </c>
      <c r="AI357" s="74" t="str">
        <f t="shared" si="102"/>
        <v/>
      </c>
      <c r="AJ357" s="4" t="str">
        <f t="shared" si="103"/>
        <v/>
      </c>
      <c r="AK357" s="76" t="str">
        <f>IF('Request Testing'!M357&lt;1,"",IF(AND(OR('Request Testing'!$E$1&gt;0),COUNTA('Request Testing'!M357)&gt;0),"CHR","GGP-LD"))</f>
        <v/>
      </c>
      <c r="AL357" s="4" t="str">
        <f t="shared" si="104"/>
        <v/>
      </c>
      <c r="AM357" s="52" t="str">
        <f t="shared" si="105"/>
        <v/>
      </c>
      <c r="AN357" s="4" t="str">
        <f t="shared" si="106"/>
        <v/>
      </c>
      <c r="AO357" s="4" t="str">
        <f t="shared" si="107"/>
        <v/>
      </c>
      <c r="AP357" s="74" t="str">
        <f t="shared" si="108"/>
        <v/>
      </c>
      <c r="AQ357" s="4" t="str">
        <f t="shared" si="109"/>
        <v/>
      </c>
      <c r="AR357" s="4" t="str">
        <f t="shared" si="119"/>
        <v/>
      </c>
      <c r="AS357" s="74" t="str">
        <f t="shared" si="110"/>
        <v/>
      </c>
      <c r="AT357" s="4" t="str">
        <f t="shared" si="111"/>
        <v/>
      </c>
      <c r="AU357" s="4" t="str">
        <f t="shared" si="112"/>
        <v/>
      </c>
      <c r="AV357" s="4" t="str">
        <f t="shared" si="113"/>
        <v/>
      </c>
      <c r="AW357" s="4" t="str">
        <f t="shared" si="114"/>
        <v/>
      </c>
      <c r="AX357" s="4" t="str">
        <f t="shared" si="115"/>
        <v/>
      </c>
      <c r="AY357" s="4" t="str">
        <f t="shared" si="116"/>
        <v/>
      </c>
      <c r="AZ357" s="4" t="str">
        <f t="shared" si="117"/>
        <v/>
      </c>
      <c r="BA357" s="77" t="str">
        <f>IF(AND(OR('Request Testing'!L357&gt;0,'Request Testing'!M357&gt;0),COUNTA('Request Testing'!V357:AB357)&gt;0),"Run Panel","")</f>
        <v/>
      </c>
      <c r="BC357" s="78" t="str">
        <f>IF(AG357="Blood Card",'Order Details'!$S$34,"")</f>
        <v/>
      </c>
      <c r="BD357" s="78" t="str">
        <f>IF(AH357="Hair Card",'Order Details'!$S$35,"")</f>
        <v/>
      </c>
      <c r="BF357" s="4" t="str">
        <f>IF(AJ357="GGP-HD",'Order Details'!$N$10,"")</f>
        <v/>
      </c>
      <c r="BG357" s="79" t="str">
        <f>IF(AK357="GGP-LD",'Order Details'!$N$15,IF(AK357="CHR",'Order Details'!$P$15,""))</f>
        <v/>
      </c>
      <c r="BH357" s="52" t="str">
        <f>IF(AL357="GGP-uLD",'Order Details'!$N$18,"")</f>
        <v/>
      </c>
      <c r="BI357" s="80" t="str">
        <f>IF(AM357="PV",'Order Details'!$N$24,"")</f>
        <v/>
      </c>
      <c r="BJ357" s="78" t="str">
        <f>IF(AN357="HPS",'Order Details'!$N$34,IF(AN357="HPS ADD ON",'Order Details'!$M$34,""))</f>
        <v/>
      </c>
      <c r="BK357" s="78" t="str">
        <f>IF(AO357="CC",'Order Details'!$N$33,IF(AO357="CC ADD ON",'Order Details'!$M$33,""))</f>
        <v/>
      </c>
      <c r="BL357" s="79" t="str">
        <f>IF(AP357="DL",'Order Details'!$N$35,"")</f>
        <v/>
      </c>
      <c r="BM357" s="79" t="str">
        <f>IF(AQ357="RC",'Order Details'!$N$36,"")</f>
        <v/>
      </c>
      <c r="BN357" s="79" t="str">
        <f>IF(AR357="OH",'Order Details'!$N$37,"")</f>
        <v/>
      </c>
      <c r="BO357" s="79" t="str">
        <f>IF(AS357="BVD",'Order Details'!$N$38,"")</f>
        <v/>
      </c>
      <c r="BP357" s="79" t="str">
        <f>IF(AT357="AM",'Order Details'!$N$40,"")</f>
        <v/>
      </c>
      <c r="BQ357" s="79" t="str">
        <f>IF(AU357="NH",'Order Details'!$N$41,"")</f>
        <v/>
      </c>
      <c r="BR357" s="79" t="str">
        <f>IF(AV357="CA",'Order Details'!$N$42,"")</f>
        <v/>
      </c>
      <c r="BS357" s="79" t="str">
        <f>IF(AW357="DD",'Order Details'!$N$43,"")</f>
        <v/>
      </c>
      <c r="BT357" s="79" t="str">
        <f>IF(AX357="TH",'Order Details'!$N$45,"")</f>
        <v/>
      </c>
      <c r="BU357" s="79" t="str">
        <f>IF(AY357="PHA",'Order Details'!$N$44,"")</f>
        <v/>
      </c>
      <c r="BV357" s="79" t="str">
        <f>IF(AZ357="OS",'Order Details'!$N$46,"")</f>
        <v/>
      </c>
      <c r="BW357" s="79" t="str">
        <f>IF(BA357="RUN PANEL",'Order Details'!$N$39,"")</f>
        <v/>
      </c>
      <c r="BX357" s="79" t="str">
        <f t="shared" si="118"/>
        <v/>
      </c>
    </row>
    <row r="358" spans="1:76" ht="14.85" customHeight="1">
      <c r="A358" s="22" t="str">
        <f>IF('Request Testing'!A358&gt;0,'Request Testing'!A358,"")</f>
        <v/>
      </c>
      <c r="B358" s="70" t="str">
        <f>IF('Request Testing'!B358="","",'Request Testing'!B358)</f>
        <v/>
      </c>
      <c r="C358" s="70" t="str">
        <f>IF('Request Testing'!C358="","",'Request Testing'!C358)</f>
        <v/>
      </c>
      <c r="D358" s="24" t="str">
        <f>IF('Request Testing'!D358="","",'Request Testing'!D358)</f>
        <v/>
      </c>
      <c r="E358" s="24" t="str">
        <f>IF('Request Testing'!E358="","",'Request Testing'!E358)</f>
        <v/>
      </c>
      <c r="F358" s="24" t="str">
        <f>IF('Request Testing'!F358="","",'Request Testing'!F358)</f>
        <v/>
      </c>
      <c r="G358" s="22" t="str">
        <f>IF('Request Testing'!G358="","",'Request Testing'!G358)</f>
        <v/>
      </c>
      <c r="H358" s="71" t="str">
        <f>IF('Request Testing'!H358="","",'Request Testing'!H358)</f>
        <v/>
      </c>
      <c r="I358" s="22" t="str">
        <f>IF('Request Testing'!I358="","",'Request Testing'!I358)</f>
        <v/>
      </c>
      <c r="J358" s="22" t="str">
        <f>IF('Request Testing'!J358="","",'Request Testing'!J358)</f>
        <v/>
      </c>
      <c r="K358" s="22" t="str">
        <f>IF('Request Testing'!K358="","",'Request Testing'!K358)</f>
        <v/>
      </c>
      <c r="L358" s="70" t="str">
        <f>IF('Request Testing'!L358="","",'Request Testing'!L358)</f>
        <v/>
      </c>
      <c r="M358" s="70" t="str">
        <f>IF('Request Testing'!M358="","",'Request Testing'!M358)</f>
        <v/>
      </c>
      <c r="N358" s="70" t="str">
        <f>IF('Request Testing'!N358="","",'Request Testing'!N358)</f>
        <v/>
      </c>
      <c r="O358" s="72" t="str">
        <f>IF('Request Testing'!O358&lt;1,"",IF(AND(OR('Request Testing'!L358&gt;0,'Request Testing'!M358&gt;0,'Request Testing'!N358&gt;0),COUNTA('Request Testing'!O358)&gt;0),"","PV"))</f>
        <v/>
      </c>
      <c r="P358" s="72" t="str">
        <f>IF('Request Testing'!P358&lt;1,"",IF(AND(OR('Request Testing'!L358&gt;0,'Request Testing'!M358&gt;0),COUNTA('Request Testing'!P358)&gt;0),"HPS ADD ON","HPS"))</f>
        <v/>
      </c>
      <c r="Q358" s="72" t="str">
        <f>IF('Request Testing'!Q358&lt;1,"",IF(AND(OR('Request Testing'!L358&gt;0,'Request Testing'!M358&gt;0),COUNTA('Request Testing'!Q358)&gt;0),"CC ADD ON","CC"))</f>
        <v/>
      </c>
      <c r="R358" s="72" t="str">
        <f>IF('Request Testing'!R358&lt;1,"",IF(AND(OR('Request Testing'!L358&gt;0,'Request Testing'!M358&gt;0),COUNTA('Request Testing'!R358)&gt;0),"RC ADD ON","RC"))</f>
        <v/>
      </c>
      <c r="S358" s="70" t="str">
        <f>IF('Request Testing'!S358&lt;1,"",IF(AND(OR('Request Testing'!L358&gt;0,'Request Testing'!M358&gt;0),COUNTA('Request Testing'!S358)&gt;0),"DL ADD ON","DL"))</f>
        <v/>
      </c>
      <c r="T358" s="70" t="str">
        <f>IF('Request Testing'!T358="","",'Request Testing'!T358)</f>
        <v/>
      </c>
      <c r="U358" s="70" t="str">
        <f>IF('Request Testing'!U358&lt;1,"",IF(AND(OR('Request Testing'!L358&gt;0,'Request Testing'!M358&gt;0),COUNTA('Request Testing'!U358)&gt;0),"OH ADD ON","OH"))</f>
        <v/>
      </c>
      <c r="V358" s="73" t="str">
        <f>IF('Request Testing'!V358&lt;1,"",IF(AND(OR('Request Testing'!L358&gt;0,'Request Testing'!M358&gt;0),COUNTA('Request Testing'!V358)&gt;0),"GCP","AM"))</f>
        <v/>
      </c>
      <c r="W358" s="73" t="str">
        <f>IF('Request Testing'!W358&lt;1,"",IF(AND(OR('Request Testing'!L358&gt;0,'Request Testing'!M358&gt;0),COUNTA('Request Testing'!W358)&gt;0),"GCP","NH"))</f>
        <v/>
      </c>
      <c r="X358" s="73" t="str">
        <f>IF('Request Testing'!X358&lt;1,"",IF(AND(OR('Request Testing'!L358&gt;0,'Request Testing'!M358&gt;0),COUNTA('Request Testing'!X358)&gt;0),"GCP","CA"))</f>
        <v/>
      </c>
      <c r="Y358" s="73" t="str">
        <f>IF('Request Testing'!Y358&lt;1,"",IF(AND(OR('Request Testing'!L358&gt;0,'Request Testing'!M358&gt;0),COUNTA('Request Testing'!Y358)&gt;0),"GCP","DD"))</f>
        <v/>
      </c>
      <c r="Z358" s="73" t="str">
        <f>IF('Request Testing'!Z358&lt;1,"",IF(AND(OR('Request Testing'!L358&gt;0,'Request Testing'!M358&gt;0),COUNTA('Request Testing'!Z358)&gt;0),"GCP","TH"))</f>
        <v/>
      </c>
      <c r="AA358" s="73" t="str">
        <f>IF('Request Testing'!AA358&lt;1,"",IF(AND(OR('Request Testing'!L358&gt;0,'Request Testing'!M358&gt;0),COUNTA('Request Testing'!AA358)&gt;0),"GCP","PHA"))</f>
        <v/>
      </c>
      <c r="AB358" s="73" t="str">
        <f>IF('Request Testing'!AB358&lt;1,"",IF(AND(OR('Request Testing'!L358&gt;0,'Request Testing'!M358&gt;0),COUNTA('Request Testing'!AB358)&gt;0),"GCP","OS"))</f>
        <v/>
      </c>
      <c r="AE358" s="74" t="str">
        <f>IF(OR('Request Testing'!L358&gt;0,'Request Testing'!M358&gt;0,'Request Testing'!N358&gt;0,'Request Testing'!O358&gt;0,'Request Testing'!P358&gt;0,'Request Testing'!Q358&gt;0,'Request Testing'!R358&gt;0,'Request Testing'!S358&gt;0,'Request Testing'!T358&gt;0,'Request Testing'!U358&gt;0,'Request Testing'!V358&gt;0,'Request Testing'!W358&gt;0,'Request Testing'!X358&gt;0,'Request Testing'!Y358&gt;0,'Request Testing'!Z358&gt;0,'Request Testing'!AA358&gt;0,'Request Testing'!AB358&gt;0),"X","")</f>
        <v/>
      </c>
      <c r="AF358" s="75" t="str">
        <f>IF(ISNUMBER(SEARCH({"S"},C358)),"S",IF(ISNUMBER(SEARCH({"M"},C358)),"B",IF(ISNUMBER(SEARCH({"B"},C358)),"B",IF(ISNUMBER(SEARCH({"C"},C358)),"C",IF(ISNUMBER(SEARCH({"H"},C358)),"C",IF(ISNUMBER(SEARCH({"F"},C358)),"C",""))))))</f>
        <v/>
      </c>
      <c r="AG358" s="74" t="str">
        <f t="shared" si="100"/>
        <v/>
      </c>
      <c r="AH358" s="74" t="str">
        <f t="shared" si="101"/>
        <v/>
      </c>
      <c r="AI358" s="74" t="str">
        <f t="shared" si="102"/>
        <v/>
      </c>
      <c r="AJ358" s="4" t="str">
        <f t="shared" si="103"/>
        <v/>
      </c>
      <c r="AK358" s="76" t="str">
        <f>IF('Request Testing'!M358&lt;1,"",IF(AND(OR('Request Testing'!$E$1&gt;0),COUNTA('Request Testing'!M358)&gt;0),"CHR","GGP-LD"))</f>
        <v/>
      </c>
      <c r="AL358" s="4" t="str">
        <f t="shared" si="104"/>
        <v/>
      </c>
      <c r="AM358" s="52" t="str">
        <f t="shared" si="105"/>
        <v/>
      </c>
      <c r="AN358" s="4" t="str">
        <f t="shared" si="106"/>
        <v/>
      </c>
      <c r="AO358" s="4" t="str">
        <f t="shared" si="107"/>
        <v/>
      </c>
      <c r="AP358" s="74" t="str">
        <f t="shared" si="108"/>
        <v/>
      </c>
      <c r="AQ358" s="4" t="str">
        <f t="shared" si="109"/>
        <v/>
      </c>
      <c r="AR358" s="4" t="str">
        <f t="shared" si="119"/>
        <v/>
      </c>
      <c r="AS358" s="74" t="str">
        <f t="shared" si="110"/>
        <v/>
      </c>
      <c r="AT358" s="4" t="str">
        <f t="shared" si="111"/>
        <v/>
      </c>
      <c r="AU358" s="4" t="str">
        <f t="shared" si="112"/>
        <v/>
      </c>
      <c r="AV358" s="4" t="str">
        <f t="shared" si="113"/>
        <v/>
      </c>
      <c r="AW358" s="4" t="str">
        <f t="shared" si="114"/>
        <v/>
      </c>
      <c r="AX358" s="4" t="str">
        <f t="shared" si="115"/>
        <v/>
      </c>
      <c r="AY358" s="4" t="str">
        <f t="shared" si="116"/>
        <v/>
      </c>
      <c r="AZ358" s="4" t="str">
        <f t="shared" si="117"/>
        <v/>
      </c>
      <c r="BA358" s="77" t="str">
        <f>IF(AND(OR('Request Testing'!L358&gt;0,'Request Testing'!M358&gt;0),COUNTA('Request Testing'!V358:AB358)&gt;0),"Run Panel","")</f>
        <v/>
      </c>
      <c r="BC358" s="78" t="str">
        <f>IF(AG358="Blood Card",'Order Details'!$S$34,"")</f>
        <v/>
      </c>
      <c r="BD358" s="78" t="str">
        <f>IF(AH358="Hair Card",'Order Details'!$S$35,"")</f>
        <v/>
      </c>
      <c r="BF358" s="4" t="str">
        <f>IF(AJ358="GGP-HD",'Order Details'!$N$10,"")</f>
        <v/>
      </c>
      <c r="BG358" s="79" t="str">
        <f>IF(AK358="GGP-LD",'Order Details'!$N$15,IF(AK358="CHR",'Order Details'!$P$15,""))</f>
        <v/>
      </c>
      <c r="BH358" s="52" t="str">
        <f>IF(AL358="GGP-uLD",'Order Details'!$N$18,"")</f>
        <v/>
      </c>
      <c r="BI358" s="80" t="str">
        <f>IF(AM358="PV",'Order Details'!$N$24,"")</f>
        <v/>
      </c>
      <c r="BJ358" s="78" t="str">
        <f>IF(AN358="HPS",'Order Details'!$N$34,IF(AN358="HPS ADD ON",'Order Details'!$M$34,""))</f>
        <v/>
      </c>
      <c r="BK358" s="78" t="str">
        <f>IF(AO358="CC",'Order Details'!$N$33,IF(AO358="CC ADD ON",'Order Details'!$M$33,""))</f>
        <v/>
      </c>
      <c r="BL358" s="79" t="str">
        <f>IF(AP358="DL",'Order Details'!$N$35,"")</f>
        <v/>
      </c>
      <c r="BM358" s="79" t="str">
        <f>IF(AQ358="RC",'Order Details'!$N$36,"")</f>
        <v/>
      </c>
      <c r="BN358" s="79" t="str">
        <f>IF(AR358="OH",'Order Details'!$N$37,"")</f>
        <v/>
      </c>
      <c r="BO358" s="79" t="str">
        <f>IF(AS358="BVD",'Order Details'!$N$38,"")</f>
        <v/>
      </c>
      <c r="BP358" s="79" t="str">
        <f>IF(AT358="AM",'Order Details'!$N$40,"")</f>
        <v/>
      </c>
      <c r="BQ358" s="79" t="str">
        <f>IF(AU358="NH",'Order Details'!$N$41,"")</f>
        <v/>
      </c>
      <c r="BR358" s="79" t="str">
        <f>IF(AV358="CA",'Order Details'!$N$42,"")</f>
        <v/>
      </c>
      <c r="BS358" s="79" t="str">
        <f>IF(AW358="DD",'Order Details'!$N$43,"")</f>
        <v/>
      </c>
      <c r="BT358" s="79" t="str">
        <f>IF(AX358="TH",'Order Details'!$N$45,"")</f>
        <v/>
      </c>
      <c r="BU358" s="79" t="str">
        <f>IF(AY358="PHA",'Order Details'!$N$44,"")</f>
        <v/>
      </c>
      <c r="BV358" s="79" t="str">
        <f>IF(AZ358="OS",'Order Details'!$N$46,"")</f>
        <v/>
      </c>
      <c r="BW358" s="79" t="str">
        <f>IF(BA358="RUN PANEL",'Order Details'!$N$39,"")</f>
        <v/>
      </c>
      <c r="BX358" s="79" t="str">
        <f t="shared" si="118"/>
        <v/>
      </c>
    </row>
    <row r="359" spans="1:76" ht="14.85" customHeight="1">
      <c r="A359" s="22" t="str">
        <f>IF('Request Testing'!A359&gt;0,'Request Testing'!A359,"")</f>
        <v/>
      </c>
      <c r="B359" s="70" t="str">
        <f>IF('Request Testing'!B359="","",'Request Testing'!B359)</f>
        <v/>
      </c>
      <c r="C359" s="70" t="str">
        <f>IF('Request Testing'!C359="","",'Request Testing'!C359)</f>
        <v/>
      </c>
      <c r="D359" s="24" t="str">
        <f>IF('Request Testing'!D359="","",'Request Testing'!D359)</f>
        <v/>
      </c>
      <c r="E359" s="24" t="str">
        <f>IF('Request Testing'!E359="","",'Request Testing'!E359)</f>
        <v/>
      </c>
      <c r="F359" s="24" t="str">
        <f>IF('Request Testing'!F359="","",'Request Testing'!F359)</f>
        <v/>
      </c>
      <c r="G359" s="22" t="str">
        <f>IF('Request Testing'!G359="","",'Request Testing'!G359)</f>
        <v/>
      </c>
      <c r="H359" s="71" t="str">
        <f>IF('Request Testing'!H359="","",'Request Testing'!H359)</f>
        <v/>
      </c>
      <c r="I359" s="22" t="str">
        <f>IF('Request Testing'!I359="","",'Request Testing'!I359)</f>
        <v/>
      </c>
      <c r="J359" s="22" t="str">
        <f>IF('Request Testing'!J359="","",'Request Testing'!J359)</f>
        <v/>
      </c>
      <c r="K359" s="22" t="str">
        <f>IF('Request Testing'!K359="","",'Request Testing'!K359)</f>
        <v/>
      </c>
      <c r="L359" s="70" t="str">
        <f>IF('Request Testing'!L359="","",'Request Testing'!L359)</f>
        <v/>
      </c>
      <c r="M359" s="70" t="str">
        <f>IF('Request Testing'!M359="","",'Request Testing'!M359)</f>
        <v/>
      </c>
      <c r="N359" s="70" t="str">
        <f>IF('Request Testing'!N359="","",'Request Testing'!N359)</f>
        <v/>
      </c>
      <c r="O359" s="72" t="str">
        <f>IF('Request Testing'!O359&lt;1,"",IF(AND(OR('Request Testing'!L359&gt;0,'Request Testing'!M359&gt;0,'Request Testing'!N359&gt;0),COUNTA('Request Testing'!O359)&gt;0),"","PV"))</f>
        <v/>
      </c>
      <c r="P359" s="72" t="str">
        <f>IF('Request Testing'!P359&lt;1,"",IF(AND(OR('Request Testing'!L359&gt;0,'Request Testing'!M359&gt;0),COUNTA('Request Testing'!P359)&gt;0),"HPS ADD ON","HPS"))</f>
        <v/>
      </c>
      <c r="Q359" s="72" t="str">
        <f>IF('Request Testing'!Q359&lt;1,"",IF(AND(OR('Request Testing'!L359&gt;0,'Request Testing'!M359&gt;0),COUNTA('Request Testing'!Q359)&gt;0),"CC ADD ON","CC"))</f>
        <v/>
      </c>
      <c r="R359" s="72" t="str">
        <f>IF('Request Testing'!R359&lt;1,"",IF(AND(OR('Request Testing'!L359&gt;0,'Request Testing'!M359&gt;0),COUNTA('Request Testing'!R359)&gt;0),"RC ADD ON","RC"))</f>
        <v/>
      </c>
      <c r="S359" s="70" t="str">
        <f>IF('Request Testing'!S359&lt;1,"",IF(AND(OR('Request Testing'!L359&gt;0,'Request Testing'!M359&gt;0),COUNTA('Request Testing'!S359)&gt;0),"DL ADD ON","DL"))</f>
        <v/>
      </c>
      <c r="T359" s="70" t="str">
        <f>IF('Request Testing'!T359="","",'Request Testing'!T359)</f>
        <v/>
      </c>
      <c r="U359" s="70" t="str">
        <f>IF('Request Testing'!U359&lt;1,"",IF(AND(OR('Request Testing'!L359&gt;0,'Request Testing'!M359&gt;0),COUNTA('Request Testing'!U359)&gt;0),"OH ADD ON","OH"))</f>
        <v/>
      </c>
      <c r="V359" s="73" t="str">
        <f>IF('Request Testing'!V359&lt;1,"",IF(AND(OR('Request Testing'!L359&gt;0,'Request Testing'!M359&gt;0),COUNTA('Request Testing'!V359)&gt;0),"GCP","AM"))</f>
        <v/>
      </c>
      <c r="W359" s="73" t="str">
        <f>IF('Request Testing'!W359&lt;1,"",IF(AND(OR('Request Testing'!L359&gt;0,'Request Testing'!M359&gt;0),COUNTA('Request Testing'!W359)&gt;0),"GCP","NH"))</f>
        <v/>
      </c>
      <c r="X359" s="73" t="str">
        <f>IF('Request Testing'!X359&lt;1,"",IF(AND(OR('Request Testing'!L359&gt;0,'Request Testing'!M359&gt;0),COUNTA('Request Testing'!X359)&gt;0),"GCP","CA"))</f>
        <v/>
      </c>
      <c r="Y359" s="73" t="str">
        <f>IF('Request Testing'!Y359&lt;1,"",IF(AND(OR('Request Testing'!L359&gt;0,'Request Testing'!M359&gt;0),COUNTA('Request Testing'!Y359)&gt;0),"GCP","DD"))</f>
        <v/>
      </c>
      <c r="Z359" s="73" t="str">
        <f>IF('Request Testing'!Z359&lt;1,"",IF(AND(OR('Request Testing'!L359&gt;0,'Request Testing'!M359&gt;0),COUNTA('Request Testing'!Z359)&gt;0),"GCP","TH"))</f>
        <v/>
      </c>
      <c r="AA359" s="73" t="str">
        <f>IF('Request Testing'!AA359&lt;1,"",IF(AND(OR('Request Testing'!L359&gt;0,'Request Testing'!M359&gt;0),COUNTA('Request Testing'!AA359)&gt;0),"GCP","PHA"))</f>
        <v/>
      </c>
      <c r="AB359" s="73" t="str">
        <f>IF('Request Testing'!AB359&lt;1,"",IF(AND(OR('Request Testing'!L359&gt;0,'Request Testing'!M359&gt;0),COUNTA('Request Testing'!AB359)&gt;0),"GCP","OS"))</f>
        <v/>
      </c>
      <c r="AE359" s="74" t="str">
        <f>IF(OR('Request Testing'!L359&gt;0,'Request Testing'!M359&gt;0,'Request Testing'!N359&gt;0,'Request Testing'!O359&gt;0,'Request Testing'!P359&gt;0,'Request Testing'!Q359&gt;0,'Request Testing'!R359&gt;0,'Request Testing'!S359&gt;0,'Request Testing'!T359&gt;0,'Request Testing'!U359&gt;0,'Request Testing'!V359&gt;0,'Request Testing'!W359&gt;0,'Request Testing'!X359&gt;0,'Request Testing'!Y359&gt;0,'Request Testing'!Z359&gt;0,'Request Testing'!AA359&gt;0,'Request Testing'!AB359&gt;0),"X","")</f>
        <v/>
      </c>
      <c r="AF359" s="75" t="str">
        <f>IF(ISNUMBER(SEARCH({"S"},C359)),"S",IF(ISNUMBER(SEARCH({"M"},C359)),"B",IF(ISNUMBER(SEARCH({"B"},C359)),"B",IF(ISNUMBER(SEARCH({"C"},C359)),"C",IF(ISNUMBER(SEARCH({"H"},C359)),"C",IF(ISNUMBER(SEARCH({"F"},C359)),"C",""))))))</f>
        <v/>
      </c>
      <c r="AG359" s="74" t="str">
        <f t="shared" si="100"/>
        <v/>
      </c>
      <c r="AH359" s="74" t="str">
        <f t="shared" si="101"/>
        <v/>
      </c>
      <c r="AI359" s="74" t="str">
        <f t="shared" si="102"/>
        <v/>
      </c>
      <c r="AJ359" s="4" t="str">
        <f t="shared" si="103"/>
        <v/>
      </c>
      <c r="AK359" s="76" t="str">
        <f>IF('Request Testing'!M359&lt;1,"",IF(AND(OR('Request Testing'!$E$1&gt;0),COUNTA('Request Testing'!M359)&gt;0),"CHR","GGP-LD"))</f>
        <v/>
      </c>
      <c r="AL359" s="4" t="str">
        <f t="shared" si="104"/>
        <v/>
      </c>
      <c r="AM359" s="52" t="str">
        <f t="shared" si="105"/>
        <v/>
      </c>
      <c r="AN359" s="4" t="str">
        <f t="shared" si="106"/>
        <v/>
      </c>
      <c r="AO359" s="4" t="str">
        <f t="shared" si="107"/>
        <v/>
      </c>
      <c r="AP359" s="74" t="str">
        <f t="shared" si="108"/>
        <v/>
      </c>
      <c r="AQ359" s="4" t="str">
        <f t="shared" si="109"/>
        <v/>
      </c>
      <c r="AR359" s="4" t="str">
        <f t="shared" si="119"/>
        <v/>
      </c>
      <c r="AS359" s="74" t="str">
        <f t="shared" si="110"/>
        <v/>
      </c>
      <c r="AT359" s="4" t="str">
        <f t="shared" si="111"/>
        <v/>
      </c>
      <c r="AU359" s="4" t="str">
        <f t="shared" si="112"/>
        <v/>
      </c>
      <c r="AV359" s="4" t="str">
        <f t="shared" si="113"/>
        <v/>
      </c>
      <c r="AW359" s="4" t="str">
        <f t="shared" si="114"/>
        <v/>
      </c>
      <c r="AX359" s="4" t="str">
        <f t="shared" si="115"/>
        <v/>
      </c>
      <c r="AY359" s="4" t="str">
        <f t="shared" si="116"/>
        <v/>
      </c>
      <c r="AZ359" s="4" t="str">
        <f t="shared" si="117"/>
        <v/>
      </c>
      <c r="BA359" s="77" t="str">
        <f>IF(AND(OR('Request Testing'!L359&gt;0,'Request Testing'!M359&gt;0),COUNTA('Request Testing'!V359:AB359)&gt;0),"Run Panel","")</f>
        <v/>
      </c>
      <c r="BC359" s="78" t="str">
        <f>IF(AG359="Blood Card",'Order Details'!$S$34,"")</f>
        <v/>
      </c>
      <c r="BD359" s="78" t="str">
        <f>IF(AH359="Hair Card",'Order Details'!$S$35,"")</f>
        <v/>
      </c>
      <c r="BF359" s="4" t="str">
        <f>IF(AJ359="GGP-HD",'Order Details'!$N$10,"")</f>
        <v/>
      </c>
      <c r="BG359" s="79" t="str">
        <f>IF(AK359="GGP-LD",'Order Details'!$N$15,IF(AK359="CHR",'Order Details'!$P$15,""))</f>
        <v/>
      </c>
      <c r="BH359" s="52" t="str">
        <f>IF(AL359="GGP-uLD",'Order Details'!$N$18,"")</f>
        <v/>
      </c>
      <c r="BI359" s="80" t="str">
        <f>IF(AM359="PV",'Order Details'!$N$24,"")</f>
        <v/>
      </c>
      <c r="BJ359" s="78" t="str">
        <f>IF(AN359="HPS",'Order Details'!$N$34,IF(AN359="HPS ADD ON",'Order Details'!$M$34,""))</f>
        <v/>
      </c>
      <c r="BK359" s="78" t="str">
        <f>IF(AO359="CC",'Order Details'!$N$33,IF(AO359="CC ADD ON",'Order Details'!$M$33,""))</f>
        <v/>
      </c>
      <c r="BL359" s="79" t="str">
        <f>IF(AP359="DL",'Order Details'!$N$35,"")</f>
        <v/>
      </c>
      <c r="BM359" s="79" t="str">
        <f>IF(AQ359="RC",'Order Details'!$N$36,"")</f>
        <v/>
      </c>
      <c r="BN359" s="79" t="str">
        <f>IF(AR359="OH",'Order Details'!$N$37,"")</f>
        <v/>
      </c>
      <c r="BO359" s="79" t="str">
        <f>IF(AS359="BVD",'Order Details'!$N$38,"")</f>
        <v/>
      </c>
      <c r="BP359" s="79" t="str">
        <f>IF(AT359="AM",'Order Details'!$N$40,"")</f>
        <v/>
      </c>
      <c r="BQ359" s="79" t="str">
        <f>IF(AU359="NH",'Order Details'!$N$41,"")</f>
        <v/>
      </c>
      <c r="BR359" s="79" t="str">
        <f>IF(AV359="CA",'Order Details'!$N$42,"")</f>
        <v/>
      </c>
      <c r="BS359" s="79" t="str">
        <f>IF(AW359="DD",'Order Details'!$N$43,"")</f>
        <v/>
      </c>
      <c r="BT359" s="79" t="str">
        <f>IF(AX359="TH",'Order Details'!$N$45,"")</f>
        <v/>
      </c>
      <c r="BU359" s="79" t="str">
        <f>IF(AY359="PHA",'Order Details'!$N$44,"")</f>
        <v/>
      </c>
      <c r="BV359" s="79" t="str">
        <f>IF(AZ359="OS",'Order Details'!$N$46,"")</f>
        <v/>
      </c>
      <c r="BW359" s="79" t="str">
        <f>IF(BA359="RUN PANEL",'Order Details'!$N$39,"")</f>
        <v/>
      </c>
      <c r="BX359" s="79" t="str">
        <f t="shared" si="118"/>
        <v/>
      </c>
    </row>
    <row r="360" spans="1:76" ht="14.85" customHeight="1">
      <c r="A360" s="22" t="str">
        <f>IF('Request Testing'!A360&gt;0,'Request Testing'!A360,"")</f>
        <v/>
      </c>
      <c r="B360" s="70" t="str">
        <f>IF('Request Testing'!B360="","",'Request Testing'!B360)</f>
        <v/>
      </c>
      <c r="C360" s="70" t="str">
        <f>IF('Request Testing'!C360="","",'Request Testing'!C360)</f>
        <v/>
      </c>
      <c r="D360" s="24" t="str">
        <f>IF('Request Testing'!D360="","",'Request Testing'!D360)</f>
        <v/>
      </c>
      <c r="E360" s="24" t="str">
        <f>IF('Request Testing'!E360="","",'Request Testing'!E360)</f>
        <v/>
      </c>
      <c r="F360" s="24" t="str">
        <f>IF('Request Testing'!F360="","",'Request Testing'!F360)</f>
        <v/>
      </c>
      <c r="G360" s="22" t="str">
        <f>IF('Request Testing'!G360="","",'Request Testing'!G360)</f>
        <v/>
      </c>
      <c r="H360" s="71" t="str">
        <f>IF('Request Testing'!H360="","",'Request Testing'!H360)</f>
        <v/>
      </c>
      <c r="I360" s="22" t="str">
        <f>IF('Request Testing'!I360="","",'Request Testing'!I360)</f>
        <v/>
      </c>
      <c r="J360" s="22" t="str">
        <f>IF('Request Testing'!J360="","",'Request Testing'!J360)</f>
        <v/>
      </c>
      <c r="K360" s="22" t="str">
        <f>IF('Request Testing'!K360="","",'Request Testing'!K360)</f>
        <v/>
      </c>
      <c r="L360" s="70" t="str">
        <f>IF('Request Testing'!L360="","",'Request Testing'!L360)</f>
        <v/>
      </c>
      <c r="M360" s="70" t="str">
        <f>IF('Request Testing'!M360="","",'Request Testing'!M360)</f>
        <v/>
      </c>
      <c r="N360" s="70" t="str">
        <f>IF('Request Testing'!N360="","",'Request Testing'!N360)</f>
        <v/>
      </c>
      <c r="O360" s="72" t="str">
        <f>IF('Request Testing'!O360&lt;1,"",IF(AND(OR('Request Testing'!L360&gt;0,'Request Testing'!M360&gt;0,'Request Testing'!N360&gt;0),COUNTA('Request Testing'!O360)&gt;0),"","PV"))</f>
        <v/>
      </c>
      <c r="P360" s="72" t="str">
        <f>IF('Request Testing'!P360&lt;1,"",IF(AND(OR('Request Testing'!L360&gt;0,'Request Testing'!M360&gt;0),COUNTA('Request Testing'!P360)&gt;0),"HPS ADD ON","HPS"))</f>
        <v/>
      </c>
      <c r="Q360" s="72" t="str">
        <f>IF('Request Testing'!Q360&lt;1,"",IF(AND(OR('Request Testing'!L360&gt;0,'Request Testing'!M360&gt;0),COUNTA('Request Testing'!Q360)&gt;0),"CC ADD ON","CC"))</f>
        <v/>
      </c>
      <c r="R360" s="72" t="str">
        <f>IF('Request Testing'!R360&lt;1,"",IF(AND(OR('Request Testing'!L360&gt;0,'Request Testing'!M360&gt;0),COUNTA('Request Testing'!R360)&gt;0),"RC ADD ON","RC"))</f>
        <v/>
      </c>
      <c r="S360" s="70" t="str">
        <f>IF('Request Testing'!S360&lt;1,"",IF(AND(OR('Request Testing'!L360&gt;0,'Request Testing'!M360&gt;0),COUNTA('Request Testing'!S360)&gt;0),"DL ADD ON","DL"))</f>
        <v/>
      </c>
      <c r="T360" s="70" t="str">
        <f>IF('Request Testing'!T360="","",'Request Testing'!T360)</f>
        <v/>
      </c>
      <c r="U360" s="70" t="str">
        <f>IF('Request Testing'!U360&lt;1,"",IF(AND(OR('Request Testing'!L360&gt;0,'Request Testing'!M360&gt;0),COUNTA('Request Testing'!U360)&gt;0),"OH ADD ON","OH"))</f>
        <v/>
      </c>
      <c r="V360" s="73" t="str">
        <f>IF('Request Testing'!V360&lt;1,"",IF(AND(OR('Request Testing'!L360&gt;0,'Request Testing'!M360&gt;0),COUNTA('Request Testing'!V360)&gt;0),"GCP","AM"))</f>
        <v/>
      </c>
      <c r="W360" s="73" t="str">
        <f>IF('Request Testing'!W360&lt;1,"",IF(AND(OR('Request Testing'!L360&gt;0,'Request Testing'!M360&gt;0),COUNTA('Request Testing'!W360)&gt;0),"GCP","NH"))</f>
        <v/>
      </c>
      <c r="X360" s="73" t="str">
        <f>IF('Request Testing'!X360&lt;1,"",IF(AND(OR('Request Testing'!L360&gt;0,'Request Testing'!M360&gt;0),COUNTA('Request Testing'!X360)&gt;0),"GCP","CA"))</f>
        <v/>
      </c>
      <c r="Y360" s="73" t="str">
        <f>IF('Request Testing'!Y360&lt;1,"",IF(AND(OR('Request Testing'!L360&gt;0,'Request Testing'!M360&gt;0),COUNTA('Request Testing'!Y360)&gt;0),"GCP","DD"))</f>
        <v/>
      </c>
      <c r="Z360" s="73" t="str">
        <f>IF('Request Testing'!Z360&lt;1,"",IF(AND(OR('Request Testing'!L360&gt;0,'Request Testing'!M360&gt;0),COUNTA('Request Testing'!Z360)&gt;0),"GCP","TH"))</f>
        <v/>
      </c>
      <c r="AA360" s="73" t="str">
        <f>IF('Request Testing'!AA360&lt;1,"",IF(AND(OR('Request Testing'!L360&gt;0,'Request Testing'!M360&gt;0),COUNTA('Request Testing'!AA360)&gt;0),"GCP","PHA"))</f>
        <v/>
      </c>
      <c r="AB360" s="73" t="str">
        <f>IF('Request Testing'!AB360&lt;1,"",IF(AND(OR('Request Testing'!L360&gt;0,'Request Testing'!M360&gt;0),COUNTA('Request Testing'!AB360)&gt;0),"GCP","OS"))</f>
        <v/>
      </c>
      <c r="AE360" s="74" t="str">
        <f>IF(OR('Request Testing'!L360&gt;0,'Request Testing'!M360&gt;0,'Request Testing'!N360&gt;0,'Request Testing'!O360&gt;0,'Request Testing'!P360&gt;0,'Request Testing'!Q360&gt;0,'Request Testing'!R360&gt;0,'Request Testing'!S360&gt;0,'Request Testing'!T360&gt;0,'Request Testing'!U360&gt;0,'Request Testing'!V360&gt;0,'Request Testing'!W360&gt;0,'Request Testing'!X360&gt;0,'Request Testing'!Y360&gt;0,'Request Testing'!Z360&gt;0,'Request Testing'!AA360&gt;0,'Request Testing'!AB360&gt;0),"X","")</f>
        <v/>
      </c>
      <c r="AF360" s="75" t="str">
        <f>IF(ISNUMBER(SEARCH({"S"},C360)),"S",IF(ISNUMBER(SEARCH({"M"},C360)),"B",IF(ISNUMBER(SEARCH({"B"},C360)),"B",IF(ISNUMBER(SEARCH({"C"},C360)),"C",IF(ISNUMBER(SEARCH({"H"},C360)),"C",IF(ISNUMBER(SEARCH({"F"},C360)),"C",""))))))</f>
        <v/>
      </c>
      <c r="AG360" s="74" t="str">
        <f t="shared" si="100"/>
        <v/>
      </c>
      <c r="AH360" s="74" t="str">
        <f t="shared" si="101"/>
        <v/>
      </c>
      <c r="AI360" s="74" t="str">
        <f t="shared" si="102"/>
        <v/>
      </c>
      <c r="AJ360" s="4" t="str">
        <f t="shared" si="103"/>
        <v/>
      </c>
      <c r="AK360" s="76" t="str">
        <f>IF('Request Testing'!M360&lt;1,"",IF(AND(OR('Request Testing'!$E$1&gt;0),COUNTA('Request Testing'!M360)&gt;0),"CHR","GGP-LD"))</f>
        <v/>
      </c>
      <c r="AL360" s="4" t="str">
        <f t="shared" si="104"/>
        <v/>
      </c>
      <c r="AM360" s="52" t="str">
        <f t="shared" si="105"/>
        <v/>
      </c>
      <c r="AN360" s="4" t="str">
        <f t="shared" si="106"/>
        <v/>
      </c>
      <c r="AO360" s="4" t="str">
        <f t="shared" si="107"/>
        <v/>
      </c>
      <c r="AP360" s="74" t="str">
        <f t="shared" si="108"/>
        <v/>
      </c>
      <c r="AQ360" s="4" t="str">
        <f t="shared" si="109"/>
        <v/>
      </c>
      <c r="AR360" s="4" t="str">
        <f t="shared" si="119"/>
        <v/>
      </c>
      <c r="AS360" s="74" t="str">
        <f t="shared" si="110"/>
        <v/>
      </c>
      <c r="AT360" s="4" t="str">
        <f t="shared" si="111"/>
        <v/>
      </c>
      <c r="AU360" s="4" t="str">
        <f t="shared" si="112"/>
        <v/>
      </c>
      <c r="AV360" s="4" t="str">
        <f t="shared" si="113"/>
        <v/>
      </c>
      <c r="AW360" s="4" t="str">
        <f t="shared" si="114"/>
        <v/>
      </c>
      <c r="AX360" s="4" t="str">
        <f t="shared" si="115"/>
        <v/>
      </c>
      <c r="AY360" s="4" t="str">
        <f t="shared" si="116"/>
        <v/>
      </c>
      <c r="AZ360" s="4" t="str">
        <f t="shared" si="117"/>
        <v/>
      </c>
      <c r="BA360" s="77" t="str">
        <f>IF(AND(OR('Request Testing'!L360&gt;0,'Request Testing'!M360&gt;0),COUNTA('Request Testing'!V360:AB360)&gt;0),"Run Panel","")</f>
        <v/>
      </c>
      <c r="BC360" s="78" t="str">
        <f>IF(AG360="Blood Card",'Order Details'!$S$34,"")</f>
        <v/>
      </c>
      <c r="BD360" s="78" t="str">
        <f>IF(AH360="Hair Card",'Order Details'!$S$35,"")</f>
        <v/>
      </c>
      <c r="BF360" s="4" t="str">
        <f>IF(AJ360="GGP-HD",'Order Details'!$N$10,"")</f>
        <v/>
      </c>
      <c r="BG360" s="79" t="str">
        <f>IF(AK360="GGP-LD",'Order Details'!$N$15,IF(AK360="CHR",'Order Details'!$P$15,""))</f>
        <v/>
      </c>
      <c r="BH360" s="52" t="str">
        <f>IF(AL360="GGP-uLD",'Order Details'!$N$18,"")</f>
        <v/>
      </c>
      <c r="BI360" s="80" t="str">
        <f>IF(AM360="PV",'Order Details'!$N$24,"")</f>
        <v/>
      </c>
      <c r="BJ360" s="78" t="str">
        <f>IF(AN360="HPS",'Order Details'!$N$34,IF(AN360="HPS ADD ON",'Order Details'!$M$34,""))</f>
        <v/>
      </c>
      <c r="BK360" s="78" t="str">
        <f>IF(AO360="CC",'Order Details'!$N$33,IF(AO360="CC ADD ON",'Order Details'!$M$33,""))</f>
        <v/>
      </c>
      <c r="BL360" s="79" t="str">
        <f>IF(AP360="DL",'Order Details'!$N$35,"")</f>
        <v/>
      </c>
      <c r="BM360" s="79" t="str">
        <f>IF(AQ360="RC",'Order Details'!$N$36,"")</f>
        <v/>
      </c>
      <c r="BN360" s="79" t="str">
        <f>IF(AR360="OH",'Order Details'!$N$37,"")</f>
        <v/>
      </c>
      <c r="BO360" s="79" t="str">
        <f>IF(AS360="BVD",'Order Details'!$N$38,"")</f>
        <v/>
      </c>
      <c r="BP360" s="79" t="str">
        <f>IF(AT360="AM",'Order Details'!$N$40,"")</f>
        <v/>
      </c>
      <c r="BQ360" s="79" t="str">
        <f>IF(AU360="NH",'Order Details'!$N$41,"")</f>
        <v/>
      </c>
      <c r="BR360" s="79" t="str">
        <f>IF(AV360="CA",'Order Details'!$N$42,"")</f>
        <v/>
      </c>
      <c r="BS360" s="79" t="str">
        <f>IF(AW360="DD",'Order Details'!$N$43,"")</f>
        <v/>
      </c>
      <c r="BT360" s="79" t="str">
        <f>IF(AX360="TH",'Order Details'!$N$45,"")</f>
        <v/>
      </c>
      <c r="BU360" s="79" t="str">
        <f>IF(AY360="PHA",'Order Details'!$N$44,"")</f>
        <v/>
      </c>
      <c r="BV360" s="79" t="str">
        <f>IF(AZ360="OS",'Order Details'!$N$46,"")</f>
        <v/>
      </c>
      <c r="BW360" s="79" t="str">
        <f>IF(BA360="RUN PANEL",'Order Details'!$N$39,"")</f>
        <v/>
      </c>
      <c r="BX360" s="79" t="str">
        <f t="shared" si="118"/>
        <v/>
      </c>
    </row>
    <row r="361" spans="1:76" ht="14.85" customHeight="1">
      <c r="A361" s="22" t="str">
        <f>IF('Request Testing'!A361&gt;0,'Request Testing'!A361,"")</f>
        <v/>
      </c>
      <c r="B361" s="70" t="str">
        <f>IF('Request Testing'!B361="","",'Request Testing'!B361)</f>
        <v/>
      </c>
      <c r="C361" s="70" t="str">
        <f>IF('Request Testing'!C361="","",'Request Testing'!C361)</f>
        <v/>
      </c>
      <c r="D361" s="24" t="str">
        <f>IF('Request Testing'!D361="","",'Request Testing'!D361)</f>
        <v/>
      </c>
      <c r="E361" s="24" t="str">
        <f>IF('Request Testing'!E361="","",'Request Testing'!E361)</f>
        <v/>
      </c>
      <c r="F361" s="24" t="str">
        <f>IF('Request Testing'!F361="","",'Request Testing'!F361)</f>
        <v/>
      </c>
      <c r="G361" s="22" t="str">
        <f>IF('Request Testing'!G361="","",'Request Testing'!G361)</f>
        <v/>
      </c>
      <c r="H361" s="71" t="str">
        <f>IF('Request Testing'!H361="","",'Request Testing'!H361)</f>
        <v/>
      </c>
      <c r="I361" s="22" t="str">
        <f>IF('Request Testing'!I361="","",'Request Testing'!I361)</f>
        <v/>
      </c>
      <c r="J361" s="22" t="str">
        <f>IF('Request Testing'!J361="","",'Request Testing'!J361)</f>
        <v/>
      </c>
      <c r="K361" s="22" t="str">
        <f>IF('Request Testing'!K361="","",'Request Testing'!K361)</f>
        <v/>
      </c>
      <c r="L361" s="70" t="str">
        <f>IF('Request Testing'!L361="","",'Request Testing'!L361)</f>
        <v/>
      </c>
      <c r="M361" s="70" t="str">
        <f>IF('Request Testing'!M361="","",'Request Testing'!M361)</f>
        <v/>
      </c>
      <c r="N361" s="70" t="str">
        <f>IF('Request Testing'!N361="","",'Request Testing'!N361)</f>
        <v/>
      </c>
      <c r="O361" s="72" t="str">
        <f>IF('Request Testing'!O361&lt;1,"",IF(AND(OR('Request Testing'!L361&gt;0,'Request Testing'!M361&gt;0,'Request Testing'!N361&gt;0),COUNTA('Request Testing'!O361)&gt;0),"","PV"))</f>
        <v/>
      </c>
      <c r="P361" s="72" t="str">
        <f>IF('Request Testing'!P361&lt;1,"",IF(AND(OR('Request Testing'!L361&gt;0,'Request Testing'!M361&gt;0),COUNTA('Request Testing'!P361)&gt;0),"HPS ADD ON","HPS"))</f>
        <v/>
      </c>
      <c r="Q361" s="72" t="str">
        <f>IF('Request Testing'!Q361&lt;1,"",IF(AND(OR('Request Testing'!L361&gt;0,'Request Testing'!M361&gt;0),COUNTA('Request Testing'!Q361)&gt;0),"CC ADD ON","CC"))</f>
        <v/>
      </c>
      <c r="R361" s="72" t="str">
        <f>IF('Request Testing'!R361&lt;1,"",IF(AND(OR('Request Testing'!L361&gt;0,'Request Testing'!M361&gt;0),COUNTA('Request Testing'!R361)&gt;0),"RC ADD ON","RC"))</f>
        <v/>
      </c>
      <c r="S361" s="70" t="str">
        <f>IF('Request Testing'!S361&lt;1,"",IF(AND(OR('Request Testing'!L361&gt;0,'Request Testing'!M361&gt;0),COUNTA('Request Testing'!S361)&gt;0),"DL ADD ON","DL"))</f>
        <v/>
      </c>
      <c r="T361" s="70" t="str">
        <f>IF('Request Testing'!T361="","",'Request Testing'!T361)</f>
        <v/>
      </c>
      <c r="U361" s="70" t="str">
        <f>IF('Request Testing'!U361&lt;1,"",IF(AND(OR('Request Testing'!L361&gt;0,'Request Testing'!M361&gt;0),COUNTA('Request Testing'!U361)&gt;0),"OH ADD ON","OH"))</f>
        <v/>
      </c>
      <c r="V361" s="73" t="str">
        <f>IF('Request Testing'!V361&lt;1,"",IF(AND(OR('Request Testing'!L361&gt;0,'Request Testing'!M361&gt;0),COUNTA('Request Testing'!V361)&gt;0),"GCP","AM"))</f>
        <v/>
      </c>
      <c r="W361" s="73" t="str">
        <f>IF('Request Testing'!W361&lt;1,"",IF(AND(OR('Request Testing'!L361&gt;0,'Request Testing'!M361&gt;0),COUNTA('Request Testing'!W361)&gt;0),"GCP","NH"))</f>
        <v/>
      </c>
      <c r="X361" s="73" t="str">
        <f>IF('Request Testing'!X361&lt;1,"",IF(AND(OR('Request Testing'!L361&gt;0,'Request Testing'!M361&gt;0),COUNTA('Request Testing'!X361)&gt;0),"GCP","CA"))</f>
        <v/>
      </c>
      <c r="Y361" s="73" t="str">
        <f>IF('Request Testing'!Y361&lt;1,"",IF(AND(OR('Request Testing'!L361&gt;0,'Request Testing'!M361&gt;0),COUNTA('Request Testing'!Y361)&gt;0),"GCP","DD"))</f>
        <v/>
      </c>
      <c r="Z361" s="73" t="str">
        <f>IF('Request Testing'!Z361&lt;1,"",IF(AND(OR('Request Testing'!L361&gt;0,'Request Testing'!M361&gt;0),COUNTA('Request Testing'!Z361)&gt;0),"GCP","TH"))</f>
        <v/>
      </c>
      <c r="AA361" s="73" t="str">
        <f>IF('Request Testing'!AA361&lt;1,"",IF(AND(OR('Request Testing'!L361&gt;0,'Request Testing'!M361&gt;0),COUNTA('Request Testing'!AA361)&gt;0),"GCP","PHA"))</f>
        <v/>
      </c>
      <c r="AB361" s="73" t="str">
        <f>IF('Request Testing'!AB361&lt;1,"",IF(AND(OR('Request Testing'!L361&gt;0,'Request Testing'!M361&gt;0),COUNTA('Request Testing'!AB361)&gt;0),"GCP","OS"))</f>
        <v/>
      </c>
      <c r="AE361" s="74" t="str">
        <f>IF(OR('Request Testing'!L361&gt;0,'Request Testing'!M361&gt;0,'Request Testing'!N361&gt;0,'Request Testing'!O361&gt;0,'Request Testing'!P361&gt;0,'Request Testing'!Q361&gt;0,'Request Testing'!R361&gt;0,'Request Testing'!S361&gt;0,'Request Testing'!T361&gt;0,'Request Testing'!U361&gt;0,'Request Testing'!V361&gt;0,'Request Testing'!W361&gt;0,'Request Testing'!X361&gt;0,'Request Testing'!Y361&gt;0,'Request Testing'!Z361&gt;0,'Request Testing'!AA361&gt;0,'Request Testing'!AB361&gt;0),"X","")</f>
        <v/>
      </c>
      <c r="AF361" s="75" t="str">
        <f>IF(ISNUMBER(SEARCH({"S"},C361)),"S",IF(ISNUMBER(SEARCH({"M"},C361)),"B",IF(ISNUMBER(SEARCH({"B"},C361)),"B",IF(ISNUMBER(SEARCH({"C"},C361)),"C",IF(ISNUMBER(SEARCH({"H"},C361)),"C",IF(ISNUMBER(SEARCH({"F"},C361)),"C",""))))))</f>
        <v/>
      </c>
      <c r="AG361" s="74" t="str">
        <f t="shared" si="100"/>
        <v/>
      </c>
      <c r="AH361" s="74" t="str">
        <f t="shared" si="101"/>
        <v/>
      </c>
      <c r="AI361" s="74" t="str">
        <f t="shared" si="102"/>
        <v/>
      </c>
      <c r="AJ361" s="4" t="str">
        <f t="shared" si="103"/>
        <v/>
      </c>
      <c r="AK361" s="76" t="str">
        <f>IF('Request Testing'!M361&lt;1,"",IF(AND(OR('Request Testing'!$E$1&gt;0),COUNTA('Request Testing'!M361)&gt;0),"CHR","GGP-LD"))</f>
        <v/>
      </c>
      <c r="AL361" s="4" t="str">
        <f t="shared" si="104"/>
        <v/>
      </c>
      <c r="AM361" s="52" t="str">
        <f t="shared" si="105"/>
        <v/>
      </c>
      <c r="AN361" s="4" t="str">
        <f t="shared" si="106"/>
        <v/>
      </c>
      <c r="AO361" s="4" t="str">
        <f t="shared" si="107"/>
        <v/>
      </c>
      <c r="AP361" s="74" t="str">
        <f t="shared" si="108"/>
        <v/>
      </c>
      <c r="AQ361" s="4" t="str">
        <f t="shared" si="109"/>
        <v/>
      </c>
      <c r="AR361" s="4" t="str">
        <f t="shared" si="119"/>
        <v/>
      </c>
      <c r="AS361" s="74" t="str">
        <f t="shared" si="110"/>
        <v/>
      </c>
      <c r="AT361" s="4" t="str">
        <f t="shared" si="111"/>
        <v/>
      </c>
      <c r="AU361" s="4" t="str">
        <f t="shared" si="112"/>
        <v/>
      </c>
      <c r="AV361" s="4" t="str">
        <f t="shared" si="113"/>
        <v/>
      </c>
      <c r="AW361" s="4" t="str">
        <f t="shared" si="114"/>
        <v/>
      </c>
      <c r="AX361" s="4" t="str">
        <f t="shared" si="115"/>
        <v/>
      </c>
      <c r="AY361" s="4" t="str">
        <f t="shared" si="116"/>
        <v/>
      </c>
      <c r="AZ361" s="4" t="str">
        <f t="shared" si="117"/>
        <v/>
      </c>
      <c r="BA361" s="77" t="str">
        <f>IF(AND(OR('Request Testing'!L361&gt;0,'Request Testing'!M361&gt;0),COUNTA('Request Testing'!V361:AB361)&gt;0),"Run Panel","")</f>
        <v/>
      </c>
      <c r="BC361" s="78" t="str">
        <f>IF(AG361="Blood Card",'Order Details'!$S$34,"")</f>
        <v/>
      </c>
      <c r="BD361" s="78" t="str">
        <f>IF(AH361="Hair Card",'Order Details'!$S$35,"")</f>
        <v/>
      </c>
      <c r="BF361" s="4" t="str">
        <f>IF(AJ361="GGP-HD",'Order Details'!$N$10,"")</f>
        <v/>
      </c>
      <c r="BG361" s="79" t="str">
        <f>IF(AK361="GGP-LD",'Order Details'!$N$15,IF(AK361="CHR",'Order Details'!$P$15,""))</f>
        <v/>
      </c>
      <c r="BH361" s="52" t="str">
        <f>IF(AL361="GGP-uLD",'Order Details'!$N$18,"")</f>
        <v/>
      </c>
      <c r="BI361" s="80" t="str">
        <f>IF(AM361="PV",'Order Details'!$N$24,"")</f>
        <v/>
      </c>
      <c r="BJ361" s="78" t="str">
        <f>IF(AN361="HPS",'Order Details'!$N$34,IF(AN361="HPS ADD ON",'Order Details'!$M$34,""))</f>
        <v/>
      </c>
      <c r="BK361" s="78" t="str">
        <f>IF(AO361="CC",'Order Details'!$N$33,IF(AO361="CC ADD ON",'Order Details'!$M$33,""))</f>
        <v/>
      </c>
      <c r="BL361" s="79" t="str">
        <f>IF(AP361="DL",'Order Details'!$N$35,"")</f>
        <v/>
      </c>
      <c r="BM361" s="79" t="str">
        <f>IF(AQ361="RC",'Order Details'!$N$36,"")</f>
        <v/>
      </c>
      <c r="BN361" s="79" t="str">
        <f>IF(AR361="OH",'Order Details'!$N$37,"")</f>
        <v/>
      </c>
      <c r="BO361" s="79" t="str">
        <f>IF(AS361="BVD",'Order Details'!$N$38,"")</f>
        <v/>
      </c>
      <c r="BP361" s="79" t="str">
        <f>IF(AT361="AM",'Order Details'!$N$40,"")</f>
        <v/>
      </c>
      <c r="BQ361" s="79" t="str">
        <f>IF(AU361="NH",'Order Details'!$N$41,"")</f>
        <v/>
      </c>
      <c r="BR361" s="79" t="str">
        <f>IF(AV361="CA",'Order Details'!$N$42,"")</f>
        <v/>
      </c>
      <c r="BS361" s="79" t="str">
        <f>IF(AW361="DD",'Order Details'!$N$43,"")</f>
        <v/>
      </c>
      <c r="BT361" s="79" t="str">
        <f>IF(AX361="TH",'Order Details'!$N$45,"")</f>
        <v/>
      </c>
      <c r="BU361" s="79" t="str">
        <f>IF(AY361="PHA",'Order Details'!$N$44,"")</f>
        <v/>
      </c>
      <c r="BV361" s="79" t="str">
        <f>IF(AZ361="OS",'Order Details'!$N$46,"")</f>
        <v/>
      </c>
      <c r="BW361" s="79" t="str">
        <f>IF(BA361="RUN PANEL",'Order Details'!$N$39,"")</f>
        <v/>
      </c>
      <c r="BX361" s="79" t="str">
        <f t="shared" si="118"/>
        <v/>
      </c>
    </row>
    <row r="362" spans="1:76" ht="14.85" customHeight="1">
      <c r="A362" s="22" t="str">
        <f>IF('Request Testing'!A362&gt;0,'Request Testing'!A362,"")</f>
        <v/>
      </c>
      <c r="B362" s="70" t="str">
        <f>IF('Request Testing'!B362="","",'Request Testing'!B362)</f>
        <v/>
      </c>
      <c r="C362" s="70" t="str">
        <f>IF('Request Testing'!C362="","",'Request Testing'!C362)</f>
        <v/>
      </c>
      <c r="D362" s="24" t="str">
        <f>IF('Request Testing'!D362="","",'Request Testing'!D362)</f>
        <v/>
      </c>
      <c r="E362" s="24" t="str">
        <f>IF('Request Testing'!E362="","",'Request Testing'!E362)</f>
        <v/>
      </c>
      <c r="F362" s="24" t="str">
        <f>IF('Request Testing'!F362="","",'Request Testing'!F362)</f>
        <v/>
      </c>
      <c r="G362" s="22" t="str">
        <f>IF('Request Testing'!G362="","",'Request Testing'!G362)</f>
        <v/>
      </c>
      <c r="H362" s="71" t="str">
        <f>IF('Request Testing'!H362="","",'Request Testing'!H362)</f>
        <v/>
      </c>
      <c r="I362" s="22" t="str">
        <f>IF('Request Testing'!I362="","",'Request Testing'!I362)</f>
        <v/>
      </c>
      <c r="J362" s="22" t="str">
        <f>IF('Request Testing'!J362="","",'Request Testing'!J362)</f>
        <v/>
      </c>
      <c r="K362" s="22" t="str">
        <f>IF('Request Testing'!K362="","",'Request Testing'!K362)</f>
        <v/>
      </c>
      <c r="L362" s="70" t="str">
        <f>IF('Request Testing'!L362="","",'Request Testing'!L362)</f>
        <v/>
      </c>
      <c r="M362" s="70" t="str">
        <f>IF('Request Testing'!M362="","",'Request Testing'!M362)</f>
        <v/>
      </c>
      <c r="N362" s="70" t="str">
        <f>IF('Request Testing'!N362="","",'Request Testing'!N362)</f>
        <v/>
      </c>
      <c r="O362" s="72" t="str">
        <f>IF('Request Testing'!O362&lt;1,"",IF(AND(OR('Request Testing'!L362&gt;0,'Request Testing'!M362&gt;0,'Request Testing'!N362&gt;0),COUNTA('Request Testing'!O362)&gt;0),"","PV"))</f>
        <v/>
      </c>
      <c r="P362" s="72" t="str">
        <f>IF('Request Testing'!P362&lt;1,"",IF(AND(OR('Request Testing'!L362&gt;0,'Request Testing'!M362&gt;0),COUNTA('Request Testing'!P362)&gt;0),"HPS ADD ON","HPS"))</f>
        <v/>
      </c>
      <c r="Q362" s="72" t="str">
        <f>IF('Request Testing'!Q362&lt;1,"",IF(AND(OR('Request Testing'!L362&gt;0,'Request Testing'!M362&gt;0),COUNTA('Request Testing'!Q362)&gt;0),"CC ADD ON","CC"))</f>
        <v/>
      </c>
      <c r="R362" s="72" t="str">
        <f>IF('Request Testing'!R362&lt;1,"",IF(AND(OR('Request Testing'!L362&gt;0,'Request Testing'!M362&gt;0),COUNTA('Request Testing'!R362)&gt;0),"RC ADD ON","RC"))</f>
        <v/>
      </c>
      <c r="S362" s="70" t="str">
        <f>IF('Request Testing'!S362&lt;1,"",IF(AND(OR('Request Testing'!L362&gt;0,'Request Testing'!M362&gt;0),COUNTA('Request Testing'!S362)&gt;0),"DL ADD ON","DL"))</f>
        <v/>
      </c>
      <c r="T362" s="70" t="str">
        <f>IF('Request Testing'!T362="","",'Request Testing'!T362)</f>
        <v/>
      </c>
      <c r="U362" s="70" t="str">
        <f>IF('Request Testing'!U362&lt;1,"",IF(AND(OR('Request Testing'!L362&gt;0,'Request Testing'!M362&gt;0),COUNTA('Request Testing'!U362)&gt;0),"OH ADD ON","OH"))</f>
        <v/>
      </c>
      <c r="V362" s="73" t="str">
        <f>IF('Request Testing'!V362&lt;1,"",IF(AND(OR('Request Testing'!L362&gt;0,'Request Testing'!M362&gt;0),COUNTA('Request Testing'!V362)&gt;0),"GCP","AM"))</f>
        <v/>
      </c>
      <c r="W362" s="73" t="str">
        <f>IF('Request Testing'!W362&lt;1,"",IF(AND(OR('Request Testing'!L362&gt;0,'Request Testing'!M362&gt;0),COUNTA('Request Testing'!W362)&gt;0),"GCP","NH"))</f>
        <v/>
      </c>
      <c r="X362" s="73" t="str">
        <f>IF('Request Testing'!X362&lt;1,"",IF(AND(OR('Request Testing'!L362&gt;0,'Request Testing'!M362&gt;0),COUNTA('Request Testing'!X362)&gt;0),"GCP","CA"))</f>
        <v/>
      </c>
      <c r="Y362" s="73" t="str">
        <f>IF('Request Testing'!Y362&lt;1,"",IF(AND(OR('Request Testing'!L362&gt;0,'Request Testing'!M362&gt;0),COUNTA('Request Testing'!Y362)&gt;0),"GCP","DD"))</f>
        <v/>
      </c>
      <c r="Z362" s="73" t="str">
        <f>IF('Request Testing'!Z362&lt;1,"",IF(AND(OR('Request Testing'!L362&gt;0,'Request Testing'!M362&gt;0),COUNTA('Request Testing'!Z362)&gt;0),"GCP","TH"))</f>
        <v/>
      </c>
      <c r="AA362" s="73" t="str">
        <f>IF('Request Testing'!AA362&lt;1,"",IF(AND(OR('Request Testing'!L362&gt;0,'Request Testing'!M362&gt;0),COUNTA('Request Testing'!AA362)&gt;0),"GCP","PHA"))</f>
        <v/>
      </c>
      <c r="AB362" s="73" t="str">
        <f>IF('Request Testing'!AB362&lt;1,"",IF(AND(OR('Request Testing'!L362&gt;0,'Request Testing'!M362&gt;0),COUNTA('Request Testing'!AB362)&gt;0),"GCP","OS"))</f>
        <v/>
      </c>
      <c r="AE362" s="74" t="str">
        <f>IF(OR('Request Testing'!L362&gt;0,'Request Testing'!M362&gt;0,'Request Testing'!N362&gt;0,'Request Testing'!O362&gt;0,'Request Testing'!P362&gt;0,'Request Testing'!Q362&gt;0,'Request Testing'!R362&gt;0,'Request Testing'!S362&gt;0,'Request Testing'!T362&gt;0,'Request Testing'!U362&gt;0,'Request Testing'!V362&gt;0,'Request Testing'!W362&gt;0,'Request Testing'!X362&gt;0,'Request Testing'!Y362&gt;0,'Request Testing'!Z362&gt;0,'Request Testing'!AA362&gt;0,'Request Testing'!AB362&gt;0),"X","")</f>
        <v/>
      </c>
      <c r="AF362" s="75" t="str">
        <f>IF(ISNUMBER(SEARCH({"S"},C362)),"S",IF(ISNUMBER(SEARCH({"M"},C362)),"B",IF(ISNUMBER(SEARCH({"B"},C362)),"B",IF(ISNUMBER(SEARCH({"C"},C362)),"C",IF(ISNUMBER(SEARCH({"H"},C362)),"C",IF(ISNUMBER(SEARCH({"F"},C362)),"C",""))))))</f>
        <v/>
      </c>
      <c r="AG362" s="74" t="str">
        <f t="shared" si="100"/>
        <v/>
      </c>
      <c r="AH362" s="74" t="str">
        <f t="shared" si="101"/>
        <v/>
      </c>
      <c r="AI362" s="74" t="str">
        <f t="shared" si="102"/>
        <v/>
      </c>
      <c r="AJ362" s="4" t="str">
        <f t="shared" si="103"/>
        <v/>
      </c>
      <c r="AK362" s="76" t="str">
        <f>IF('Request Testing'!M362&lt;1,"",IF(AND(OR('Request Testing'!$E$1&gt;0),COUNTA('Request Testing'!M362)&gt;0),"CHR","GGP-LD"))</f>
        <v/>
      </c>
      <c r="AL362" s="4" t="str">
        <f t="shared" si="104"/>
        <v/>
      </c>
      <c r="AM362" s="52" t="str">
        <f t="shared" si="105"/>
        <v/>
      </c>
      <c r="AN362" s="4" t="str">
        <f t="shared" si="106"/>
        <v/>
      </c>
      <c r="AO362" s="4" t="str">
        <f t="shared" si="107"/>
        <v/>
      </c>
      <c r="AP362" s="74" t="str">
        <f t="shared" si="108"/>
        <v/>
      </c>
      <c r="AQ362" s="4" t="str">
        <f t="shared" si="109"/>
        <v/>
      </c>
      <c r="AR362" s="4" t="str">
        <f t="shared" si="119"/>
        <v/>
      </c>
      <c r="AS362" s="74" t="str">
        <f t="shared" si="110"/>
        <v/>
      </c>
      <c r="AT362" s="4" t="str">
        <f t="shared" si="111"/>
        <v/>
      </c>
      <c r="AU362" s="4" t="str">
        <f t="shared" si="112"/>
        <v/>
      </c>
      <c r="AV362" s="4" t="str">
        <f t="shared" si="113"/>
        <v/>
      </c>
      <c r="AW362" s="4" t="str">
        <f t="shared" si="114"/>
        <v/>
      </c>
      <c r="AX362" s="4" t="str">
        <f t="shared" si="115"/>
        <v/>
      </c>
      <c r="AY362" s="4" t="str">
        <f t="shared" si="116"/>
        <v/>
      </c>
      <c r="AZ362" s="4" t="str">
        <f t="shared" si="117"/>
        <v/>
      </c>
      <c r="BA362" s="77" t="str">
        <f>IF(AND(OR('Request Testing'!L362&gt;0,'Request Testing'!M362&gt;0),COUNTA('Request Testing'!V362:AB362)&gt;0),"Run Panel","")</f>
        <v/>
      </c>
      <c r="BC362" s="78" t="str">
        <f>IF(AG362="Blood Card",'Order Details'!$S$34,"")</f>
        <v/>
      </c>
      <c r="BD362" s="78" t="str">
        <f>IF(AH362="Hair Card",'Order Details'!$S$35,"")</f>
        <v/>
      </c>
      <c r="BF362" s="4" t="str">
        <f>IF(AJ362="GGP-HD",'Order Details'!$N$10,"")</f>
        <v/>
      </c>
      <c r="BG362" s="79" t="str">
        <f>IF(AK362="GGP-LD",'Order Details'!$N$15,IF(AK362="CHR",'Order Details'!$P$15,""))</f>
        <v/>
      </c>
      <c r="BH362" s="52" t="str">
        <f>IF(AL362="GGP-uLD",'Order Details'!$N$18,"")</f>
        <v/>
      </c>
      <c r="BI362" s="80" t="str">
        <f>IF(AM362="PV",'Order Details'!$N$24,"")</f>
        <v/>
      </c>
      <c r="BJ362" s="78" t="str">
        <f>IF(AN362="HPS",'Order Details'!$N$34,IF(AN362="HPS ADD ON",'Order Details'!$M$34,""))</f>
        <v/>
      </c>
      <c r="BK362" s="78" t="str">
        <f>IF(AO362="CC",'Order Details'!$N$33,IF(AO362="CC ADD ON",'Order Details'!$M$33,""))</f>
        <v/>
      </c>
      <c r="BL362" s="79" t="str">
        <f>IF(AP362="DL",'Order Details'!$N$35,"")</f>
        <v/>
      </c>
      <c r="BM362" s="79" t="str">
        <f>IF(AQ362="RC",'Order Details'!$N$36,"")</f>
        <v/>
      </c>
      <c r="BN362" s="79" t="str">
        <f>IF(AR362="OH",'Order Details'!$N$37,"")</f>
        <v/>
      </c>
      <c r="BO362" s="79" t="str">
        <f>IF(AS362="BVD",'Order Details'!$N$38,"")</f>
        <v/>
      </c>
      <c r="BP362" s="79" t="str">
        <f>IF(AT362="AM",'Order Details'!$N$40,"")</f>
        <v/>
      </c>
      <c r="BQ362" s="79" t="str">
        <f>IF(AU362="NH",'Order Details'!$N$41,"")</f>
        <v/>
      </c>
      <c r="BR362" s="79" t="str">
        <f>IF(AV362="CA",'Order Details'!$N$42,"")</f>
        <v/>
      </c>
      <c r="BS362" s="79" t="str">
        <f>IF(AW362="DD",'Order Details'!$N$43,"")</f>
        <v/>
      </c>
      <c r="BT362" s="79" t="str">
        <f>IF(AX362="TH",'Order Details'!$N$45,"")</f>
        <v/>
      </c>
      <c r="BU362" s="79" t="str">
        <f>IF(AY362="PHA",'Order Details'!$N$44,"")</f>
        <v/>
      </c>
      <c r="BV362" s="79" t="str">
        <f>IF(AZ362="OS",'Order Details'!$N$46,"")</f>
        <v/>
      </c>
      <c r="BW362" s="79" t="str">
        <f>IF(BA362="RUN PANEL",'Order Details'!$N$39,"")</f>
        <v/>
      </c>
      <c r="BX362" s="79" t="str">
        <f t="shared" si="118"/>
        <v/>
      </c>
    </row>
    <row r="363" spans="1:76" ht="14.85" customHeight="1">
      <c r="A363" s="22" t="str">
        <f>IF('Request Testing'!A363&gt;0,'Request Testing'!A363,"")</f>
        <v/>
      </c>
      <c r="B363" s="70" t="str">
        <f>IF('Request Testing'!B363="","",'Request Testing'!B363)</f>
        <v/>
      </c>
      <c r="C363" s="70" t="str">
        <f>IF('Request Testing'!C363="","",'Request Testing'!C363)</f>
        <v/>
      </c>
      <c r="D363" s="24" t="str">
        <f>IF('Request Testing'!D363="","",'Request Testing'!D363)</f>
        <v/>
      </c>
      <c r="E363" s="24" t="str">
        <f>IF('Request Testing'!E363="","",'Request Testing'!E363)</f>
        <v/>
      </c>
      <c r="F363" s="24" t="str">
        <f>IF('Request Testing'!F363="","",'Request Testing'!F363)</f>
        <v/>
      </c>
      <c r="G363" s="22" t="str">
        <f>IF('Request Testing'!G363="","",'Request Testing'!G363)</f>
        <v/>
      </c>
      <c r="H363" s="71" t="str">
        <f>IF('Request Testing'!H363="","",'Request Testing'!H363)</f>
        <v/>
      </c>
      <c r="I363" s="22" t="str">
        <f>IF('Request Testing'!I363="","",'Request Testing'!I363)</f>
        <v/>
      </c>
      <c r="J363" s="22" t="str">
        <f>IF('Request Testing'!J363="","",'Request Testing'!J363)</f>
        <v/>
      </c>
      <c r="K363" s="22" t="str">
        <f>IF('Request Testing'!K363="","",'Request Testing'!K363)</f>
        <v/>
      </c>
      <c r="L363" s="70" t="str">
        <f>IF('Request Testing'!L363="","",'Request Testing'!L363)</f>
        <v/>
      </c>
      <c r="M363" s="70" t="str">
        <f>IF('Request Testing'!M363="","",'Request Testing'!M363)</f>
        <v/>
      </c>
      <c r="N363" s="70" t="str">
        <f>IF('Request Testing'!N363="","",'Request Testing'!N363)</f>
        <v/>
      </c>
      <c r="O363" s="72" t="str">
        <f>IF('Request Testing'!O363&lt;1,"",IF(AND(OR('Request Testing'!L363&gt;0,'Request Testing'!M363&gt;0,'Request Testing'!N363&gt;0),COUNTA('Request Testing'!O363)&gt;0),"","PV"))</f>
        <v/>
      </c>
      <c r="P363" s="72" t="str">
        <f>IF('Request Testing'!P363&lt;1,"",IF(AND(OR('Request Testing'!L363&gt;0,'Request Testing'!M363&gt;0),COUNTA('Request Testing'!P363)&gt;0),"HPS ADD ON","HPS"))</f>
        <v/>
      </c>
      <c r="Q363" s="72" t="str">
        <f>IF('Request Testing'!Q363&lt;1,"",IF(AND(OR('Request Testing'!L363&gt;0,'Request Testing'!M363&gt;0),COUNTA('Request Testing'!Q363)&gt;0),"CC ADD ON","CC"))</f>
        <v/>
      </c>
      <c r="R363" s="72" t="str">
        <f>IF('Request Testing'!R363&lt;1,"",IF(AND(OR('Request Testing'!L363&gt;0,'Request Testing'!M363&gt;0),COUNTA('Request Testing'!R363)&gt;0),"RC ADD ON","RC"))</f>
        <v/>
      </c>
      <c r="S363" s="70" t="str">
        <f>IF('Request Testing'!S363&lt;1,"",IF(AND(OR('Request Testing'!L363&gt;0,'Request Testing'!M363&gt;0),COUNTA('Request Testing'!S363)&gt;0),"DL ADD ON","DL"))</f>
        <v/>
      </c>
      <c r="T363" s="70" t="str">
        <f>IF('Request Testing'!T363="","",'Request Testing'!T363)</f>
        <v/>
      </c>
      <c r="U363" s="70" t="str">
        <f>IF('Request Testing'!U363&lt;1,"",IF(AND(OR('Request Testing'!L363&gt;0,'Request Testing'!M363&gt;0),COUNTA('Request Testing'!U363)&gt;0),"OH ADD ON","OH"))</f>
        <v/>
      </c>
      <c r="V363" s="73" t="str">
        <f>IF('Request Testing'!V363&lt;1,"",IF(AND(OR('Request Testing'!L363&gt;0,'Request Testing'!M363&gt;0),COUNTA('Request Testing'!V363)&gt;0),"GCP","AM"))</f>
        <v/>
      </c>
      <c r="W363" s="73" t="str">
        <f>IF('Request Testing'!W363&lt;1,"",IF(AND(OR('Request Testing'!L363&gt;0,'Request Testing'!M363&gt;0),COUNTA('Request Testing'!W363)&gt;0),"GCP","NH"))</f>
        <v/>
      </c>
      <c r="X363" s="73" t="str">
        <f>IF('Request Testing'!X363&lt;1,"",IF(AND(OR('Request Testing'!L363&gt;0,'Request Testing'!M363&gt;0),COUNTA('Request Testing'!X363)&gt;0),"GCP","CA"))</f>
        <v/>
      </c>
      <c r="Y363" s="73" t="str">
        <f>IF('Request Testing'!Y363&lt;1,"",IF(AND(OR('Request Testing'!L363&gt;0,'Request Testing'!M363&gt;0),COUNTA('Request Testing'!Y363)&gt;0),"GCP","DD"))</f>
        <v/>
      </c>
      <c r="Z363" s="73" t="str">
        <f>IF('Request Testing'!Z363&lt;1,"",IF(AND(OR('Request Testing'!L363&gt;0,'Request Testing'!M363&gt;0),COUNTA('Request Testing'!Z363)&gt;0),"GCP","TH"))</f>
        <v/>
      </c>
      <c r="AA363" s="73" t="str">
        <f>IF('Request Testing'!AA363&lt;1,"",IF(AND(OR('Request Testing'!L363&gt;0,'Request Testing'!M363&gt;0),COUNTA('Request Testing'!AA363)&gt;0),"GCP","PHA"))</f>
        <v/>
      </c>
      <c r="AB363" s="73" t="str">
        <f>IF('Request Testing'!AB363&lt;1,"",IF(AND(OR('Request Testing'!L363&gt;0,'Request Testing'!M363&gt;0),COUNTA('Request Testing'!AB363)&gt;0),"GCP","OS"))</f>
        <v/>
      </c>
      <c r="AE363" s="74" t="str">
        <f>IF(OR('Request Testing'!L363&gt;0,'Request Testing'!M363&gt;0,'Request Testing'!N363&gt;0,'Request Testing'!O363&gt;0,'Request Testing'!P363&gt;0,'Request Testing'!Q363&gt;0,'Request Testing'!R363&gt;0,'Request Testing'!S363&gt;0,'Request Testing'!T363&gt;0,'Request Testing'!U363&gt;0,'Request Testing'!V363&gt;0,'Request Testing'!W363&gt;0,'Request Testing'!X363&gt;0,'Request Testing'!Y363&gt;0,'Request Testing'!Z363&gt;0,'Request Testing'!AA363&gt;0,'Request Testing'!AB363&gt;0),"X","")</f>
        <v/>
      </c>
      <c r="AF363" s="75" t="str">
        <f>IF(ISNUMBER(SEARCH({"S"},C363)),"S",IF(ISNUMBER(SEARCH({"M"},C363)),"B",IF(ISNUMBER(SEARCH({"B"},C363)),"B",IF(ISNUMBER(SEARCH({"C"},C363)),"C",IF(ISNUMBER(SEARCH({"H"},C363)),"C",IF(ISNUMBER(SEARCH({"F"},C363)),"C",""))))))</f>
        <v/>
      </c>
      <c r="AG363" s="74" t="str">
        <f t="shared" si="100"/>
        <v/>
      </c>
      <c r="AH363" s="74" t="str">
        <f t="shared" si="101"/>
        <v/>
      </c>
      <c r="AI363" s="74" t="str">
        <f t="shared" si="102"/>
        <v/>
      </c>
      <c r="AJ363" s="4" t="str">
        <f t="shared" si="103"/>
        <v/>
      </c>
      <c r="AK363" s="76" t="str">
        <f>IF('Request Testing'!M363&lt;1,"",IF(AND(OR('Request Testing'!$E$1&gt;0),COUNTA('Request Testing'!M363)&gt;0),"CHR","GGP-LD"))</f>
        <v/>
      </c>
      <c r="AL363" s="4" t="str">
        <f t="shared" si="104"/>
        <v/>
      </c>
      <c r="AM363" s="52" t="str">
        <f t="shared" si="105"/>
        <v/>
      </c>
      <c r="AN363" s="4" t="str">
        <f t="shared" si="106"/>
        <v/>
      </c>
      <c r="AO363" s="4" t="str">
        <f t="shared" si="107"/>
        <v/>
      </c>
      <c r="AP363" s="74" t="str">
        <f t="shared" si="108"/>
        <v/>
      </c>
      <c r="AQ363" s="4" t="str">
        <f t="shared" si="109"/>
        <v/>
      </c>
      <c r="AR363" s="4" t="str">
        <f t="shared" si="119"/>
        <v/>
      </c>
      <c r="AS363" s="74" t="str">
        <f t="shared" si="110"/>
        <v/>
      </c>
      <c r="AT363" s="4" t="str">
        <f t="shared" si="111"/>
        <v/>
      </c>
      <c r="AU363" s="4" t="str">
        <f t="shared" si="112"/>
        <v/>
      </c>
      <c r="AV363" s="4" t="str">
        <f t="shared" si="113"/>
        <v/>
      </c>
      <c r="AW363" s="4" t="str">
        <f t="shared" si="114"/>
        <v/>
      </c>
      <c r="AX363" s="4" t="str">
        <f t="shared" si="115"/>
        <v/>
      </c>
      <c r="AY363" s="4" t="str">
        <f t="shared" si="116"/>
        <v/>
      </c>
      <c r="AZ363" s="4" t="str">
        <f t="shared" si="117"/>
        <v/>
      </c>
      <c r="BA363" s="77" t="str">
        <f>IF(AND(OR('Request Testing'!L363&gt;0,'Request Testing'!M363&gt;0),COUNTA('Request Testing'!V363:AB363)&gt;0),"Run Panel","")</f>
        <v/>
      </c>
      <c r="BC363" s="78" t="str">
        <f>IF(AG363="Blood Card",'Order Details'!$S$34,"")</f>
        <v/>
      </c>
      <c r="BD363" s="78" t="str">
        <f>IF(AH363="Hair Card",'Order Details'!$S$35,"")</f>
        <v/>
      </c>
      <c r="BF363" s="4" t="str">
        <f>IF(AJ363="GGP-HD",'Order Details'!$N$10,"")</f>
        <v/>
      </c>
      <c r="BG363" s="79" t="str">
        <f>IF(AK363="GGP-LD",'Order Details'!$N$15,IF(AK363="CHR",'Order Details'!$P$15,""))</f>
        <v/>
      </c>
      <c r="BH363" s="52" t="str">
        <f>IF(AL363="GGP-uLD",'Order Details'!$N$18,"")</f>
        <v/>
      </c>
      <c r="BI363" s="80" t="str">
        <f>IF(AM363="PV",'Order Details'!$N$24,"")</f>
        <v/>
      </c>
      <c r="BJ363" s="78" t="str">
        <f>IF(AN363="HPS",'Order Details'!$N$34,IF(AN363="HPS ADD ON",'Order Details'!$M$34,""))</f>
        <v/>
      </c>
      <c r="BK363" s="78" t="str">
        <f>IF(AO363="CC",'Order Details'!$N$33,IF(AO363="CC ADD ON",'Order Details'!$M$33,""))</f>
        <v/>
      </c>
      <c r="BL363" s="79" t="str">
        <f>IF(AP363="DL",'Order Details'!$N$35,"")</f>
        <v/>
      </c>
      <c r="BM363" s="79" t="str">
        <f>IF(AQ363="RC",'Order Details'!$N$36,"")</f>
        <v/>
      </c>
      <c r="BN363" s="79" t="str">
        <f>IF(AR363="OH",'Order Details'!$N$37,"")</f>
        <v/>
      </c>
      <c r="BO363" s="79" t="str">
        <f>IF(AS363="BVD",'Order Details'!$N$38,"")</f>
        <v/>
      </c>
      <c r="BP363" s="79" t="str">
        <f>IF(AT363="AM",'Order Details'!$N$40,"")</f>
        <v/>
      </c>
      <c r="BQ363" s="79" t="str">
        <f>IF(AU363="NH",'Order Details'!$N$41,"")</f>
        <v/>
      </c>
      <c r="BR363" s="79" t="str">
        <f>IF(AV363="CA",'Order Details'!$N$42,"")</f>
        <v/>
      </c>
      <c r="BS363" s="79" t="str">
        <f>IF(AW363="DD",'Order Details'!$N$43,"")</f>
        <v/>
      </c>
      <c r="BT363" s="79" t="str">
        <f>IF(AX363="TH",'Order Details'!$N$45,"")</f>
        <v/>
      </c>
      <c r="BU363" s="79" t="str">
        <f>IF(AY363="PHA",'Order Details'!$N$44,"")</f>
        <v/>
      </c>
      <c r="BV363" s="79" t="str">
        <f>IF(AZ363="OS",'Order Details'!$N$46,"")</f>
        <v/>
      </c>
      <c r="BW363" s="79" t="str">
        <f>IF(BA363="RUN PANEL",'Order Details'!$N$39,"")</f>
        <v/>
      </c>
      <c r="BX363" s="79" t="str">
        <f t="shared" si="118"/>
        <v/>
      </c>
    </row>
    <row r="364" spans="1:76" ht="14.85" customHeight="1">
      <c r="A364" s="22" t="str">
        <f>IF('Request Testing'!A364&gt;0,'Request Testing'!A364,"")</f>
        <v/>
      </c>
      <c r="B364" s="70" t="str">
        <f>IF('Request Testing'!B364="","",'Request Testing'!B364)</f>
        <v/>
      </c>
      <c r="C364" s="70" t="str">
        <f>IF('Request Testing'!C364="","",'Request Testing'!C364)</f>
        <v/>
      </c>
      <c r="D364" s="24" t="str">
        <f>IF('Request Testing'!D364="","",'Request Testing'!D364)</f>
        <v/>
      </c>
      <c r="E364" s="24" t="str">
        <f>IF('Request Testing'!E364="","",'Request Testing'!E364)</f>
        <v/>
      </c>
      <c r="F364" s="24" t="str">
        <f>IF('Request Testing'!F364="","",'Request Testing'!F364)</f>
        <v/>
      </c>
      <c r="G364" s="22" t="str">
        <f>IF('Request Testing'!G364="","",'Request Testing'!G364)</f>
        <v/>
      </c>
      <c r="H364" s="71" t="str">
        <f>IF('Request Testing'!H364="","",'Request Testing'!H364)</f>
        <v/>
      </c>
      <c r="I364" s="22" t="str">
        <f>IF('Request Testing'!I364="","",'Request Testing'!I364)</f>
        <v/>
      </c>
      <c r="J364" s="22" t="str">
        <f>IF('Request Testing'!J364="","",'Request Testing'!J364)</f>
        <v/>
      </c>
      <c r="K364" s="22" t="str">
        <f>IF('Request Testing'!K364="","",'Request Testing'!K364)</f>
        <v/>
      </c>
      <c r="L364" s="70" t="str">
        <f>IF('Request Testing'!L364="","",'Request Testing'!L364)</f>
        <v/>
      </c>
      <c r="M364" s="70" t="str">
        <f>IF('Request Testing'!M364="","",'Request Testing'!M364)</f>
        <v/>
      </c>
      <c r="N364" s="70" t="str">
        <f>IF('Request Testing'!N364="","",'Request Testing'!N364)</f>
        <v/>
      </c>
      <c r="O364" s="72" t="str">
        <f>IF('Request Testing'!O364&lt;1,"",IF(AND(OR('Request Testing'!L364&gt;0,'Request Testing'!M364&gt;0,'Request Testing'!N364&gt;0),COUNTA('Request Testing'!O364)&gt;0),"","PV"))</f>
        <v/>
      </c>
      <c r="P364" s="72" t="str">
        <f>IF('Request Testing'!P364&lt;1,"",IF(AND(OR('Request Testing'!L364&gt;0,'Request Testing'!M364&gt;0),COUNTA('Request Testing'!P364)&gt;0),"HPS ADD ON","HPS"))</f>
        <v/>
      </c>
      <c r="Q364" s="72" t="str">
        <f>IF('Request Testing'!Q364&lt;1,"",IF(AND(OR('Request Testing'!L364&gt;0,'Request Testing'!M364&gt;0),COUNTA('Request Testing'!Q364)&gt;0),"CC ADD ON","CC"))</f>
        <v/>
      </c>
      <c r="R364" s="72" t="str">
        <f>IF('Request Testing'!R364&lt;1,"",IF(AND(OR('Request Testing'!L364&gt;0,'Request Testing'!M364&gt;0),COUNTA('Request Testing'!R364)&gt;0),"RC ADD ON","RC"))</f>
        <v/>
      </c>
      <c r="S364" s="70" t="str">
        <f>IF('Request Testing'!S364&lt;1,"",IF(AND(OR('Request Testing'!L364&gt;0,'Request Testing'!M364&gt;0),COUNTA('Request Testing'!S364)&gt;0),"DL ADD ON","DL"))</f>
        <v/>
      </c>
      <c r="T364" s="70" t="str">
        <f>IF('Request Testing'!T364="","",'Request Testing'!T364)</f>
        <v/>
      </c>
      <c r="U364" s="70" t="str">
        <f>IF('Request Testing'!U364&lt;1,"",IF(AND(OR('Request Testing'!L364&gt;0,'Request Testing'!M364&gt;0),COUNTA('Request Testing'!U364)&gt;0),"OH ADD ON","OH"))</f>
        <v/>
      </c>
      <c r="V364" s="73" t="str">
        <f>IF('Request Testing'!V364&lt;1,"",IF(AND(OR('Request Testing'!L364&gt;0,'Request Testing'!M364&gt;0),COUNTA('Request Testing'!V364)&gt;0),"GCP","AM"))</f>
        <v/>
      </c>
      <c r="W364" s="73" t="str">
        <f>IF('Request Testing'!W364&lt;1,"",IF(AND(OR('Request Testing'!L364&gt;0,'Request Testing'!M364&gt;0),COUNTA('Request Testing'!W364)&gt;0),"GCP","NH"))</f>
        <v/>
      </c>
      <c r="X364" s="73" t="str">
        <f>IF('Request Testing'!X364&lt;1,"",IF(AND(OR('Request Testing'!L364&gt;0,'Request Testing'!M364&gt;0),COUNTA('Request Testing'!X364)&gt;0),"GCP","CA"))</f>
        <v/>
      </c>
      <c r="Y364" s="73" t="str">
        <f>IF('Request Testing'!Y364&lt;1,"",IF(AND(OR('Request Testing'!L364&gt;0,'Request Testing'!M364&gt;0),COUNTA('Request Testing'!Y364)&gt;0),"GCP","DD"))</f>
        <v/>
      </c>
      <c r="Z364" s="73" t="str">
        <f>IF('Request Testing'!Z364&lt;1,"",IF(AND(OR('Request Testing'!L364&gt;0,'Request Testing'!M364&gt;0),COUNTA('Request Testing'!Z364)&gt;0),"GCP","TH"))</f>
        <v/>
      </c>
      <c r="AA364" s="73" t="str">
        <f>IF('Request Testing'!AA364&lt;1,"",IF(AND(OR('Request Testing'!L364&gt;0,'Request Testing'!M364&gt;0),COUNTA('Request Testing'!AA364)&gt;0),"GCP","PHA"))</f>
        <v/>
      </c>
      <c r="AB364" s="73" t="str">
        <f>IF('Request Testing'!AB364&lt;1,"",IF(AND(OR('Request Testing'!L364&gt;0,'Request Testing'!M364&gt;0),COUNTA('Request Testing'!AB364)&gt;0),"GCP","OS"))</f>
        <v/>
      </c>
      <c r="AE364" s="74" t="str">
        <f>IF(OR('Request Testing'!L364&gt;0,'Request Testing'!M364&gt;0,'Request Testing'!N364&gt;0,'Request Testing'!O364&gt;0,'Request Testing'!P364&gt;0,'Request Testing'!Q364&gt;0,'Request Testing'!R364&gt;0,'Request Testing'!S364&gt;0,'Request Testing'!T364&gt;0,'Request Testing'!U364&gt;0,'Request Testing'!V364&gt;0,'Request Testing'!W364&gt;0,'Request Testing'!X364&gt;0,'Request Testing'!Y364&gt;0,'Request Testing'!Z364&gt;0,'Request Testing'!AA364&gt;0,'Request Testing'!AB364&gt;0),"X","")</f>
        <v/>
      </c>
      <c r="AF364" s="75" t="str">
        <f>IF(ISNUMBER(SEARCH({"S"},C364)),"S",IF(ISNUMBER(SEARCH({"M"},C364)),"B",IF(ISNUMBER(SEARCH({"B"},C364)),"B",IF(ISNUMBER(SEARCH({"C"},C364)),"C",IF(ISNUMBER(SEARCH({"H"},C364)),"C",IF(ISNUMBER(SEARCH({"F"},C364)),"C",""))))))</f>
        <v/>
      </c>
      <c r="AG364" s="74" t="str">
        <f t="shared" si="100"/>
        <v/>
      </c>
      <c r="AH364" s="74" t="str">
        <f t="shared" si="101"/>
        <v/>
      </c>
      <c r="AI364" s="74" t="str">
        <f t="shared" si="102"/>
        <v/>
      </c>
      <c r="AJ364" s="4" t="str">
        <f t="shared" si="103"/>
        <v/>
      </c>
      <c r="AK364" s="76" t="str">
        <f>IF('Request Testing'!M364&lt;1,"",IF(AND(OR('Request Testing'!$E$1&gt;0),COUNTA('Request Testing'!M364)&gt;0),"CHR","GGP-LD"))</f>
        <v/>
      </c>
      <c r="AL364" s="4" t="str">
        <f t="shared" si="104"/>
        <v/>
      </c>
      <c r="AM364" s="52" t="str">
        <f t="shared" si="105"/>
        <v/>
      </c>
      <c r="AN364" s="4" t="str">
        <f t="shared" si="106"/>
        <v/>
      </c>
      <c r="AO364" s="4" t="str">
        <f t="shared" si="107"/>
        <v/>
      </c>
      <c r="AP364" s="74" t="str">
        <f t="shared" si="108"/>
        <v/>
      </c>
      <c r="AQ364" s="4" t="str">
        <f t="shared" si="109"/>
        <v/>
      </c>
      <c r="AR364" s="4" t="str">
        <f t="shared" si="119"/>
        <v/>
      </c>
      <c r="AS364" s="74" t="str">
        <f t="shared" si="110"/>
        <v/>
      </c>
      <c r="AT364" s="4" t="str">
        <f t="shared" si="111"/>
        <v/>
      </c>
      <c r="AU364" s="4" t="str">
        <f t="shared" si="112"/>
        <v/>
      </c>
      <c r="AV364" s="4" t="str">
        <f t="shared" si="113"/>
        <v/>
      </c>
      <c r="AW364" s="4" t="str">
        <f t="shared" si="114"/>
        <v/>
      </c>
      <c r="AX364" s="4" t="str">
        <f t="shared" si="115"/>
        <v/>
      </c>
      <c r="AY364" s="4" t="str">
        <f t="shared" si="116"/>
        <v/>
      </c>
      <c r="AZ364" s="4" t="str">
        <f t="shared" si="117"/>
        <v/>
      </c>
      <c r="BA364" s="77" t="str">
        <f>IF(AND(OR('Request Testing'!L364&gt;0,'Request Testing'!M364&gt;0),COUNTA('Request Testing'!V364:AB364)&gt;0),"Run Panel","")</f>
        <v/>
      </c>
      <c r="BC364" s="78" t="str">
        <f>IF(AG364="Blood Card",'Order Details'!$S$34,"")</f>
        <v/>
      </c>
      <c r="BD364" s="78" t="str">
        <f>IF(AH364="Hair Card",'Order Details'!$S$35,"")</f>
        <v/>
      </c>
      <c r="BF364" s="4" t="str">
        <f>IF(AJ364="GGP-HD",'Order Details'!$N$10,"")</f>
        <v/>
      </c>
      <c r="BG364" s="79" t="str">
        <f>IF(AK364="GGP-LD",'Order Details'!$N$15,IF(AK364="CHR",'Order Details'!$P$15,""))</f>
        <v/>
      </c>
      <c r="BH364" s="52" t="str">
        <f>IF(AL364="GGP-uLD",'Order Details'!$N$18,"")</f>
        <v/>
      </c>
      <c r="BI364" s="80" t="str">
        <f>IF(AM364="PV",'Order Details'!$N$24,"")</f>
        <v/>
      </c>
      <c r="BJ364" s="78" t="str">
        <f>IF(AN364="HPS",'Order Details'!$N$34,IF(AN364="HPS ADD ON",'Order Details'!$M$34,""))</f>
        <v/>
      </c>
      <c r="BK364" s="78" t="str">
        <f>IF(AO364="CC",'Order Details'!$N$33,IF(AO364="CC ADD ON",'Order Details'!$M$33,""))</f>
        <v/>
      </c>
      <c r="BL364" s="79" t="str">
        <f>IF(AP364="DL",'Order Details'!$N$35,"")</f>
        <v/>
      </c>
      <c r="BM364" s="79" t="str">
        <f>IF(AQ364="RC",'Order Details'!$N$36,"")</f>
        <v/>
      </c>
      <c r="BN364" s="79" t="str">
        <f>IF(AR364="OH",'Order Details'!$N$37,"")</f>
        <v/>
      </c>
      <c r="BO364" s="79" t="str">
        <f>IF(AS364="BVD",'Order Details'!$N$38,"")</f>
        <v/>
      </c>
      <c r="BP364" s="79" t="str">
        <f>IF(AT364="AM",'Order Details'!$N$40,"")</f>
        <v/>
      </c>
      <c r="BQ364" s="79" t="str">
        <f>IF(AU364="NH",'Order Details'!$N$41,"")</f>
        <v/>
      </c>
      <c r="BR364" s="79" t="str">
        <f>IF(AV364="CA",'Order Details'!$N$42,"")</f>
        <v/>
      </c>
      <c r="BS364" s="79" t="str">
        <f>IF(AW364="DD",'Order Details'!$N$43,"")</f>
        <v/>
      </c>
      <c r="BT364" s="79" t="str">
        <f>IF(AX364="TH",'Order Details'!$N$45,"")</f>
        <v/>
      </c>
      <c r="BU364" s="79" t="str">
        <f>IF(AY364="PHA",'Order Details'!$N$44,"")</f>
        <v/>
      </c>
      <c r="BV364" s="79" t="str">
        <f>IF(AZ364="OS",'Order Details'!$N$46,"")</f>
        <v/>
      </c>
      <c r="BW364" s="79" t="str">
        <f>IF(BA364="RUN PANEL",'Order Details'!$N$39,"")</f>
        <v/>
      </c>
      <c r="BX364" s="79" t="str">
        <f t="shared" si="118"/>
        <v/>
      </c>
    </row>
    <row r="365" spans="1:76" ht="14.85" customHeight="1">
      <c r="A365" s="22" t="str">
        <f>IF('Request Testing'!A365&gt;0,'Request Testing'!A365,"")</f>
        <v/>
      </c>
      <c r="B365" s="70" t="str">
        <f>IF('Request Testing'!B365="","",'Request Testing'!B365)</f>
        <v/>
      </c>
      <c r="C365" s="70" t="str">
        <f>IF('Request Testing'!C365="","",'Request Testing'!C365)</f>
        <v/>
      </c>
      <c r="D365" s="24" t="str">
        <f>IF('Request Testing'!D365="","",'Request Testing'!D365)</f>
        <v/>
      </c>
      <c r="E365" s="24" t="str">
        <f>IF('Request Testing'!E365="","",'Request Testing'!E365)</f>
        <v/>
      </c>
      <c r="F365" s="24" t="str">
        <f>IF('Request Testing'!F365="","",'Request Testing'!F365)</f>
        <v/>
      </c>
      <c r="G365" s="22" t="str">
        <f>IF('Request Testing'!G365="","",'Request Testing'!G365)</f>
        <v/>
      </c>
      <c r="H365" s="71" t="str">
        <f>IF('Request Testing'!H365="","",'Request Testing'!H365)</f>
        <v/>
      </c>
      <c r="I365" s="22" t="str">
        <f>IF('Request Testing'!I365="","",'Request Testing'!I365)</f>
        <v/>
      </c>
      <c r="J365" s="22" t="str">
        <f>IF('Request Testing'!J365="","",'Request Testing'!J365)</f>
        <v/>
      </c>
      <c r="K365" s="22" t="str">
        <f>IF('Request Testing'!K365="","",'Request Testing'!K365)</f>
        <v/>
      </c>
      <c r="L365" s="70" t="str">
        <f>IF('Request Testing'!L365="","",'Request Testing'!L365)</f>
        <v/>
      </c>
      <c r="M365" s="70" t="str">
        <f>IF('Request Testing'!M365="","",'Request Testing'!M365)</f>
        <v/>
      </c>
      <c r="N365" s="70" t="str">
        <f>IF('Request Testing'!N365="","",'Request Testing'!N365)</f>
        <v/>
      </c>
      <c r="O365" s="72" t="str">
        <f>IF('Request Testing'!O365&lt;1,"",IF(AND(OR('Request Testing'!L365&gt;0,'Request Testing'!M365&gt;0,'Request Testing'!N365&gt;0),COUNTA('Request Testing'!O365)&gt;0),"","PV"))</f>
        <v/>
      </c>
      <c r="P365" s="72" t="str">
        <f>IF('Request Testing'!P365&lt;1,"",IF(AND(OR('Request Testing'!L365&gt;0,'Request Testing'!M365&gt;0),COUNTA('Request Testing'!P365)&gt;0),"HPS ADD ON","HPS"))</f>
        <v/>
      </c>
      <c r="Q365" s="72" t="str">
        <f>IF('Request Testing'!Q365&lt;1,"",IF(AND(OR('Request Testing'!L365&gt;0,'Request Testing'!M365&gt;0),COUNTA('Request Testing'!Q365)&gt;0),"CC ADD ON","CC"))</f>
        <v/>
      </c>
      <c r="R365" s="72" t="str">
        <f>IF('Request Testing'!R365&lt;1,"",IF(AND(OR('Request Testing'!L365&gt;0,'Request Testing'!M365&gt;0),COUNTA('Request Testing'!R365)&gt;0),"RC ADD ON","RC"))</f>
        <v/>
      </c>
      <c r="S365" s="70" t="str">
        <f>IF('Request Testing'!S365&lt;1,"",IF(AND(OR('Request Testing'!L365&gt;0,'Request Testing'!M365&gt;0),COUNTA('Request Testing'!S365)&gt;0),"DL ADD ON","DL"))</f>
        <v/>
      </c>
      <c r="T365" s="70" t="str">
        <f>IF('Request Testing'!T365="","",'Request Testing'!T365)</f>
        <v/>
      </c>
      <c r="U365" s="70" t="str">
        <f>IF('Request Testing'!U365&lt;1,"",IF(AND(OR('Request Testing'!L365&gt;0,'Request Testing'!M365&gt;0),COUNTA('Request Testing'!U365)&gt;0),"OH ADD ON","OH"))</f>
        <v/>
      </c>
      <c r="V365" s="73" t="str">
        <f>IF('Request Testing'!V365&lt;1,"",IF(AND(OR('Request Testing'!L365&gt;0,'Request Testing'!M365&gt;0),COUNTA('Request Testing'!V365)&gt;0),"GCP","AM"))</f>
        <v/>
      </c>
      <c r="W365" s="73" t="str">
        <f>IF('Request Testing'!W365&lt;1,"",IF(AND(OR('Request Testing'!L365&gt;0,'Request Testing'!M365&gt;0),COUNTA('Request Testing'!W365)&gt;0),"GCP","NH"))</f>
        <v/>
      </c>
      <c r="X365" s="73" t="str">
        <f>IF('Request Testing'!X365&lt;1,"",IF(AND(OR('Request Testing'!L365&gt;0,'Request Testing'!M365&gt;0),COUNTA('Request Testing'!X365)&gt;0),"GCP","CA"))</f>
        <v/>
      </c>
      <c r="Y365" s="73" t="str">
        <f>IF('Request Testing'!Y365&lt;1,"",IF(AND(OR('Request Testing'!L365&gt;0,'Request Testing'!M365&gt;0),COUNTA('Request Testing'!Y365)&gt;0),"GCP","DD"))</f>
        <v/>
      </c>
      <c r="Z365" s="73" t="str">
        <f>IF('Request Testing'!Z365&lt;1,"",IF(AND(OR('Request Testing'!L365&gt;0,'Request Testing'!M365&gt;0),COUNTA('Request Testing'!Z365)&gt;0),"GCP","TH"))</f>
        <v/>
      </c>
      <c r="AA365" s="73" t="str">
        <f>IF('Request Testing'!AA365&lt;1,"",IF(AND(OR('Request Testing'!L365&gt;0,'Request Testing'!M365&gt;0),COUNTA('Request Testing'!AA365)&gt;0),"GCP","PHA"))</f>
        <v/>
      </c>
      <c r="AB365" s="73" t="str">
        <f>IF('Request Testing'!AB365&lt;1,"",IF(AND(OR('Request Testing'!L365&gt;0,'Request Testing'!M365&gt;0),COUNTA('Request Testing'!AB365)&gt;0),"GCP","OS"))</f>
        <v/>
      </c>
      <c r="AE365" s="74" t="str">
        <f>IF(OR('Request Testing'!L365&gt;0,'Request Testing'!M365&gt;0,'Request Testing'!N365&gt;0,'Request Testing'!O365&gt;0,'Request Testing'!P365&gt;0,'Request Testing'!Q365&gt;0,'Request Testing'!R365&gt;0,'Request Testing'!S365&gt;0,'Request Testing'!T365&gt;0,'Request Testing'!U365&gt;0,'Request Testing'!V365&gt;0,'Request Testing'!W365&gt;0,'Request Testing'!X365&gt;0,'Request Testing'!Y365&gt;0,'Request Testing'!Z365&gt;0,'Request Testing'!AA365&gt;0,'Request Testing'!AB365&gt;0),"X","")</f>
        <v/>
      </c>
      <c r="AF365" s="75" t="str">
        <f>IF(ISNUMBER(SEARCH({"S"},C365)),"S",IF(ISNUMBER(SEARCH({"M"},C365)),"B",IF(ISNUMBER(SEARCH({"B"},C365)),"B",IF(ISNUMBER(SEARCH({"C"},C365)),"C",IF(ISNUMBER(SEARCH({"H"},C365)),"C",IF(ISNUMBER(SEARCH({"F"},C365)),"C",""))))))</f>
        <v/>
      </c>
      <c r="AG365" s="74" t="str">
        <f t="shared" si="100"/>
        <v/>
      </c>
      <c r="AH365" s="74" t="str">
        <f t="shared" si="101"/>
        <v/>
      </c>
      <c r="AI365" s="74" t="str">
        <f t="shared" si="102"/>
        <v/>
      </c>
      <c r="AJ365" s="4" t="str">
        <f t="shared" si="103"/>
        <v/>
      </c>
      <c r="AK365" s="76" t="str">
        <f>IF('Request Testing'!M365&lt;1,"",IF(AND(OR('Request Testing'!$E$1&gt;0),COUNTA('Request Testing'!M365)&gt;0),"CHR","GGP-LD"))</f>
        <v/>
      </c>
      <c r="AL365" s="4" t="str">
        <f t="shared" si="104"/>
        <v/>
      </c>
      <c r="AM365" s="52" t="str">
        <f t="shared" si="105"/>
        <v/>
      </c>
      <c r="AN365" s="4" t="str">
        <f t="shared" si="106"/>
        <v/>
      </c>
      <c r="AO365" s="4" t="str">
        <f t="shared" si="107"/>
        <v/>
      </c>
      <c r="AP365" s="74" t="str">
        <f t="shared" si="108"/>
        <v/>
      </c>
      <c r="AQ365" s="4" t="str">
        <f t="shared" si="109"/>
        <v/>
      </c>
      <c r="AR365" s="4" t="str">
        <f t="shared" si="119"/>
        <v/>
      </c>
      <c r="AS365" s="74" t="str">
        <f t="shared" si="110"/>
        <v/>
      </c>
      <c r="AT365" s="4" t="str">
        <f t="shared" si="111"/>
        <v/>
      </c>
      <c r="AU365" s="4" t="str">
        <f t="shared" si="112"/>
        <v/>
      </c>
      <c r="AV365" s="4" t="str">
        <f t="shared" si="113"/>
        <v/>
      </c>
      <c r="AW365" s="4" t="str">
        <f t="shared" si="114"/>
        <v/>
      </c>
      <c r="AX365" s="4" t="str">
        <f t="shared" si="115"/>
        <v/>
      </c>
      <c r="AY365" s="4" t="str">
        <f t="shared" si="116"/>
        <v/>
      </c>
      <c r="AZ365" s="4" t="str">
        <f t="shared" si="117"/>
        <v/>
      </c>
      <c r="BA365" s="77" t="str">
        <f>IF(AND(OR('Request Testing'!L365&gt;0,'Request Testing'!M365&gt;0),COUNTA('Request Testing'!V365:AB365)&gt;0),"Run Panel","")</f>
        <v/>
      </c>
      <c r="BC365" s="78" t="str">
        <f>IF(AG365="Blood Card",'Order Details'!$S$34,"")</f>
        <v/>
      </c>
      <c r="BD365" s="78" t="str">
        <f>IF(AH365="Hair Card",'Order Details'!$S$35,"")</f>
        <v/>
      </c>
      <c r="BF365" s="4" t="str">
        <f>IF(AJ365="GGP-HD",'Order Details'!$N$10,"")</f>
        <v/>
      </c>
      <c r="BG365" s="79" t="str">
        <f>IF(AK365="GGP-LD",'Order Details'!$N$15,IF(AK365="CHR",'Order Details'!$P$15,""))</f>
        <v/>
      </c>
      <c r="BH365" s="52" t="str">
        <f>IF(AL365="GGP-uLD",'Order Details'!$N$18,"")</f>
        <v/>
      </c>
      <c r="BI365" s="80" t="str">
        <f>IF(AM365="PV",'Order Details'!$N$24,"")</f>
        <v/>
      </c>
      <c r="BJ365" s="78" t="str">
        <f>IF(AN365="HPS",'Order Details'!$N$34,IF(AN365="HPS ADD ON",'Order Details'!$M$34,""))</f>
        <v/>
      </c>
      <c r="BK365" s="78" t="str">
        <f>IF(AO365="CC",'Order Details'!$N$33,IF(AO365="CC ADD ON",'Order Details'!$M$33,""))</f>
        <v/>
      </c>
      <c r="BL365" s="79" t="str">
        <f>IF(AP365="DL",'Order Details'!$N$35,"")</f>
        <v/>
      </c>
      <c r="BM365" s="79" t="str">
        <f>IF(AQ365="RC",'Order Details'!$N$36,"")</f>
        <v/>
      </c>
      <c r="BN365" s="79" t="str">
        <f>IF(AR365="OH",'Order Details'!$N$37,"")</f>
        <v/>
      </c>
      <c r="BO365" s="79" t="str">
        <f>IF(AS365="BVD",'Order Details'!$N$38,"")</f>
        <v/>
      </c>
      <c r="BP365" s="79" t="str">
        <f>IF(AT365="AM",'Order Details'!$N$40,"")</f>
        <v/>
      </c>
      <c r="BQ365" s="79" t="str">
        <f>IF(AU365="NH",'Order Details'!$N$41,"")</f>
        <v/>
      </c>
      <c r="BR365" s="79" t="str">
        <f>IF(AV365="CA",'Order Details'!$N$42,"")</f>
        <v/>
      </c>
      <c r="BS365" s="79" t="str">
        <f>IF(AW365="DD",'Order Details'!$N$43,"")</f>
        <v/>
      </c>
      <c r="BT365" s="79" t="str">
        <f>IF(AX365="TH",'Order Details'!$N$45,"")</f>
        <v/>
      </c>
      <c r="BU365" s="79" t="str">
        <f>IF(AY365="PHA",'Order Details'!$N$44,"")</f>
        <v/>
      </c>
      <c r="BV365" s="79" t="str">
        <f>IF(AZ365="OS",'Order Details'!$N$46,"")</f>
        <v/>
      </c>
      <c r="BW365" s="79" t="str">
        <f>IF(BA365="RUN PANEL",'Order Details'!$N$39,"")</f>
        <v/>
      </c>
      <c r="BX365" s="79" t="str">
        <f t="shared" si="118"/>
        <v/>
      </c>
    </row>
    <row r="366" spans="1:76" ht="14.85" customHeight="1">
      <c r="A366" s="22" t="str">
        <f>IF('Request Testing'!A366&gt;0,'Request Testing'!A366,"")</f>
        <v/>
      </c>
      <c r="B366" s="70" t="str">
        <f>IF('Request Testing'!B366="","",'Request Testing'!B366)</f>
        <v/>
      </c>
      <c r="C366" s="70" t="str">
        <f>IF('Request Testing'!C366="","",'Request Testing'!C366)</f>
        <v/>
      </c>
      <c r="D366" s="24" t="str">
        <f>IF('Request Testing'!D366="","",'Request Testing'!D366)</f>
        <v/>
      </c>
      <c r="E366" s="24" t="str">
        <f>IF('Request Testing'!E366="","",'Request Testing'!E366)</f>
        <v/>
      </c>
      <c r="F366" s="24" t="str">
        <f>IF('Request Testing'!F366="","",'Request Testing'!F366)</f>
        <v/>
      </c>
      <c r="G366" s="22" t="str">
        <f>IF('Request Testing'!G366="","",'Request Testing'!G366)</f>
        <v/>
      </c>
      <c r="H366" s="71" t="str">
        <f>IF('Request Testing'!H366="","",'Request Testing'!H366)</f>
        <v/>
      </c>
      <c r="I366" s="22" t="str">
        <f>IF('Request Testing'!I366="","",'Request Testing'!I366)</f>
        <v/>
      </c>
      <c r="J366" s="22" t="str">
        <f>IF('Request Testing'!J366="","",'Request Testing'!J366)</f>
        <v/>
      </c>
      <c r="K366" s="22" t="str">
        <f>IF('Request Testing'!K366="","",'Request Testing'!K366)</f>
        <v/>
      </c>
      <c r="L366" s="70" t="str">
        <f>IF('Request Testing'!L366="","",'Request Testing'!L366)</f>
        <v/>
      </c>
      <c r="M366" s="70" t="str">
        <f>IF('Request Testing'!M366="","",'Request Testing'!M366)</f>
        <v/>
      </c>
      <c r="N366" s="70" t="str">
        <f>IF('Request Testing'!N366="","",'Request Testing'!N366)</f>
        <v/>
      </c>
      <c r="O366" s="72" t="str">
        <f>IF('Request Testing'!O366&lt;1,"",IF(AND(OR('Request Testing'!L366&gt;0,'Request Testing'!M366&gt;0,'Request Testing'!N366&gt;0),COUNTA('Request Testing'!O366)&gt;0),"","PV"))</f>
        <v/>
      </c>
      <c r="P366" s="72" t="str">
        <f>IF('Request Testing'!P366&lt;1,"",IF(AND(OR('Request Testing'!L366&gt;0,'Request Testing'!M366&gt;0),COUNTA('Request Testing'!P366)&gt;0),"HPS ADD ON","HPS"))</f>
        <v/>
      </c>
      <c r="Q366" s="72" t="str">
        <f>IF('Request Testing'!Q366&lt;1,"",IF(AND(OR('Request Testing'!L366&gt;0,'Request Testing'!M366&gt;0),COUNTA('Request Testing'!Q366)&gt;0),"CC ADD ON","CC"))</f>
        <v/>
      </c>
      <c r="R366" s="72" t="str">
        <f>IF('Request Testing'!R366&lt;1,"",IF(AND(OR('Request Testing'!L366&gt;0,'Request Testing'!M366&gt;0),COUNTA('Request Testing'!R366)&gt;0),"RC ADD ON","RC"))</f>
        <v/>
      </c>
      <c r="S366" s="70" t="str">
        <f>IF('Request Testing'!S366&lt;1,"",IF(AND(OR('Request Testing'!L366&gt;0,'Request Testing'!M366&gt;0),COUNTA('Request Testing'!S366)&gt;0),"DL ADD ON","DL"))</f>
        <v/>
      </c>
      <c r="T366" s="70" t="str">
        <f>IF('Request Testing'!T366="","",'Request Testing'!T366)</f>
        <v/>
      </c>
      <c r="U366" s="70" t="str">
        <f>IF('Request Testing'!U366&lt;1,"",IF(AND(OR('Request Testing'!L366&gt;0,'Request Testing'!M366&gt;0),COUNTA('Request Testing'!U366)&gt;0),"OH ADD ON","OH"))</f>
        <v/>
      </c>
      <c r="V366" s="73" t="str">
        <f>IF('Request Testing'!V366&lt;1,"",IF(AND(OR('Request Testing'!L366&gt;0,'Request Testing'!M366&gt;0),COUNTA('Request Testing'!V366)&gt;0),"GCP","AM"))</f>
        <v/>
      </c>
      <c r="W366" s="73" t="str">
        <f>IF('Request Testing'!W366&lt;1,"",IF(AND(OR('Request Testing'!L366&gt;0,'Request Testing'!M366&gt;0),COUNTA('Request Testing'!W366)&gt;0),"GCP","NH"))</f>
        <v/>
      </c>
      <c r="X366" s="73" t="str">
        <f>IF('Request Testing'!X366&lt;1,"",IF(AND(OR('Request Testing'!L366&gt;0,'Request Testing'!M366&gt;0),COUNTA('Request Testing'!X366)&gt;0),"GCP","CA"))</f>
        <v/>
      </c>
      <c r="Y366" s="73" t="str">
        <f>IF('Request Testing'!Y366&lt;1,"",IF(AND(OR('Request Testing'!L366&gt;0,'Request Testing'!M366&gt;0),COUNTA('Request Testing'!Y366)&gt;0),"GCP","DD"))</f>
        <v/>
      </c>
      <c r="Z366" s="73" t="str">
        <f>IF('Request Testing'!Z366&lt;1,"",IF(AND(OR('Request Testing'!L366&gt;0,'Request Testing'!M366&gt;0),COUNTA('Request Testing'!Z366)&gt;0),"GCP","TH"))</f>
        <v/>
      </c>
      <c r="AA366" s="73" t="str">
        <f>IF('Request Testing'!AA366&lt;1,"",IF(AND(OR('Request Testing'!L366&gt;0,'Request Testing'!M366&gt;0),COUNTA('Request Testing'!AA366)&gt;0),"GCP","PHA"))</f>
        <v/>
      </c>
      <c r="AB366" s="73" t="str">
        <f>IF('Request Testing'!AB366&lt;1,"",IF(AND(OR('Request Testing'!L366&gt;0,'Request Testing'!M366&gt;0),COUNTA('Request Testing'!AB366)&gt;0),"GCP","OS"))</f>
        <v/>
      </c>
      <c r="AE366" s="74" t="str">
        <f>IF(OR('Request Testing'!L366&gt;0,'Request Testing'!M366&gt;0,'Request Testing'!N366&gt;0,'Request Testing'!O366&gt;0,'Request Testing'!P366&gt;0,'Request Testing'!Q366&gt;0,'Request Testing'!R366&gt;0,'Request Testing'!S366&gt;0,'Request Testing'!T366&gt;0,'Request Testing'!U366&gt;0,'Request Testing'!V366&gt;0,'Request Testing'!W366&gt;0,'Request Testing'!X366&gt;0,'Request Testing'!Y366&gt;0,'Request Testing'!Z366&gt;0,'Request Testing'!AA366&gt;0,'Request Testing'!AB366&gt;0),"X","")</f>
        <v/>
      </c>
      <c r="AF366" s="75" t="str">
        <f>IF(ISNUMBER(SEARCH({"S"},C366)),"S",IF(ISNUMBER(SEARCH({"M"},C366)),"B",IF(ISNUMBER(SEARCH({"B"},C366)),"B",IF(ISNUMBER(SEARCH({"C"},C366)),"C",IF(ISNUMBER(SEARCH({"H"},C366)),"C",IF(ISNUMBER(SEARCH({"F"},C366)),"C",""))))))</f>
        <v/>
      </c>
      <c r="AG366" s="74" t="str">
        <f t="shared" si="100"/>
        <v/>
      </c>
      <c r="AH366" s="74" t="str">
        <f t="shared" si="101"/>
        <v/>
      </c>
      <c r="AI366" s="74" t="str">
        <f t="shared" si="102"/>
        <v/>
      </c>
      <c r="AJ366" s="4" t="str">
        <f t="shared" si="103"/>
        <v/>
      </c>
      <c r="AK366" s="76" t="str">
        <f>IF('Request Testing'!M366&lt;1,"",IF(AND(OR('Request Testing'!$E$1&gt;0),COUNTA('Request Testing'!M366)&gt;0),"CHR","GGP-LD"))</f>
        <v/>
      </c>
      <c r="AL366" s="4" t="str">
        <f t="shared" si="104"/>
        <v/>
      </c>
      <c r="AM366" s="52" t="str">
        <f t="shared" si="105"/>
        <v/>
      </c>
      <c r="AN366" s="4" t="str">
        <f t="shared" si="106"/>
        <v/>
      </c>
      <c r="AO366" s="4" t="str">
        <f t="shared" si="107"/>
        <v/>
      </c>
      <c r="AP366" s="74" t="str">
        <f t="shared" si="108"/>
        <v/>
      </c>
      <c r="AQ366" s="4" t="str">
        <f t="shared" si="109"/>
        <v/>
      </c>
      <c r="AR366" s="4" t="str">
        <f t="shared" si="119"/>
        <v/>
      </c>
      <c r="AS366" s="74" t="str">
        <f t="shared" si="110"/>
        <v/>
      </c>
      <c r="AT366" s="4" t="str">
        <f t="shared" si="111"/>
        <v/>
      </c>
      <c r="AU366" s="4" t="str">
        <f t="shared" si="112"/>
        <v/>
      </c>
      <c r="AV366" s="4" t="str">
        <f t="shared" si="113"/>
        <v/>
      </c>
      <c r="AW366" s="4" t="str">
        <f t="shared" si="114"/>
        <v/>
      </c>
      <c r="AX366" s="4" t="str">
        <f t="shared" si="115"/>
        <v/>
      </c>
      <c r="AY366" s="4" t="str">
        <f t="shared" si="116"/>
        <v/>
      </c>
      <c r="AZ366" s="4" t="str">
        <f t="shared" si="117"/>
        <v/>
      </c>
      <c r="BA366" s="77" t="str">
        <f>IF(AND(OR('Request Testing'!L366&gt;0,'Request Testing'!M366&gt;0),COUNTA('Request Testing'!V366:AB366)&gt;0),"Run Panel","")</f>
        <v/>
      </c>
      <c r="BC366" s="78" t="str">
        <f>IF(AG366="Blood Card",'Order Details'!$S$34,"")</f>
        <v/>
      </c>
      <c r="BD366" s="78" t="str">
        <f>IF(AH366="Hair Card",'Order Details'!$S$35,"")</f>
        <v/>
      </c>
      <c r="BF366" s="4" t="str">
        <f>IF(AJ366="GGP-HD",'Order Details'!$N$10,"")</f>
        <v/>
      </c>
      <c r="BG366" s="79" t="str">
        <f>IF(AK366="GGP-LD",'Order Details'!$N$15,IF(AK366="CHR",'Order Details'!$P$15,""))</f>
        <v/>
      </c>
      <c r="BH366" s="52" t="str">
        <f>IF(AL366="GGP-uLD",'Order Details'!$N$18,"")</f>
        <v/>
      </c>
      <c r="BI366" s="80" t="str">
        <f>IF(AM366="PV",'Order Details'!$N$24,"")</f>
        <v/>
      </c>
      <c r="BJ366" s="78" t="str">
        <f>IF(AN366="HPS",'Order Details'!$N$34,IF(AN366="HPS ADD ON",'Order Details'!$M$34,""))</f>
        <v/>
      </c>
      <c r="BK366" s="78" t="str">
        <f>IF(AO366="CC",'Order Details'!$N$33,IF(AO366="CC ADD ON",'Order Details'!$M$33,""))</f>
        <v/>
      </c>
      <c r="BL366" s="79" t="str">
        <f>IF(AP366="DL",'Order Details'!$N$35,"")</f>
        <v/>
      </c>
      <c r="BM366" s="79" t="str">
        <f>IF(AQ366="RC",'Order Details'!$N$36,"")</f>
        <v/>
      </c>
      <c r="BN366" s="79" t="str">
        <f>IF(AR366="OH",'Order Details'!$N$37,"")</f>
        <v/>
      </c>
      <c r="BO366" s="79" t="str">
        <f>IF(AS366="BVD",'Order Details'!$N$38,"")</f>
        <v/>
      </c>
      <c r="BP366" s="79" t="str">
        <f>IF(AT366="AM",'Order Details'!$N$40,"")</f>
        <v/>
      </c>
      <c r="BQ366" s="79" t="str">
        <f>IF(AU366="NH",'Order Details'!$N$41,"")</f>
        <v/>
      </c>
      <c r="BR366" s="79" t="str">
        <f>IF(AV366="CA",'Order Details'!$N$42,"")</f>
        <v/>
      </c>
      <c r="BS366" s="79" t="str">
        <f>IF(AW366="DD",'Order Details'!$N$43,"")</f>
        <v/>
      </c>
      <c r="BT366" s="79" t="str">
        <f>IF(AX366="TH",'Order Details'!$N$45,"")</f>
        <v/>
      </c>
      <c r="BU366" s="79" t="str">
        <f>IF(AY366="PHA",'Order Details'!$N$44,"")</f>
        <v/>
      </c>
      <c r="BV366" s="79" t="str">
        <f>IF(AZ366="OS",'Order Details'!$N$46,"")</f>
        <v/>
      </c>
      <c r="BW366" s="79" t="str">
        <f>IF(BA366="RUN PANEL",'Order Details'!$N$39,"")</f>
        <v/>
      </c>
      <c r="BX366" s="79" t="str">
        <f t="shared" si="118"/>
        <v/>
      </c>
    </row>
    <row r="367" spans="1:76" ht="14.85" customHeight="1">
      <c r="A367" s="22" t="str">
        <f>IF('Request Testing'!A367&gt;0,'Request Testing'!A367,"")</f>
        <v/>
      </c>
      <c r="B367" s="70" t="str">
        <f>IF('Request Testing'!B367="","",'Request Testing'!B367)</f>
        <v/>
      </c>
      <c r="C367" s="70" t="str">
        <f>IF('Request Testing'!C367="","",'Request Testing'!C367)</f>
        <v/>
      </c>
      <c r="D367" s="24" t="str">
        <f>IF('Request Testing'!D367="","",'Request Testing'!D367)</f>
        <v/>
      </c>
      <c r="E367" s="24" t="str">
        <f>IF('Request Testing'!E367="","",'Request Testing'!E367)</f>
        <v/>
      </c>
      <c r="F367" s="24" t="str">
        <f>IF('Request Testing'!F367="","",'Request Testing'!F367)</f>
        <v/>
      </c>
      <c r="G367" s="22" t="str">
        <f>IF('Request Testing'!G367="","",'Request Testing'!G367)</f>
        <v/>
      </c>
      <c r="H367" s="71" t="str">
        <f>IF('Request Testing'!H367="","",'Request Testing'!H367)</f>
        <v/>
      </c>
      <c r="I367" s="22" t="str">
        <f>IF('Request Testing'!I367="","",'Request Testing'!I367)</f>
        <v/>
      </c>
      <c r="J367" s="22" t="str">
        <f>IF('Request Testing'!J367="","",'Request Testing'!J367)</f>
        <v/>
      </c>
      <c r="K367" s="22" t="str">
        <f>IF('Request Testing'!K367="","",'Request Testing'!K367)</f>
        <v/>
      </c>
      <c r="L367" s="70" t="str">
        <f>IF('Request Testing'!L367="","",'Request Testing'!L367)</f>
        <v/>
      </c>
      <c r="M367" s="70" t="str">
        <f>IF('Request Testing'!M367="","",'Request Testing'!M367)</f>
        <v/>
      </c>
      <c r="N367" s="70" t="str">
        <f>IF('Request Testing'!N367="","",'Request Testing'!N367)</f>
        <v/>
      </c>
      <c r="O367" s="72" t="str">
        <f>IF('Request Testing'!O367&lt;1,"",IF(AND(OR('Request Testing'!L367&gt;0,'Request Testing'!M367&gt;0,'Request Testing'!N367&gt;0),COUNTA('Request Testing'!O367)&gt;0),"","PV"))</f>
        <v/>
      </c>
      <c r="P367" s="72" t="str">
        <f>IF('Request Testing'!P367&lt;1,"",IF(AND(OR('Request Testing'!L367&gt;0,'Request Testing'!M367&gt;0),COUNTA('Request Testing'!P367)&gt;0),"HPS ADD ON","HPS"))</f>
        <v/>
      </c>
      <c r="Q367" s="72" t="str">
        <f>IF('Request Testing'!Q367&lt;1,"",IF(AND(OR('Request Testing'!L367&gt;0,'Request Testing'!M367&gt;0),COUNTA('Request Testing'!Q367)&gt;0),"CC ADD ON","CC"))</f>
        <v/>
      </c>
      <c r="R367" s="72" t="str">
        <f>IF('Request Testing'!R367&lt;1,"",IF(AND(OR('Request Testing'!L367&gt;0,'Request Testing'!M367&gt;0),COUNTA('Request Testing'!R367)&gt;0),"RC ADD ON","RC"))</f>
        <v/>
      </c>
      <c r="S367" s="70" t="str">
        <f>IF('Request Testing'!S367&lt;1,"",IF(AND(OR('Request Testing'!L367&gt;0,'Request Testing'!M367&gt;0),COUNTA('Request Testing'!S367)&gt;0),"DL ADD ON","DL"))</f>
        <v/>
      </c>
      <c r="T367" s="70" t="str">
        <f>IF('Request Testing'!T367="","",'Request Testing'!T367)</f>
        <v/>
      </c>
      <c r="U367" s="70" t="str">
        <f>IF('Request Testing'!U367&lt;1,"",IF(AND(OR('Request Testing'!L367&gt;0,'Request Testing'!M367&gt;0),COUNTA('Request Testing'!U367)&gt;0),"OH ADD ON","OH"))</f>
        <v/>
      </c>
      <c r="V367" s="73" t="str">
        <f>IF('Request Testing'!V367&lt;1,"",IF(AND(OR('Request Testing'!L367&gt;0,'Request Testing'!M367&gt;0),COUNTA('Request Testing'!V367)&gt;0),"GCP","AM"))</f>
        <v/>
      </c>
      <c r="W367" s="73" t="str">
        <f>IF('Request Testing'!W367&lt;1,"",IF(AND(OR('Request Testing'!L367&gt;0,'Request Testing'!M367&gt;0),COUNTA('Request Testing'!W367)&gt;0),"GCP","NH"))</f>
        <v/>
      </c>
      <c r="X367" s="73" t="str">
        <f>IF('Request Testing'!X367&lt;1,"",IF(AND(OR('Request Testing'!L367&gt;0,'Request Testing'!M367&gt;0),COUNTA('Request Testing'!X367)&gt;0),"GCP","CA"))</f>
        <v/>
      </c>
      <c r="Y367" s="73" t="str">
        <f>IF('Request Testing'!Y367&lt;1,"",IF(AND(OR('Request Testing'!L367&gt;0,'Request Testing'!M367&gt;0),COUNTA('Request Testing'!Y367)&gt;0),"GCP","DD"))</f>
        <v/>
      </c>
      <c r="Z367" s="73" t="str">
        <f>IF('Request Testing'!Z367&lt;1,"",IF(AND(OR('Request Testing'!L367&gt;0,'Request Testing'!M367&gt;0),COUNTA('Request Testing'!Z367)&gt;0),"GCP","TH"))</f>
        <v/>
      </c>
      <c r="AA367" s="73" t="str">
        <f>IF('Request Testing'!AA367&lt;1,"",IF(AND(OR('Request Testing'!L367&gt;0,'Request Testing'!M367&gt;0),COUNTA('Request Testing'!AA367)&gt;0),"GCP","PHA"))</f>
        <v/>
      </c>
      <c r="AB367" s="73" t="str">
        <f>IF('Request Testing'!AB367&lt;1,"",IF(AND(OR('Request Testing'!L367&gt;0,'Request Testing'!M367&gt;0),COUNTA('Request Testing'!AB367)&gt;0),"GCP","OS"))</f>
        <v/>
      </c>
      <c r="AE367" s="74" t="str">
        <f>IF(OR('Request Testing'!L367&gt;0,'Request Testing'!M367&gt;0,'Request Testing'!N367&gt;0,'Request Testing'!O367&gt;0,'Request Testing'!P367&gt;0,'Request Testing'!Q367&gt;0,'Request Testing'!R367&gt;0,'Request Testing'!S367&gt;0,'Request Testing'!T367&gt;0,'Request Testing'!U367&gt;0,'Request Testing'!V367&gt;0,'Request Testing'!W367&gt;0,'Request Testing'!X367&gt;0,'Request Testing'!Y367&gt;0,'Request Testing'!Z367&gt;0,'Request Testing'!AA367&gt;0,'Request Testing'!AB367&gt;0),"X","")</f>
        <v/>
      </c>
      <c r="AF367" s="75" t="str">
        <f>IF(ISNUMBER(SEARCH({"S"},C367)),"S",IF(ISNUMBER(SEARCH({"M"},C367)),"B",IF(ISNUMBER(SEARCH({"B"},C367)),"B",IF(ISNUMBER(SEARCH({"C"},C367)),"C",IF(ISNUMBER(SEARCH({"H"},C367)),"C",IF(ISNUMBER(SEARCH({"F"},C367)),"C",""))))))</f>
        <v/>
      </c>
      <c r="AG367" s="74" t="str">
        <f t="shared" si="100"/>
        <v/>
      </c>
      <c r="AH367" s="74" t="str">
        <f t="shared" si="101"/>
        <v/>
      </c>
      <c r="AI367" s="74" t="str">
        <f t="shared" si="102"/>
        <v/>
      </c>
      <c r="AJ367" s="4" t="str">
        <f t="shared" si="103"/>
        <v/>
      </c>
      <c r="AK367" s="76" t="str">
        <f>IF('Request Testing'!M367&lt;1,"",IF(AND(OR('Request Testing'!$E$1&gt;0),COUNTA('Request Testing'!M367)&gt;0),"CHR","GGP-LD"))</f>
        <v/>
      </c>
      <c r="AL367" s="4" t="str">
        <f t="shared" si="104"/>
        <v/>
      </c>
      <c r="AM367" s="52" t="str">
        <f t="shared" si="105"/>
        <v/>
      </c>
      <c r="AN367" s="4" t="str">
        <f t="shared" si="106"/>
        <v/>
      </c>
      <c r="AO367" s="4" t="str">
        <f t="shared" si="107"/>
        <v/>
      </c>
      <c r="AP367" s="74" t="str">
        <f t="shared" si="108"/>
        <v/>
      </c>
      <c r="AQ367" s="4" t="str">
        <f t="shared" si="109"/>
        <v/>
      </c>
      <c r="AR367" s="4" t="str">
        <f t="shared" si="119"/>
        <v/>
      </c>
      <c r="AS367" s="74" t="str">
        <f t="shared" si="110"/>
        <v/>
      </c>
      <c r="AT367" s="4" t="str">
        <f t="shared" si="111"/>
        <v/>
      </c>
      <c r="AU367" s="4" t="str">
        <f t="shared" si="112"/>
        <v/>
      </c>
      <c r="AV367" s="4" t="str">
        <f t="shared" si="113"/>
        <v/>
      </c>
      <c r="AW367" s="4" t="str">
        <f t="shared" si="114"/>
        <v/>
      </c>
      <c r="AX367" s="4" t="str">
        <f t="shared" si="115"/>
        <v/>
      </c>
      <c r="AY367" s="4" t="str">
        <f t="shared" si="116"/>
        <v/>
      </c>
      <c r="AZ367" s="4" t="str">
        <f t="shared" si="117"/>
        <v/>
      </c>
      <c r="BA367" s="77" t="str">
        <f>IF(AND(OR('Request Testing'!L367&gt;0,'Request Testing'!M367&gt;0),COUNTA('Request Testing'!V367:AB367)&gt;0),"Run Panel","")</f>
        <v/>
      </c>
      <c r="BC367" s="78" t="str">
        <f>IF(AG367="Blood Card",'Order Details'!$S$34,"")</f>
        <v/>
      </c>
      <c r="BD367" s="78" t="str">
        <f>IF(AH367="Hair Card",'Order Details'!$S$35,"")</f>
        <v/>
      </c>
      <c r="BF367" s="4" t="str">
        <f>IF(AJ367="GGP-HD",'Order Details'!$N$10,"")</f>
        <v/>
      </c>
      <c r="BG367" s="79" t="str">
        <f>IF(AK367="GGP-LD",'Order Details'!$N$15,IF(AK367="CHR",'Order Details'!$P$15,""))</f>
        <v/>
      </c>
      <c r="BH367" s="52" t="str">
        <f>IF(AL367="GGP-uLD",'Order Details'!$N$18,"")</f>
        <v/>
      </c>
      <c r="BI367" s="80" t="str">
        <f>IF(AM367="PV",'Order Details'!$N$24,"")</f>
        <v/>
      </c>
      <c r="BJ367" s="78" t="str">
        <f>IF(AN367="HPS",'Order Details'!$N$34,IF(AN367="HPS ADD ON",'Order Details'!$M$34,""))</f>
        <v/>
      </c>
      <c r="BK367" s="78" t="str">
        <f>IF(AO367="CC",'Order Details'!$N$33,IF(AO367="CC ADD ON",'Order Details'!$M$33,""))</f>
        <v/>
      </c>
      <c r="BL367" s="79" t="str">
        <f>IF(AP367="DL",'Order Details'!$N$35,"")</f>
        <v/>
      </c>
      <c r="BM367" s="79" t="str">
        <f>IF(AQ367="RC",'Order Details'!$N$36,"")</f>
        <v/>
      </c>
      <c r="BN367" s="79" t="str">
        <f>IF(AR367="OH",'Order Details'!$N$37,"")</f>
        <v/>
      </c>
      <c r="BO367" s="79" t="str">
        <f>IF(AS367="BVD",'Order Details'!$N$38,"")</f>
        <v/>
      </c>
      <c r="BP367" s="79" t="str">
        <f>IF(AT367="AM",'Order Details'!$N$40,"")</f>
        <v/>
      </c>
      <c r="BQ367" s="79" t="str">
        <f>IF(AU367="NH",'Order Details'!$N$41,"")</f>
        <v/>
      </c>
      <c r="BR367" s="79" t="str">
        <f>IF(AV367="CA",'Order Details'!$N$42,"")</f>
        <v/>
      </c>
      <c r="BS367" s="79" t="str">
        <f>IF(AW367="DD",'Order Details'!$N$43,"")</f>
        <v/>
      </c>
      <c r="BT367" s="79" t="str">
        <f>IF(AX367="TH",'Order Details'!$N$45,"")</f>
        <v/>
      </c>
      <c r="BU367" s="79" t="str">
        <f>IF(AY367="PHA",'Order Details'!$N$44,"")</f>
        <v/>
      </c>
      <c r="BV367" s="79" t="str">
        <f>IF(AZ367="OS",'Order Details'!$N$46,"")</f>
        <v/>
      </c>
      <c r="BW367" s="79" t="str">
        <f>IF(BA367="RUN PANEL",'Order Details'!$N$39,"")</f>
        <v/>
      </c>
      <c r="BX367" s="79" t="str">
        <f t="shared" si="118"/>
        <v/>
      </c>
    </row>
    <row r="368" spans="1:76" ht="14.85" customHeight="1">
      <c r="A368" s="22" t="str">
        <f>IF('Request Testing'!A368&gt;0,'Request Testing'!A368,"")</f>
        <v/>
      </c>
      <c r="B368" s="70" t="str">
        <f>IF('Request Testing'!B368="","",'Request Testing'!B368)</f>
        <v/>
      </c>
      <c r="C368" s="70" t="str">
        <f>IF('Request Testing'!C368="","",'Request Testing'!C368)</f>
        <v/>
      </c>
      <c r="D368" s="24" t="str">
        <f>IF('Request Testing'!D368="","",'Request Testing'!D368)</f>
        <v/>
      </c>
      <c r="E368" s="24" t="str">
        <f>IF('Request Testing'!E368="","",'Request Testing'!E368)</f>
        <v/>
      </c>
      <c r="F368" s="24" t="str">
        <f>IF('Request Testing'!F368="","",'Request Testing'!F368)</f>
        <v/>
      </c>
      <c r="G368" s="22" t="str">
        <f>IF('Request Testing'!G368="","",'Request Testing'!G368)</f>
        <v/>
      </c>
      <c r="H368" s="71" t="str">
        <f>IF('Request Testing'!H368="","",'Request Testing'!H368)</f>
        <v/>
      </c>
      <c r="I368" s="22" t="str">
        <f>IF('Request Testing'!I368="","",'Request Testing'!I368)</f>
        <v/>
      </c>
      <c r="J368" s="22" t="str">
        <f>IF('Request Testing'!J368="","",'Request Testing'!J368)</f>
        <v/>
      </c>
      <c r="K368" s="22" t="str">
        <f>IF('Request Testing'!K368="","",'Request Testing'!K368)</f>
        <v/>
      </c>
      <c r="L368" s="70" t="str">
        <f>IF('Request Testing'!L368="","",'Request Testing'!L368)</f>
        <v/>
      </c>
      <c r="M368" s="70" t="str">
        <f>IF('Request Testing'!M368="","",'Request Testing'!M368)</f>
        <v/>
      </c>
      <c r="N368" s="70" t="str">
        <f>IF('Request Testing'!N368="","",'Request Testing'!N368)</f>
        <v/>
      </c>
      <c r="O368" s="72" t="str">
        <f>IF('Request Testing'!O368&lt;1,"",IF(AND(OR('Request Testing'!L368&gt;0,'Request Testing'!M368&gt;0,'Request Testing'!N368&gt;0),COUNTA('Request Testing'!O368)&gt;0),"","PV"))</f>
        <v/>
      </c>
      <c r="P368" s="72" t="str">
        <f>IF('Request Testing'!P368&lt;1,"",IF(AND(OR('Request Testing'!L368&gt;0,'Request Testing'!M368&gt;0),COUNTA('Request Testing'!P368)&gt;0),"HPS ADD ON","HPS"))</f>
        <v/>
      </c>
      <c r="Q368" s="72" t="str">
        <f>IF('Request Testing'!Q368&lt;1,"",IF(AND(OR('Request Testing'!L368&gt;0,'Request Testing'!M368&gt;0),COUNTA('Request Testing'!Q368)&gt;0),"CC ADD ON","CC"))</f>
        <v/>
      </c>
      <c r="R368" s="72" t="str">
        <f>IF('Request Testing'!R368&lt;1,"",IF(AND(OR('Request Testing'!L368&gt;0,'Request Testing'!M368&gt;0),COUNTA('Request Testing'!R368)&gt;0),"RC ADD ON","RC"))</f>
        <v/>
      </c>
      <c r="S368" s="70" t="str">
        <f>IF('Request Testing'!S368&lt;1,"",IF(AND(OR('Request Testing'!L368&gt;0,'Request Testing'!M368&gt;0),COUNTA('Request Testing'!S368)&gt;0),"DL ADD ON","DL"))</f>
        <v/>
      </c>
      <c r="T368" s="70" t="str">
        <f>IF('Request Testing'!T368="","",'Request Testing'!T368)</f>
        <v/>
      </c>
      <c r="U368" s="70" t="str">
        <f>IF('Request Testing'!U368&lt;1,"",IF(AND(OR('Request Testing'!L368&gt;0,'Request Testing'!M368&gt;0),COUNTA('Request Testing'!U368)&gt;0),"OH ADD ON","OH"))</f>
        <v/>
      </c>
      <c r="V368" s="73" t="str">
        <f>IF('Request Testing'!V368&lt;1,"",IF(AND(OR('Request Testing'!L368&gt;0,'Request Testing'!M368&gt;0),COUNTA('Request Testing'!V368)&gt;0),"GCP","AM"))</f>
        <v/>
      </c>
      <c r="W368" s="73" t="str">
        <f>IF('Request Testing'!W368&lt;1,"",IF(AND(OR('Request Testing'!L368&gt;0,'Request Testing'!M368&gt;0),COUNTA('Request Testing'!W368)&gt;0),"GCP","NH"))</f>
        <v/>
      </c>
      <c r="X368" s="73" t="str">
        <f>IF('Request Testing'!X368&lt;1,"",IF(AND(OR('Request Testing'!L368&gt;0,'Request Testing'!M368&gt;0),COUNTA('Request Testing'!X368)&gt;0),"GCP","CA"))</f>
        <v/>
      </c>
      <c r="Y368" s="73" t="str">
        <f>IF('Request Testing'!Y368&lt;1,"",IF(AND(OR('Request Testing'!L368&gt;0,'Request Testing'!M368&gt;0),COUNTA('Request Testing'!Y368)&gt;0),"GCP","DD"))</f>
        <v/>
      </c>
      <c r="Z368" s="73" t="str">
        <f>IF('Request Testing'!Z368&lt;1,"",IF(AND(OR('Request Testing'!L368&gt;0,'Request Testing'!M368&gt;0),COUNTA('Request Testing'!Z368)&gt;0),"GCP","TH"))</f>
        <v/>
      </c>
      <c r="AA368" s="73" t="str">
        <f>IF('Request Testing'!AA368&lt;1,"",IF(AND(OR('Request Testing'!L368&gt;0,'Request Testing'!M368&gt;0),COUNTA('Request Testing'!AA368)&gt;0),"GCP","PHA"))</f>
        <v/>
      </c>
      <c r="AB368" s="73" t="str">
        <f>IF('Request Testing'!AB368&lt;1,"",IF(AND(OR('Request Testing'!L368&gt;0,'Request Testing'!M368&gt;0),COUNTA('Request Testing'!AB368)&gt;0),"GCP","OS"))</f>
        <v/>
      </c>
      <c r="AE368" s="74" t="str">
        <f>IF(OR('Request Testing'!L368&gt;0,'Request Testing'!M368&gt;0,'Request Testing'!N368&gt;0,'Request Testing'!O368&gt;0,'Request Testing'!P368&gt;0,'Request Testing'!Q368&gt;0,'Request Testing'!R368&gt;0,'Request Testing'!S368&gt;0,'Request Testing'!T368&gt;0,'Request Testing'!U368&gt;0,'Request Testing'!V368&gt;0,'Request Testing'!W368&gt;0,'Request Testing'!X368&gt;0,'Request Testing'!Y368&gt;0,'Request Testing'!Z368&gt;0,'Request Testing'!AA368&gt;0,'Request Testing'!AB368&gt;0),"X","")</f>
        <v/>
      </c>
      <c r="AF368" s="75" t="str">
        <f>IF(ISNUMBER(SEARCH({"S"},C368)),"S",IF(ISNUMBER(SEARCH({"M"},C368)),"B",IF(ISNUMBER(SEARCH({"B"},C368)),"B",IF(ISNUMBER(SEARCH({"C"},C368)),"C",IF(ISNUMBER(SEARCH({"H"},C368)),"C",IF(ISNUMBER(SEARCH({"F"},C368)),"C",""))))))</f>
        <v/>
      </c>
      <c r="AG368" s="74" t="str">
        <f t="shared" si="100"/>
        <v/>
      </c>
      <c r="AH368" s="74" t="str">
        <f t="shared" si="101"/>
        <v/>
      </c>
      <c r="AI368" s="74" t="str">
        <f t="shared" si="102"/>
        <v/>
      </c>
      <c r="AJ368" s="4" t="str">
        <f t="shared" si="103"/>
        <v/>
      </c>
      <c r="AK368" s="76" t="str">
        <f>IF('Request Testing'!M368&lt;1,"",IF(AND(OR('Request Testing'!$E$1&gt;0),COUNTA('Request Testing'!M368)&gt;0),"CHR","GGP-LD"))</f>
        <v/>
      </c>
      <c r="AL368" s="4" t="str">
        <f t="shared" si="104"/>
        <v/>
      </c>
      <c r="AM368" s="52" t="str">
        <f t="shared" si="105"/>
        <v/>
      </c>
      <c r="AN368" s="4" t="str">
        <f t="shared" si="106"/>
        <v/>
      </c>
      <c r="AO368" s="4" t="str">
        <f t="shared" si="107"/>
        <v/>
      </c>
      <c r="AP368" s="74" t="str">
        <f t="shared" si="108"/>
        <v/>
      </c>
      <c r="AQ368" s="4" t="str">
        <f t="shared" si="109"/>
        <v/>
      </c>
      <c r="AR368" s="4" t="str">
        <f t="shared" si="119"/>
        <v/>
      </c>
      <c r="AS368" s="74" t="str">
        <f t="shared" si="110"/>
        <v/>
      </c>
      <c r="AT368" s="4" t="str">
        <f t="shared" si="111"/>
        <v/>
      </c>
      <c r="AU368" s="4" t="str">
        <f t="shared" si="112"/>
        <v/>
      </c>
      <c r="AV368" s="4" t="str">
        <f t="shared" si="113"/>
        <v/>
      </c>
      <c r="AW368" s="4" t="str">
        <f t="shared" si="114"/>
        <v/>
      </c>
      <c r="AX368" s="4" t="str">
        <f t="shared" si="115"/>
        <v/>
      </c>
      <c r="AY368" s="4" t="str">
        <f t="shared" si="116"/>
        <v/>
      </c>
      <c r="AZ368" s="4" t="str">
        <f t="shared" si="117"/>
        <v/>
      </c>
      <c r="BA368" s="77" t="str">
        <f>IF(AND(OR('Request Testing'!L368&gt;0,'Request Testing'!M368&gt;0),COUNTA('Request Testing'!V368:AB368)&gt;0),"Run Panel","")</f>
        <v/>
      </c>
      <c r="BC368" s="78" t="str">
        <f>IF(AG368="Blood Card",'Order Details'!$S$34,"")</f>
        <v/>
      </c>
      <c r="BD368" s="78" t="str">
        <f>IF(AH368="Hair Card",'Order Details'!$S$35,"")</f>
        <v/>
      </c>
      <c r="BF368" s="4" t="str">
        <f>IF(AJ368="GGP-HD",'Order Details'!$N$10,"")</f>
        <v/>
      </c>
      <c r="BG368" s="79" t="str">
        <f>IF(AK368="GGP-LD",'Order Details'!$N$15,IF(AK368="CHR",'Order Details'!$P$15,""))</f>
        <v/>
      </c>
      <c r="BH368" s="52" t="str">
        <f>IF(AL368="GGP-uLD",'Order Details'!$N$18,"")</f>
        <v/>
      </c>
      <c r="BI368" s="80" t="str">
        <f>IF(AM368="PV",'Order Details'!$N$24,"")</f>
        <v/>
      </c>
      <c r="BJ368" s="78" t="str">
        <f>IF(AN368="HPS",'Order Details'!$N$34,IF(AN368="HPS ADD ON",'Order Details'!$M$34,""))</f>
        <v/>
      </c>
      <c r="BK368" s="78" t="str">
        <f>IF(AO368="CC",'Order Details'!$N$33,IF(AO368="CC ADD ON",'Order Details'!$M$33,""))</f>
        <v/>
      </c>
      <c r="BL368" s="79" t="str">
        <f>IF(AP368="DL",'Order Details'!$N$35,"")</f>
        <v/>
      </c>
      <c r="BM368" s="79" t="str">
        <f>IF(AQ368="RC",'Order Details'!$N$36,"")</f>
        <v/>
      </c>
      <c r="BN368" s="79" t="str">
        <f>IF(AR368="OH",'Order Details'!$N$37,"")</f>
        <v/>
      </c>
      <c r="BO368" s="79" t="str">
        <f>IF(AS368="BVD",'Order Details'!$N$38,"")</f>
        <v/>
      </c>
      <c r="BP368" s="79" t="str">
        <f>IF(AT368="AM",'Order Details'!$N$40,"")</f>
        <v/>
      </c>
      <c r="BQ368" s="79" t="str">
        <f>IF(AU368="NH",'Order Details'!$N$41,"")</f>
        <v/>
      </c>
      <c r="BR368" s="79" t="str">
        <f>IF(AV368="CA",'Order Details'!$N$42,"")</f>
        <v/>
      </c>
      <c r="BS368" s="79" t="str">
        <f>IF(AW368="DD",'Order Details'!$N$43,"")</f>
        <v/>
      </c>
      <c r="BT368" s="79" t="str">
        <f>IF(AX368="TH",'Order Details'!$N$45,"")</f>
        <v/>
      </c>
      <c r="BU368" s="79" t="str">
        <f>IF(AY368="PHA",'Order Details'!$N$44,"")</f>
        <v/>
      </c>
      <c r="BV368" s="79" t="str">
        <f>IF(AZ368="OS",'Order Details'!$N$46,"")</f>
        <v/>
      </c>
      <c r="BW368" s="79" t="str">
        <f>IF(BA368="RUN PANEL",'Order Details'!$N$39,"")</f>
        <v/>
      </c>
      <c r="BX368" s="79" t="str">
        <f t="shared" si="118"/>
        <v/>
      </c>
    </row>
    <row r="369" spans="1:76" ht="14.85" customHeight="1">
      <c r="A369" s="22" t="str">
        <f>IF('Request Testing'!A369&gt;0,'Request Testing'!A369,"")</f>
        <v/>
      </c>
      <c r="B369" s="70" t="str">
        <f>IF('Request Testing'!B369="","",'Request Testing'!B369)</f>
        <v/>
      </c>
      <c r="C369" s="70" t="str">
        <f>IF('Request Testing'!C369="","",'Request Testing'!C369)</f>
        <v/>
      </c>
      <c r="D369" s="24" t="str">
        <f>IF('Request Testing'!D369="","",'Request Testing'!D369)</f>
        <v/>
      </c>
      <c r="E369" s="24" t="str">
        <f>IF('Request Testing'!E369="","",'Request Testing'!E369)</f>
        <v/>
      </c>
      <c r="F369" s="24" t="str">
        <f>IF('Request Testing'!F369="","",'Request Testing'!F369)</f>
        <v/>
      </c>
      <c r="G369" s="22" t="str">
        <f>IF('Request Testing'!G369="","",'Request Testing'!G369)</f>
        <v/>
      </c>
      <c r="H369" s="71" t="str">
        <f>IF('Request Testing'!H369="","",'Request Testing'!H369)</f>
        <v/>
      </c>
      <c r="I369" s="22" t="str">
        <f>IF('Request Testing'!I369="","",'Request Testing'!I369)</f>
        <v/>
      </c>
      <c r="J369" s="22" t="str">
        <f>IF('Request Testing'!J369="","",'Request Testing'!J369)</f>
        <v/>
      </c>
      <c r="K369" s="22" t="str">
        <f>IF('Request Testing'!K369="","",'Request Testing'!K369)</f>
        <v/>
      </c>
      <c r="L369" s="70" t="str">
        <f>IF('Request Testing'!L369="","",'Request Testing'!L369)</f>
        <v/>
      </c>
      <c r="M369" s="70" t="str">
        <f>IF('Request Testing'!M369="","",'Request Testing'!M369)</f>
        <v/>
      </c>
      <c r="N369" s="70" t="str">
        <f>IF('Request Testing'!N369="","",'Request Testing'!N369)</f>
        <v/>
      </c>
      <c r="O369" s="72" t="str">
        <f>IF('Request Testing'!O369&lt;1,"",IF(AND(OR('Request Testing'!L369&gt;0,'Request Testing'!M369&gt;0,'Request Testing'!N369&gt;0),COUNTA('Request Testing'!O369)&gt;0),"","PV"))</f>
        <v/>
      </c>
      <c r="P369" s="72" t="str">
        <f>IF('Request Testing'!P369&lt;1,"",IF(AND(OR('Request Testing'!L369&gt;0,'Request Testing'!M369&gt;0),COUNTA('Request Testing'!P369)&gt;0),"HPS ADD ON","HPS"))</f>
        <v/>
      </c>
      <c r="Q369" s="72" t="str">
        <f>IF('Request Testing'!Q369&lt;1,"",IF(AND(OR('Request Testing'!L369&gt;0,'Request Testing'!M369&gt;0),COUNTA('Request Testing'!Q369)&gt;0),"CC ADD ON","CC"))</f>
        <v/>
      </c>
      <c r="R369" s="72" t="str">
        <f>IF('Request Testing'!R369&lt;1,"",IF(AND(OR('Request Testing'!L369&gt;0,'Request Testing'!M369&gt;0),COUNTA('Request Testing'!R369)&gt;0),"RC ADD ON","RC"))</f>
        <v/>
      </c>
      <c r="S369" s="70" t="str">
        <f>IF('Request Testing'!S369&lt;1,"",IF(AND(OR('Request Testing'!L369&gt;0,'Request Testing'!M369&gt;0),COUNTA('Request Testing'!S369)&gt;0),"DL ADD ON","DL"))</f>
        <v/>
      </c>
      <c r="T369" s="70" t="str">
        <f>IF('Request Testing'!T369="","",'Request Testing'!T369)</f>
        <v/>
      </c>
      <c r="U369" s="70" t="str">
        <f>IF('Request Testing'!U369&lt;1,"",IF(AND(OR('Request Testing'!L369&gt;0,'Request Testing'!M369&gt;0),COUNTA('Request Testing'!U369)&gt;0),"OH ADD ON","OH"))</f>
        <v/>
      </c>
      <c r="V369" s="73" t="str">
        <f>IF('Request Testing'!V369&lt;1,"",IF(AND(OR('Request Testing'!L369&gt;0,'Request Testing'!M369&gt;0),COUNTA('Request Testing'!V369)&gt;0),"GCP","AM"))</f>
        <v/>
      </c>
      <c r="W369" s="73" t="str">
        <f>IF('Request Testing'!W369&lt;1,"",IF(AND(OR('Request Testing'!L369&gt;0,'Request Testing'!M369&gt;0),COUNTA('Request Testing'!W369)&gt;0),"GCP","NH"))</f>
        <v/>
      </c>
      <c r="X369" s="73" t="str">
        <f>IF('Request Testing'!X369&lt;1,"",IF(AND(OR('Request Testing'!L369&gt;0,'Request Testing'!M369&gt;0),COUNTA('Request Testing'!X369)&gt;0),"GCP","CA"))</f>
        <v/>
      </c>
      <c r="Y369" s="73" t="str">
        <f>IF('Request Testing'!Y369&lt;1,"",IF(AND(OR('Request Testing'!L369&gt;0,'Request Testing'!M369&gt;0),COUNTA('Request Testing'!Y369)&gt;0),"GCP","DD"))</f>
        <v/>
      </c>
      <c r="Z369" s="73" t="str">
        <f>IF('Request Testing'!Z369&lt;1,"",IF(AND(OR('Request Testing'!L369&gt;0,'Request Testing'!M369&gt;0),COUNTA('Request Testing'!Z369)&gt;0),"GCP","TH"))</f>
        <v/>
      </c>
      <c r="AA369" s="73" t="str">
        <f>IF('Request Testing'!AA369&lt;1,"",IF(AND(OR('Request Testing'!L369&gt;0,'Request Testing'!M369&gt;0),COUNTA('Request Testing'!AA369)&gt;0),"GCP","PHA"))</f>
        <v/>
      </c>
      <c r="AB369" s="73" t="str">
        <f>IF('Request Testing'!AB369&lt;1,"",IF(AND(OR('Request Testing'!L369&gt;0,'Request Testing'!M369&gt;0),COUNTA('Request Testing'!AB369)&gt;0),"GCP","OS"))</f>
        <v/>
      </c>
      <c r="AE369" s="74" t="str">
        <f>IF(OR('Request Testing'!L369&gt;0,'Request Testing'!M369&gt;0,'Request Testing'!N369&gt;0,'Request Testing'!O369&gt;0,'Request Testing'!P369&gt;0,'Request Testing'!Q369&gt;0,'Request Testing'!R369&gt;0,'Request Testing'!S369&gt;0,'Request Testing'!T369&gt;0,'Request Testing'!U369&gt;0,'Request Testing'!V369&gt;0,'Request Testing'!W369&gt;0,'Request Testing'!X369&gt;0,'Request Testing'!Y369&gt;0,'Request Testing'!Z369&gt;0,'Request Testing'!AA369&gt;0,'Request Testing'!AB369&gt;0),"X","")</f>
        <v/>
      </c>
      <c r="AF369" s="75" t="str">
        <f>IF(ISNUMBER(SEARCH({"S"},C369)),"S",IF(ISNUMBER(SEARCH({"M"},C369)),"B",IF(ISNUMBER(SEARCH({"B"},C369)),"B",IF(ISNUMBER(SEARCH({"C"},C369)),"C",IF(ISNUMBER(SEARCH({"H"},C369)),"C",IF(ISNUMBER(SEARCH({"F"},C369)),"C",""))))))</f>
        <v/>
      </c>
      <c r="AG369" s="74" t="str">
        <f t="shared" si="100"/>
        <v/>
      </c>
      <c r="AH369" s="74" t="str">
        <f t="shared" si="101"/>
        <v/>
      </c>
      <c r="AI369" s="74" t="str">
        <f t="shared" si="102"/>
        <v/>
      </c>
      <c r="AJ369" s="4" t="str">
        <f t="shared" si="103"/>
        <v/>
      </c>
      <c r="AK369" s="76" t="str">
        <f>IF('Request Testing'!M369&lt;1,"",IF(AND(OR('Request Testing'!$E$1&gt;0),COUNTA('Request Testing'!M369)&gt;0),"CHR","GGP-LD"))</f>
        <v/>
      </c>
      <c r="AL369" s="4" t="str">
        <f t="shared" si="104"/>
        <v/>
      </c>
      <c r="AM369" s="52" t="str">
        <f t="shared" si="105"/>
        <v/>
      </c>
      <c r="AN369" s="4" t="str">
        <f t="shared" si="106"/>
        <v/>
      </c>
      <c r="AO369" s="4" t="str">
        <f t="shared" si="107"/>
        <v/>
      </c>
      <c r="AP369" s="74" t="str">
        <f t="shared" si="108"/>
        <v/>
      </c>
      <c r="AQ369" s="4" t="str">
        <f t="shared" si="109"/>
        <v/>
      </c>
      <c r="AR369" s="4" t="str">
        <f t="shared" si="119"/>
        <v/>
      </c>
      <c r="AS369" s="74" t="str">
        <f t="shared" si="110"/>
        <v/>
      </c>
      <c r="AT369" s="4" t="str">
        <f t="shared" si="111"/>
        <v/>
      </c>
      <c r="AU369" s="4" t="str">
        <f t="shared" si="112"/>
        <v/>
      </c>
      <c r="AV369" s="4" t="str">
        <f t="shared" si="113"/>
        <v/>
      </c>
      <c r="AW369" s="4" t="str">
        <f t="shared" si="114"/>
        <v/>
      </c>
      <c r="AX369" s="4" t="str">
        <f t="shared" si="115"/>
        <v/>
      </c>
      <c r="AY369" s="4" t="str">
        <f t="shared" si="116"/>
        <v/>
      </c>
      <c r="AZ369" s="4" t="str">
        <f t="shared" si="117"/>
        <v/>
      </c>
      <c r="BA369" s="77" t="str">
        <f>IF(AND(OR('Request Testing'!L369&gt;0,'Request Testing'!M369&gt;0),COUNTA('Request Testing'!V369:AB369)&gt;0),"Run Panel","")</f>
        <v/>
      </c>
      <c r="BC369" s="78" t="str">
        <f>IF(AG369="Blood Card",'Order Details'!$S$34,"")</f>
        <v/>
      </c>
      <c r="BD369" s="78" t="str">
        <f>IF(AH369="Hair Card",'Order Details'!$S$35,"")</f>
        <v/>
      </c>
      <c r="BF369" s="4" t="str">
        <f>IF(AJ369="GGP-HD",'Order Details'!$N$10,"")</f>
        <v/>
      </c>
      <c r="BG369" s="79" t="str">
        <f>IF(AK369="GGP-LD",'Order Details'!$N$15,IF(AK369="CHR",'Order Details'!$P$15,""))</f>
        <v/>
      </c>
      <c r="BH369" s="52" t="str">
        <f>IF(AL369="GGP-uLD",'Order Details'!$N$18,"")</f>
        <v/>
      </c>
      <c r="BI369" s="80" t="str">
        <f>IF(AM369="PV",'Order Details'!$N$24,"")</f>
        <v/>
      </c>
      <c r="BJ369" s="78" t="str">
        <f>IF(AN369="HPS",'Order Details'!$N$34,IF(AN369="HPS ADD ON",'Order Details'!$M$34,""))</f>
        <v/>
      </c>
      <c r="BK369" s="78" t="str">
        <f>IF(AO369="CC",'Order Details'!$N$33,IF(AO369="CC ADD ON",'Order Details'!$M$33,""))</f>
        <v/>
      </c>
      <c r="BL369" s="79" t="str">
        <f>IF(AP369="DL",'Order Details'!$N$35,"")</f>
        <v/>
      </c>
      <c r="BM369" s="79" t="str">
        <f>IF(AQ369="RC",'Order Details'!$N$36,"")</f>
        <v/>
      </c>
      <c r="BN369" s="79" t="str">
        <f>IF(AR369="OH",'Order Details'!$N$37,"")</f>
        <v/>
      </c>
      <c r="BO369" s="79" t="str">
        <f>IF(AS369="BVD",'Order Details'!$N$38,"")</f>
        <v/>
      </c>
      <c r="BP369" s="79" t="str">
        <f>IF(AT369="AM",'Order Details'!$N$40,"")</f>
        <v/>
      </c>
      <c r="BQ369" s="79" t="str">
        <f>IF(AU369="NH",'Order Details'!$N$41,"")</f>
        <v/>
      </c>
      <c r="BR369" s="79" t="str">
        <f>IF(AV369="CA",'Order Details'!$N$42,"")</f>
        <v/>
      </c>
      <c r="BS369" s="79" t="str">
        <f>IF(AW369="DD",'Order Details'!$N$43,"")</f>
        <v/>
      </c>
      <c r="BT369" s="79" t="str">
        <f>IF(AX369="TH",'Order Details'!$N$45,"")</f>
        <v/>
      </c>
      <c r="BU369" s="79" t="str">
        <f>IF(AY369="PHA",'Order Details'!$N$44,"")</f>
        <v/>
      </c>
      <c r="BV369" s="79" t="str">
        <f>IF(AZ369="OS",'Order Details'!$N$46,"")</f>
        <v/>
      </c>
      <c r="BW369" s="79" t="str">
        <f>IF(BA369="RUN PANEL",'Order Details'!$N$39,"")</f>
        <v/>
      </c>
      <c r="BX369" s="79" t="str">
        <f t="shared" si="118"/>
        <v/>
      </c>
    </row>
    <row r="370" spans="1:76" ht="14.85" customHeight="1">
      <c r="A370" s="22" t="str">
        <f>IF('Request Testing'!A370&gt;0,'Request Testing'!A370,"")</f>
        <v/>
      </c>
      <c r="B370" s="70" t="str">
        <f>IF('Request Testing'!B370="","",'Request Testing'!B370)</f>
        <v/>
      </c>
      <c r="C370" s="70" t="str">
        <f>IF('Request Testing'!C370="","",'Request Testing'!C370)</f>
        <v/>
      </c>
      <c r="D370" s="24" t="str">
        <f>IF('Request Testing'!D370="","",'Request Testing'!D370)</f>
        <v/>
      </c>
      <c r="E370" s="24" t="str">
        <f>IF('Request Testing'!E370="","",'Request Testing'!E370)</f>
        <v/>
      </c>
      <c r="F370" s="24" t="str">
        <f>IF('Request Testing'!F370="","",'Request Testing'!F370)</f>
        <v/>
      </c>
      <c r="G370" s="22" t="str">
        <f>IF('Request Testing'!G370="","",'Request Testing'!G370)</f>
        <v/>
      </c>
      <c r="H370" s="71" t="str">
        <f>IF('Request Testing'!H370="","",'Request Testing'!H370)</f>
        <v/>
      </c>
      <c r="I370" s="22" t="str">
        <f>IF('Request Testing'!I370="","",'Request Testing'!I370)</f>
        <v/>
      </c>
      <c r="J370" s="22" t="str">
        <f>IF('Request Testing'!J370="","",'Request Testing'!J370)</f>
        <v/>
      </c>
      <c r="K370" s="22" t="str">
        <f>IF('Request Testing'!K370="","",'Request Testing'!K370)</f>
        <v/>
      </c>
      <c r="L370" s="70" t="str">
        <f>IF('Request Testing'!L370="","",'Request Testing'!L370)</f>
        <v/>
      </c>
      <c r="M370" s="70" t="str">
        <f>IF('Request Testing'!M370="","",'Request Testing'!M370)</f>
        <v/>
      </c>
      <c r="N370" s="70" t="str">
        <f>IF('Request Testing'!N370="","",'Request Testing'!N370)</f>
        <v/>
      </c>
      <c r="O370" s="72" t="str">
        <f>IF('Request Testing'!O370&lt;1,"",IF(AND(OR('Request Testing'!L370&gt;0,'Request Testing'!M370&gt;0,'Request Testing'!N370&gt;0),COUNTA('Request Testing'!O370)&gt;0),"","PV"))</f>
        <v/>
      </c>
      <c r="P370" s="72" t="str">
        <f>IF('Request Testing'!P370&lt;1,"",IF(AND(OR('Request Testing'!L370&gt;0,'Request Testing'!M370&gt;0),COUNTA('Request Testing'!P370)&gt;0),"HPS ADD ON","HPS"))</f>
        <v/>
      </c>
      <c r="Q370" s="72" t="str">
        <f>IF('Request Testing'!Q370&lt;1,"",IF(AND(OR('Request Testing'!L370&gt;0,'Request Testing'!M370&gt;0),COUNTA('Request Testing'!Q370)&gt;0),"CC ADD ON","CC"))</f>
        <v/>
      </c>
      <c r="R370" s="72" t="str">
        <f>IF('Request Testing'!R370&lt;1,"",IF(AND(OR('Request Testing'!L370&gt;0,'Request Testing'!M370&gt;0),COUNTA('Request Testing'!R370)&gt;0),"RC ADD ON","RC"))</f>
        <v/>
      </c>
      <c r="S370" s="70" t="str">
        <f>IF('Request Testing'!S370&lt;1,"",IF(AND(OR('Request Testing'!L370&gt;0,'Request Testing'!M370&gt;0),COUNTA('Request Testing'!S370)&gt;0),"DL ADD ON","DL"))</f>
        <v/>
      </c>
      <c r="T370" s="70" t="str">
        <f>IF('Request Testing'!T370="","",'Request Testing'!T370)</f>
        <v/>
      </c>
      <c r="U370" s="70" t="str">
        <f>IF('Request Testing'!U370&lt;1,"",IF(AND(OR('Request Testing'!L370&gt;0,'Request Testing'!M370&gt;0),COUNTA('Request Testing'!U370)&gt;0),"OH ADD ON","OH"))</f>
        <v/>
      </c>
      <c r="V370" s="73" t="str">
        <f>IF('Request Testing'!V370&lt;1,"",IF(AND(OR('Request Testing'!L370&gt;0,'Request Testing'!M370&gt;0),COUNTA('Request Testing'!V370)&gt;0),"GCP","AM"))</f>
        <v/>
      </c>
      <c r="W370" s="73" t="str">
        <f>IF('Request Testing'!W370&lt;1,"",IF(AND(OR('Request Testing'!L370&gt;0,'Request Testing'!M370&gt;0),COUNTA('Request Testing'!W370)&gt;0),"GCP","NH"))</f>
        <v/>
      </c>
      <c r="X370" s="73" t="str">
        <f>IF('Request Testing'!X370&lt;1,"",IF(AND(OR('Request Testing'!L370&gt;0,'Request Testing'!M370&gt;0),COUNTA('Request Testing'!X370)&gt;0),"GCP","CA"))</f>
        <v/>
      </c>
      <c r="Y370" s="73" t="str">
        <f>IF('Request Testing'!Y370&lt;1,"",IF(AND(OR('Request Testing'!L370&gt;0,'Request Testing'!M370&gt;0),COUNTA('Request Testing'!Y370)&gt;0),"GCP","DD"))</f>
        <v/>
      </c>
      <c r="Z370" s="73" t="str">
        <f>IF('Request Testing'!Z370&lt;1,"",IF(AND(OR('Request Testing'!L370&gt;0,'Request Testing'!M370&gt;0),COUNTA('Request Testing'!Z370)&gt;0),"GCP","TH"))</f>
        <v/>
      </c>
      <c r="AA370" s="73" t="str">
        <f>IF('Request Testing'!AA370&lt;1,"",IF(AND(OR('Request Testing'!L370&gt;0,'Request Testing'!M370&gt;0),COUNTA('Request Testing'!AA370)&gt;0),"GCP","PHA"))</f>
        <v/>
      </c>
      <c r="AB370" s="73" t="str">
        <f>IF('Request Testing'!AB370&lt;1,"",IF(AND(OR('Request Testing'!L370&gt;0,'Request Testing'!M370&gt;0),COUNTA('Request Testing'!AB370)&gt;0),"GCP","OS"))</f>
        <v/>
      </c>
      <c r="AE370" s="74" t="str">
        <f>IF(OR('Request Testing'!L370&gt;0,'Request Testing'!M370&gt;0,'Request Testing'!N370&gt;0,'Request Testing'!O370&gt;0,'Request Testing'!P370&gt;0,'Request Testing'!Q370&gt;0,'Request Testing'!R370&gt;0,'Request Testing'!S370&gt;0,'Request Testing'!T370&gt;0,'Request Testing'!U370&gt;0,'Request Testing'!V370&gt;0,'Request Testing'!W370&gt;0,'Request Testing'!X370&gt;0,'Request Testing'!Y370&gt;0,'Request Testing'!Z370&gt;0,'Request Testing'!AA370&gt;0,'Request Testing'!AB370&gt;0),"X","")</f>
        <v/>
      </c>
      <c r="AF370" s="75" t="str">
        <f>IF(ISNUMBER(SEARCH({"S"},C370)),"S",IF(ISNUMBER(SEARCH({"M"},C370)),"B",IF(ISNUMBER(SEARCH({"B"},C370)),"B",IF(ISNUMBER(SEARCH({"C"},C370)),"C",IF(ISNUMBER(SEARCH({"H"},C370)),"C",IF(ISNUMBER(SEARCH({"F"},C370)),"C",""))))))</f>
        <v/>
      </c>
      <c r="AG370" s="74" t="str">
        <f t="shared" si="100"/>
        <v/>
      </c>
      <c r="AH370" s="74" t="str">
        <f t="shared" si="101"/>
        <v/>
      </c>
      <c r="AI370" s="74" t="str">
        <f t="shared" si="102"/>
        <v/>
      </c>
      <c r="AJ370" s="4" t="str">
        <f t="shared" si="103"/>
        <v/>
      </c>
      <c r="AK370" s="76" t="str">
        <f>IF('Request Testing'!M370&lt;1,"",IF(AND(OR('Request Testing'!$E$1&gt;0),COUNTA('Request Testing'!M370)&gt;0),"CHR","GGP-LD"))</f>
        <v/>
      </c>
      <c r="AL370" s="4" t="str">
        <f t="shared" si="104"/>
        <v/>
      </c>
      <c r="AM370" s="52" t="str">
        <f t="shared" si="105"/>
        <v/>
      </c>
      <c r="AN370" s="4" t="str">
        <f t="shared" si="106"/>
        <v/>
      </c>
      <c r="AO370" s="4" t="str">
        <f t="shared" si="107"/>
        <v/>
      </c>
      <c r="AP370" s="74" t="str">
        <f t="shared" si="108"/>
        <v/>
      </c>
      <c r="AQ370" s="4" t="str">
        <f t="shared" si="109"/>
        <v/>
      </c>
      <c r="AR370" s="4" t="str">
        <f t="shared" si="119"/>
        <v/>
      </c>
      <c r="AS370" s="74" t="str">
        <f t="shared" si="110"/>
        <v/>
      </c>
      <c r="AT370" s="4" t="str">
        <f t="shared" si="111"/>
        <v/>
      </c>
      <c r="AU370" s="4" t="str">
        <f t="shared" si="112"/>
        <v/>
      </c>
      <c r="AV370" s="4" t="str">
        <f t="shared" si="113"/>
        <v/>
      </c>
      <c r="AW370" s="4" t="str">
        <f t="shared" si="114"/>
        <v/>
      </c>
      <c r="AX370" s="4" t="str">
        <f t="shared" si="115"/>
        <v/>
      </c>
      <c r="AY370" s="4" t="str">
        <f t="shared" si="116"/>
        <v/>
      </c>
      <c r="AZ370" s="4" t="str">
        <f t="shared" si="117"/>
        <v/>
      </c>
      <c r="BA370" s="77" t="str">
        <f>IF(AND(OR('Request Testing'!L370&gt;0,'Request Testing'!M370&gt;0),COUNTA('Request Testing'!V370:AB370)&gt;0),"Run Panel","")</f>
        <v/>
      </c>
      <c r="BC370" s="78" t="str">
        <f>IF(AG370="Blood Card",'Order Details'!$S$34,"")</f>
        <v/>
      </c>
      <c r="BD370" s="78" t="str">
        <f>IF(AH370="Hair Card",'Order Details'!$S$35,"")</f>
        <v/>
      </c>
      <c r="BF370" s="4" t="str">
        <f>IF(AJ370="GGP-HD",'Order Details'!$N$10,"")</f>
        <v/>
      </c>
      <c r="BG370" s="79" t="str">
        <f>IF(AK370="GGP-LD",'Order Details'!$N$15,IF(AK370="CHR",'Order Details'!$P$15,""))</f>
        <v/>
      </c>
      <c r="BH370" s="52" t="str">
        <f>IF(AL370="GGP-uLD",'Order Details'!$N$18,"")</f>
        <v/>
      </c>
      <c r="BI370" s="80" t="str">
        <f>IF(AM370="PV",'Order Details'!$N$24,"")</f>
        <v/>
      </c>
      <c r="BJ370" s="78" t="str">
        <f>IF(AN370="HPS",'Order Details'!$N$34,IF(AN370="HPS ADD ON",'Order Details'!$M$34,""))</f>
        <v/>
      </c>
      <c r="BK370" s="78" t="str">
        <f>IF(AO370="CC",'Order Details'!$N$33,IF(AO370="CC ADD ON",'Order Details'!$M$33,""))</f>
        <v/>
      </c>
      <c r="BL370" s="79" t="str">
        <f>IF(AP370="DL",'Order Details'!$N$35,"")</f>
        <v/>
      </c>
      <c r="BM370" s="79" t="str">
        <f>IF(AQ370="RC",'Order Details'!$N$36,"")</f>
        <v/>
      </c>
      <c r="BN370" s="79" t="str">
        <f>IF(AR370="OH",'Order Details'!$N$37,"")</f>
        <v/>
      </c>
      <c r="BO370" s="79" t="str">
        <f>IF(AS370="BVD",'Order Details'!$N$38,"")</f>
        <v/>
      </c>
      <c r="BP370" s="79" t="str">
        <f>IF(AT370="AM",'Order Details'!$N$40,"")</f>
        <v/>
      </c>
      <c r="BQ370" s="79" t="str">
        <f>IF(AU370="NH",'Order Details'!$N$41,"")</f>
        <v/>
      </c>
      <c r="BR370" s="79" t="str">
        <f>IF(AV370="CA",'Order Details'!$N$42,"")</f>
        <v/>
      </c>
      <c r="BS370" s="79" t="str">
        <f>IF(AW370="DD",'Order Details'!$N$43,"")</f>
        <v/>
      </c>
      <c r="BT370" s="79" t="str">
        <f>IF(AX370="TH",'Order Details'!$N$45,"")</f>
        <v/>
      </c>
      <c r="BU370" s="79" t="str">
        <f>IF(AY370="PHA",'Order Details'!$N$44,"")</f>
        <v/>
      </c>
      <c r="BV370" s="79" t="str">
        <f>IF(AZ370="OS",'Order Details'!$N$46,"")</f>
        <v/>
      </c>
      <c r="BW370" s="79" t="str">
        <f>IF(BA370="RUN PANEL",'Order Details'!$N$39,"")</f>
        <v/>
      </c>
      <c r="BX370" s="79" t="str">
        <f t="shared" si="118"/>
        <v/>
      </c>
    </row>
    <row r="371" spans="1:76" ht="14.85" customHeight="1">
      <c r="A371" s="22" t="str">
        <f>IF('Request Testing'!A371&gt;0,'Request Testing'!A371,"")</f>
        <v/>
      </c>
      <c r="B371" s="70" t="str">
        <f>IF('Request Testing'!B371="","",'Request Testing'!B371)</f>
        <v/>
      </c>
      <c r="C371" s="70" t="str">
        <f>IF('Request Testing'!C371="","",'Request Testing'!C371)</f>
        <v/>
      </c>
      <c r="D371" s="24" t="str">
        <f>IF('Request Testing'!D371="","",'Request Testing'!D371)</f>
        <v/>
      </c>
      <c r="E371" s="24" t="str">
        <f>IF('Request Testing'!E371="","",'Request Testing'!E371)</f>
        <v/>
      </c>
      <c r="F371" s="24" t="str">
        <f>IF('Request Testing'!F371="","",'Request Testing'!F371)</f>
        <v/>
      </c>
      <c r="G371" s="22" t="str">
        <f>IF('Request Testing'!G371="","",'Request Testing'!G371)</f>
        <v/>
      </c>
      <c r="H371" s="71" t="str">
        <f>IF('Request Testing'!H371="","",'Request Testing'!H371)</f>
        <v/>
      </c>
      <c r="I371" s="22" t="str">
        <f>IF('Request Testing'!I371="","",'Request Testing'!I371)</f>
        <v/>
      </c>
      <c r="J371" s="22" t="str">
        <f>IF('Request Testing'!J371="","",'Request Testing'!J371)</f>
        <v/>
      </c>
      <c r="K371" s="22" t="str">
        <f>IF('Request Testing'!K371="","",'Request Testing'!K371)</f>
        <v/>
      </c>
      <c r="L371" s="70" t="str">
        <f>IF('Request Testing'!L371="","",'Request Testing'!L371)</f>
        <v/>
      </c>
      <c r="M371" s="70" t="str">
        <f>IF('Request Testing'!M371="","",'Request Testing'!M371)</f>
        <v/>
      </c>
      <c r="N371" s="70" t="str">
        <f>IF('Request Testing'!N371="","",'Request Testing'!N371)</f>
        <v/>
      </c>
      <c r="O371" s="72" t="str">
        <f>IF('Request Testing'!O371&lt;1,"",IF(AND(OR('Request Testing'!L371&gt;0,'Request Testing'!M371&gt;0,'Request Testing'!N371&gt;0),COUNTA('Request Testing'!O371)&gt;0),"","PV"))</f>
        <v/>
      </c>
      <c r="P371" s="72" t="str">
        <f>IF('Request Testing'!P371&lt;1,"",IF(AND(OR('Request Testing'!L371&gt;0,'Request Testing'!M371&gt;0),COUNTA('Request Testing'!P371)&gt;0),"HPS ADD ON","HPS"))</f>
        <v/>
      </c>
      <c r="Q371" s="72" t="str">
        <f>IF('Request Testing'!Q371&lt;1,"",IF(AND(OR('Request Testing'!L371&gt;0,'Request Testing'!M371&gt;0),COUNTA('Request Testing'!Q371)&gt;0),"CC ADD ON","CC"))</f>
        <v/>
      </c>
      <c r="R371" s="72" t="str">
        <f>IF('Request Testing'!R371&lt;1,"",IF(AND(OR('Request Testing'!L371&gt;0,'Request Testing'!M371&gt;0),COUNTA('Request Testing'!R371)&gt;0),"RC ADD ON","RC"))</f>
        <v/>
      </c>
      <c r="S371" s="70" t="str">
        <f>IF('Request Testing'!S371&lt;1,"",IF(AND(OR('Request Testing'!L371&gt;0,'Request Testing'!M371&gt;0),COUNTA('Request Testing'!S371)&gt;0),"DL ADD ON","DL"))</f>
        <v/>
      </c>
      <c r="T371" s="70" t="str">
        <f>IF('Request Testing'!T371="","",'Request Testing'!T371)</f>
        <v/>
      </c>
      <c r="U371" s="70" t="str">
        <f>IF('Request Testing'!U371&lt;1,"",IF(AND(OR('Request Testing'!L371&gt;0,'Request Testing'!M371&gt;0),COUNTA('Request Testing'!U371)&gt;0),"OH ADD ON","OH"))</f>
        <v/>
      </c>
      <c r="V371" s="73" t="str">
        <f>IF('Request Testing'!V371&lt;1,"",IF(AND(OR('Request Testing'!L371&gt;0,'Request Testing'!M371&gt;0),COUNTA('Request Testing'!V371)&gt;0),"GCP","AM"))</f>
        <v/>
      </c>
      <c r="W371" s="73" t="str">
        <f>IF('Request Testing'!W371&lt;1,"",IF(AND(OR('Request Testing'!L371&gt;0,'Request Testing'!M371&gt;0),COUNTA('Request Testing'!W371)&gt;0),"GCP","NH"))</f>
        <v/>
      </c>
      <c r="X371" s="73" t="str">
        <f>IF('Request Testing'!X371&lt;1,"",IF(AND(OR('Request Testing'!L371&gt;0,'Request Testing'!M371&gt;0),COUNTA('Request Testing'!X371)&gt;0),"GCP","CA"))</f>
        <v/>
      </c>
      <c r="Y371" s="73" t="str">
        <f>IF('Request Testing'!Y371&lt;1,"",IF(AND(OR('Request Testing'!L371&gt;0,'Request Testing'!M371&gt;0),COUNTA('Request Testing'!Y371)&gt;0),"GCP","DD"))</f>
        <v/>
      </c>
      <c r="Z371" s="73" t="str">
        <f>IF('Request Testing'!Z371&lt;1,"",IF(AND(OR('Request Testing'!L371&gt;0,'Request Testing'!M371&gt;0),COUNTA('Request Testing'!Z371)&gt;0),"GCP","TH"))</f>
        <v/>
      </c>
      <c r="AA371" s="73" t="str">
        <f>IF('Request Testing'!AA371&lt;1,"",IF(AND(OR('Request Testing'!L371&gt;0,'Request Testing'!M371&gt;0),COUNTA('Request Testing'!AA371)&gt;0),"GCP","PHA"))</f>
        <v/>
      </c>
      <c r="AB371" s="73" t="str">
        <f>IF('Request Testing'!AB371&lt;1,"",IF(AND(OR('Request Testing'!L371&gt;0,'Request Testing'!M371&gt;0),COUNTA('Request Testing'!AB371)&gt;0),"GCP","OS"))</f>
        <v/>
      </c>
      <c r="AE371" s="74" t="str">
        <f>IF(OR('Request Testing'!L371&gt;0,'Request Testing'!M371&gt;0,'Request Testing'!N371&gt;0,'Request Testing'!O371&gt;0,'Request Testing'!P371&gt;0,'Request Testing'!Q371&gt;0,'Request Testing'!R371&gt;0,'Request Testing'!S371&gt;0,'Request Testing'!T371&gt;0,'Request Testing'!U371&gt;0,'Request Testing'!V371&gt;0,'Request Testing'!W371&gt;0,'Request Testing'!X371&gt;0,'Request Testing'!Y371&gt;0,'Request Testing'!Z371&gt;0,'Request Testing'!AA371&gt;0,'Request Testing'!AB371&gt;0),"X","")</f>
        <v/>
      </c>
      <c r="AF371" s="75" t="str">
        <f>IF(ISNUMBER(SEARCH({"S"},C371)),"S",IF(ISNUMBER(SEARCH({"M"},C371)),"B",IF(ISNUMBER(SEARCH({"B"},C371)),"B",IF(ISNUMBER(SEARCH({"C"},C371)),"C",IF(ISNUMBER(SEARCH({"H"},C371)),"C",IF(ISNUMBER(SEARCH({"F"},C371)),"C",""))))))</f>
        <v/>
      </c>
      <c r="AG371" s="74" t="str">
        <f t="shared" si="100"/>
        <v/>
      </c>
      <c r="AH371" s="74" t="str">
        <f t="shared" si="101"/>
        <v/>
      </c>
      <c r="AI371" s="74" t="str">
        <f t="shared" si="102"/>
        <v/>
      </c>
      <c r="AJ371" s="4" t="str">
        <f t="shared" si="103"/>
        <v/>
      </c>
      <c r="AK371" s="76" t="str">
        <f>IF('Request Testing'!M371&lt;1,"",IF(AND(OR('Request Testing'!$E$1&gt;0),COUNTA('Request Testing'!M371)&gt;0),"CHR","GGP-LD"))</f>
        <v/>
      </c>
      <c r="AL371" s="4" t="str">
        <f t="shared" si="104"/>
        <v/>
      </c>
      <c r="AM371" s="52" t="str">
        <f t="shared" si="105"/>
        <v/>
      </c>
      <c r="AN371" s="4" t="str">
        <f t="shared" si="106"/>
        <v/>
      </c>
      <c r="AO371" s="4" t="str">
        <f t="shared" si="107"/>
        <v/>
      </c>
      <c r="AP371" s="74" t="str">
        <f t="shared" si="108"/>
        <v/>
      </c>
      <c r="AQ371" s="4" t="str">
        <f t="shared" si="109"/>
        <v/>
      </c>
      <c r="AR371" s="4" t="str">
        <f t="shared" si="119"/>
        <v/>
      </c>
      <c r="AS371" s="74" t="str">
        <f t="shared" si="110"/>
        <v/>
      </c>
      <c r="AT371" s="4" t="str">
        <f t="shared" si="111"/>
        <v/>
      </c>
      <c r="AU371" s="4" t="str">
        <f t="shared" si="112"/>
        <v/>
      </c>
      <c r="AV371" s="4" t="str">
        <f t="shared" si="113"/>
        <v/>
      </c>
      <c r="AW371" s="4" t="str">
        <f t="shared" si="114"/>
        <v/>
      </c>
      <c r="AX371" s="4" t="str">
        <f t="shared" si="115"/>
        <v/>
      </c>
      <c r="AY371" s="4" t="str">
        <f t="shared" si="116"/>
        <v/>
      </c>
      <c r="AZ371" s="4" t="str">
        <f t="shared" si="117"/>
        <v/>
      </c>
      <c r="BA371" s="77" t="str">
        <f>IF(AND(OR('Request Testing'!L371&gt;0,'Request Testing'!M371&gt;0),COUNTA('Request Testing'!V371:AB371)&gt;0),"Run Panel","")</f>
        <v/>
      </c>
      <c r="BC371" s="78" t="str">
        <f>IF(AG371="Blood Card",'Order Details'!$S$34,"")</f>
        <v/>
      </c>
      <c r="BD371" s="78" t="str">
        <f>IF(AH371="Hair Card",'Order Details'!$S$35,"")</f>
        <v/>
      </c>
      <c r="BF371" s="4" t="str">
        <f>IF(AJ371="GGP-HD",'Order Details'!$N$10,"")</f>
        <v/>
      </c>
      <c r="BG371" s="79" t="str">
        <f>IF(AK371="GGP-LD",'Order Details'!$N$15,IF(AK371="CHR",'Order Details'!$P$15,""))</f>
        <v/>
      </c>
      <c r="BH371" s="52" t="str">
        <f>IF(AL371="GGP-uLD",'Order Details'!$N$18,"")</f>
        <v/>
      </c>
      <c r="BI371" s="80" t="str">
        <f>IF(AM371="PV",'Order Details'!$N$24,"")</f>
        <v/>
      </c>
      <c r="BJ371" s="78" t="str">
        <f>IF(AN371="HPS",'Order Details'!$N$34,IF(AN371="HPS ADD ON",'Order Details'!$M$34,""))</f>
        <v/>
      </c>
      <c r="BK371" s="78" t="str">
        <f>IF(AO371="CC",'Order Details'!$N$33,IF(AO371="CC ADD ON",'Order Details'!$M$33,""))</f>
        <v/>
      </c>
      <c r="BL371" s="79" t="str">
        <f>IF(AP371="DL",'Order Details'!$N$35,"")</f>
        <v/>
      </c>
      <c r="BM371" s="79" t="str">
        <f>IF(AQ371="RC",'Order Details'!$N$36,"")</f>
        <v/>
      </c>
      <c r="BN371" s="79" t="str">
        <f>IF(AR371="OH",'Order Details'!$N$37,"")</f>
        <v/>
      </c>
      <c r="BO371" s="79" t="str">
        <f>IF(AS371="BVD",'Order Details'!$N$38,"")</f>
        <v/>
      </c>
      <c r="BP371" s="79" t="str">
        <f>IF(AT371="AM",'Order Details'!$N$40,"")</f>
        <v/>
      </c>
      <c r="BQ371" s="79" t="str">
        <f>IF(AU371="NH",'Order Details'!$N$41,"")</f>
        <v/>
      </c>
      <c r="BR371" s="79" t="str">
        <f>IF(AV371="CA",'Order Details'!$N$42,"")</f>
        <v/>
      </c>
      <c r="BS371" s="79" t="str">
        <f>IF(AW371="DD",'Order Details'!$N$43,"")</f>
        <v/>
      </c>
      <c r="BT371" s="79" t="str">
        <f>IF(AX371="TH",'Order Details'!$N$45,"")</f>
        <v/>
      </c>
      <c r="BU371" s="79" t="str">
        <f>IF(AY371="PHA",'Order Details'!$N$44,"")</f>
        <v/>
      </c>
      <c r="BV371" s="79" t="str">
        <f>IF(AZ371="OS",'Order Details'!$N$46,"")</f>
        <v/>
      </c>
      <c r="BW371" s="79" t="str">
        <f>IF(BA371="RUN PANEL",'Order Details'!$N$39,"")</f>
        <v/>
      </c>
      <c r="BX371" s="79" t="str">
        <f t="shared" si="118"/>
        <v/>
      </c>
    </row>
    <row r="372" spans="1:76" ht="14.85" customHeight="1">
      <c r="A372" s="22" t="str">
        <f>IF('Request Testing'!A372&gt;0,'Request Testing'!A372,"")</f>
        <v/>
      </c>
      <c r="B372" s="70" t="str">
        <f>IF('Request Testing'!B372="","",'Request Testing'!B372)</f>
        <v/>
      </c>
      <c r="C372" s="70" t="str">
        <f>IF('Request Testing'!C372="","",'Request Testing'!C372)</f>
        <v/>
      </c>
      <c r="D372" s="24" t="str">
        <f>IF('Request Testing'!D372="","",'Request Testing'!D372)</f>
        <v/>
      </c>
      <c r="E372" s="24" t="str">
        <f>IF('Request Testing'!E372="","",'Request Testing'!E372)</f>
        <v/>
      </c>
      <c r="F372" s="24" t="str">
        <f>IF('Request Testing'!F372="","",'Request Testing'!F372)</f>
        <v/>
      </c>
      <c r="G372" s="22" t="str">
        <f>IF('Request Testing'!G372="","",'Request Testing'!G372)</f>
        <v/>
      </c>
      <c r="H372" s="71" t="str">
        <f>IF('Request Testing'!H372="","",'Request Testing'!H372)</f>
        <v/>
      </c>
      <c r="I372" s="22" t="str">
        <f>IF('Request Testing'!I372="","",'Request Testing'!I372)</f>
        <v/>
      </c>
      <c r="J372" s="22" t="str">
        <f>IF('Request Testing'!J372="","",'Request Testing'!J372)</f>
        <v/>
      </c>
      <c r="K372" s="22" t="str">
        <f>IF('Request Testing'!K372="","",'Request Testing'!K372)</f>
        <v/>
      </c>
      <c r="L372" s="70" t="str">
        <f>IF('Request Testing'!L372="","",'Request Testing'!L372)</f>
        <v/>
      </c>
      <c r="M372" s="70" t="str">
        <f>IF('Request Testing'!M372="","",'Request Testing'!M372)</f>
        <v/>
      </c>
      <c r="N372" s="70" t="str">
        <f>IF('Request Testing'!N372="","",'Request Testing'!N372)</f>
        <v/>
      </c>
      <c r="O372" s="72" t="str">
        <f>IF('Request Testing'!O372&lt;1,"",IF(AND(OR('Request Testing'!L372&gt;0,'Request Testing'!M372&gt;0,'Request Testing'!N372&gt;0),COUNTA('Request Testing'!O372)&gt;0),"","PV"))</f>
        <v/>
      </c>
      <c r="P372" s="72" t="str">
        <f>IF('Request Testing'!P372&lt;1,"",IF(AND(OR('Request Testing'!L372&gt;0,'Request Testing'!M372&gt;0),COUNTA('Request Testing'!P372)&gt;0),"HPS ADD ON","HPS"))</f>
        <v/>
      </c>
      <c r="Q372" s="72" t="str">
        <f>IF('Request Testing'!Q372&lt;1,"",IF(AND(OR('Request Testing'!L372&gt;0,'Request Testing'!M372&gt;0),COUNTA('Request Testing'!Q372)&gt;0),"CC ADD ON","CC"))</f>
        <v/>
      </c>
      <c r="R372" s="72" t="str">
        <f>IF('Request Testing'!R372&lt;1,"",IF(AND(OR('Request Testing'!L372&gt;0,'Request Testing'!M372&gt;0),COUNTA('Request Testing'!R372)&gt;0),"RC ADD ON","RC"))</f>
        <v/>
      </c>
      <c r="S372" s="70" t="str">
        <f>IF('Request Testing'!S372&lt;1,"",IF(AND(OR('Request Testing'!L372&gt;0,'Request Testing'!M372&gt;0),COUNTA('Request Testing'!S372)&gt;0),"DL ADD ON","DL"))</f>
        <v/>
      </c>
      <c r="T372" s="70" t="str">
        <f>IF('Request Testing'!T372="","",'Request Testing'!T372)</f>
        <v/>
      </c>
      <c r="U372" s="70" t="str">
        <f>IF('Request Testing'!U372&lt;1,"",IF(AND(OR('Request Testing'!L372&gt;0,'Request Testing'!M372&gt;0),COUNTA('Request Testing'!U372)&gt;0),"OH ADD ON","OH"))</f>
        <v/>
      </c>
      <c r="V372" s="73" t="str">
        <f>IF('Request Testing'!V372&lt;1,"",IF(AND(OR('Request Testing'!L372&gt;0,'Request Testing'!M372&gt;0),COUNTA('Request Testing'!V372)&gt;0),"GCP","AM"))</f>
        <v/>
      </c>
      <c r="W372" s="73" t="str">
        <f>IF('Request Testing'!W372&lt;1,"",IF(AND(OR('Request Testing'!L372&gt;0,'Request Testing'!M372&gt;0),COUNTA('Request Testing'!W372)&gt;0),"GCP","NH"))</f>
        <v/>
      </c>
      <c r="X372" s="73" t="str">
        <f>IF('Request Testing'!X372&lt;1,"",IF(AND(OR('Request Testing'!L372&gt;0,'Request Testing'!M372&gt;0),COUNTA('Request Testing'!X372)&gt;0),"GCP","CA"))</f>
        <v/>
      </c>
      <c r="Y372" s="73" t="str">
        <f>IF('Request Testing'!Y372&lt;1,"",IF(AND(OR('Request Testing'!L372&gt;0,'Request Testing'!M372&gt;0),COUNTA('Request Testing'!Y372)&gt;0),"GCP","DD"))</f>
        <v/>
      </c>
      <c r="Z372" s="73" t="str">
        <f>IF('Request Testing'!Z372&lt;1,"",IF(AND(OR('Request Testing'!L372&gt;0,'Request Testing'!M372&gt;0),COUNTA('Request Testing'!Z372)&gt;0),"GCP","TH"))</f>
        <v/>
      </c>
      <c r="AA372" s="73" t="str">
        <f>IF('Request Testing'!AA372&lt;1,"",IF(AND(OR('Request Testing'!L372&gt;0,'Request Testing'!M372&gt;0),COUNTA('Request Testing'!AA372)&gt;0),"GCP","PHA"))</f>
        <v/>
      </c>
      <c r="AB372" s="73" t="str">
        <f>IF('Request Testing'!AB372&lt;1,"",IF(AND(OR('Request Testing'!L372&gt;0,'Request Testing'!M372&gt;0),COUNTA('Request Testing'!AB372)&gt;0),"GCP","OS"))</f>
        <v/>
      </c>
      <c r="AE372" s="74" t="str">
        <f>IF(OR('Request Testing'!L372&gt;0,'Request Testing'!M372&gt;0,'Request Testing'!N372&gt;0,'Request Testing'!O372&gt;0,'Request Testing'!P372&gt;0,'Request Testing'!Q372&gt;0,'Request Testing'!R372&gt;0,'Request Testing'!S372&gt;0,'Request Testing'!T372&gt;0,'Request Testing'!U372&gt;0,'Request Testing'!V372&gt;0,'Request Testing'!W372&gt;0,'Request Testing'!X372&gt;0,'Request Testing'!Y372&gt;0,'Request Testing'!Z372&gt;0,'Request Testing'!AA372&gt;0,'Request Testing'!AB372&gt;0),"X","")</f>
        <v/>
      </c>
      <c r="AF372" s="75" t="str">
        <f>IF(ISNUMBER(SEARCH({"S"},C372)),"S",IF(ISNUMBER(SEARCH({"M"},C372)),"B",IF(ISNUMBER(SEARCH({"B"},C372)),"B",IF(ISNUMBER(SEARCH({"C"},C372)),"C",IF(ISNUMBER(SEARCH({"H"},C372)),"C",IF(ISNUMBER(SEARCH({"F"},C372)),"C",""))))))</f>
        <v/>
      </c>
      <c r="AG372" s="74" t="str">
        <f t="shared" si="100"/>
        <v/>
      </c>
      <c r="AH372" s="74" t="str">
        <f t="shared" si="101"/>
        <v/>
      </c>
      <c r="AI372" s="74" t="str">
        <f t="shared" si="102"/>
        <v/>
      </c>
      <c r="AJ372" s="4" t="str">
        <f t="shared" si="103"/>
        <v/>
      </c>
      <c r="AK372" s="76" t="str">
        <f>IF('Request Testing'!M372&lt;1,"",IF(AND(OR('Request Testing'!$E$1&gt;0),COUNTA('Request Testing'!M372)&gt;0),"CHR","GGP-LD"))</f>
        <v/>
      </c>
      <c r="AL372" s="4" t="str">
        <f t="shared" si="104"/>
        <v/>
      </c>
      <c r="AM372" s="52" t="str">
        <f t="shared" si="105"/>
        <v/>
      </c>
      <c r="AN372" s="4" t="str">
        <f t="shared" si="106"/>
        <v/>
      </c>
      <c r="AO372" s="4" t="str">
        <f t="shared" si="107"/>
        <v/>
      </c>
      <c r="AP372" s="74" t="str">
        <f t="shared" si="108"/>
        <v/>
      </c>
      <c r="AQ372" s="4" t="str">
        <f t="shared" si="109"/>
        <v/>
      </c>
      <c r="AR372" s="4" t="str">
        <f t="shared" si="119"/>
        <v/>
      </c>
      <c r="AS372" s="74" t="str">
        <f t="shared" si="110"/>
        <v/>
      </c>
      <c r="AT372" s="4" t="str">
        <f t="shared" si="111"/>
        <v/>
      </c>
      <c r="AU372" s="4" t="str">
        <f t="shared" si="112"/>
        <v/>
      </c>
      <c r="AV372" s="4" t="str">
        <f t="shared" si="113"/>
        <v/>
      </c>
      <c r="AW372" s="4" t="str">
        <f t="shared" si="114"/>
        <v/>
      </c>
      <c r="AX372" s="4" t="str">
        <f t="shared" si="115"/>
        <v/>
      </c>
      <c r="AY372" s="4" t="str">
        <f t="shared" si="116"/>
        <v/>
      </c>
      <c r="AZ372" s="4" t="str">
        <f t="shared" si="117"/>
        <v/>
      </c>
      <c r="BA372" s="77" t="str">
        <f>IF(AND(OR('Request Testing'!L372&gt;0,'Request Testing'!M372&gt;0),COUNTA('Request Testing'!V372:AB372)&gt;0),"Run Panel","")</f>
        <v/>
      </c>
      <c r="BC372" s="78" t="str">
        <f>IF(AG372="Blood Card",'Order Details'!$S$34,"")</f>
        <v/>
      </c>
      <c r="BD372" s="78" t="str">
        <f>IF(AH372="Hair Card",'Order Details'!$S$35,"")</f>
        <v/>
      </c>
      <c r="BF372" s="4" t="str">
        <f>IF(AJ372="GGP-HD",'Order Details'!$N$10,"")</f>
        <v/>
      </c>
      <c r="BG372" s="79" t="str">
        <f>IF(AK372="GGP-LD",'Order Details'!$N$15,IF(AK372="CHR",'Order Details'!$P$15,""))</f>
        <v/>
      </c>
      <c r="BH372" s="52" t="str">
        <f>IF(AL372="GGP-uLD",'Order Details'!$N$18,"")</f>
        <v/>
      </c>
      <c r="BI372" s="80" t="str">
        <f>IF(AM372="PV",'Order Details'!$N$24,"")</f>
        <v/>
      </c>
      <c r="BJ372" s="78" t="str">
        <f>IF(AN372="HPS",'Order Details'!$N$34,IF(AN372="HPS ADD ON",'Order Details'!$M$34,""))</f>
        <v/>
      </c>
      <c r="BK372" s="78" t="str">
        <f>IF(AO372="CC",'Order Details'!$N$33,IF(AO372="CC ADD ON",'Order Details'!$M$33,""))</f>
        <v/>
      </c>
      <c r="BL372" s="79" t="str">
        <f>IF(AP372="DL",'Order Details'!$N$35,"")</f>
        <v/>
      </c>
      <c r="BM372" s="79" t="str">
        <f>IF(AQ372="RC",'Order Details'!$N$36,"")</f>
        <v/>
      </c>
      <c r="BN372" s="79" t="str">
        <f>IF(AR372="OH",'Order Details'!$N$37,"")</f>
        <v/>
      </c>
      <c r="BO372" s="79" t="str">
        <f>IF(AS372="BVD",'Order Details'!$N$38,"")</f>
        <v/>
      </c>
      <c r="BP372" s="79" t="str">
        <f>IF(AT372="AM",'Order Details'!$N$40,"")</f>
        <v/>
      </c>
      <c r="BQ372" s="79" t="str">
        <f>IF(AU372="NH",'Order Details'!$N$41,"")</f>
        <v/>
      </c>
      <c r="BR372" s="79" t="str">
        <f>IF(AV372="CA",'Order Details'!$N$42,"")</f>
        <v/>
      </c>
      <c r="BS372" s="79" t="str">
        <f>IF(AW372="DD",'Order Details'!$N$43,"")</f>
        <v/>
      </c>
      <c r="BT372" s="79" t="str">
        <f>IF(AX372="TH",'Order Details'!$N$45,"")</f>
        <v/>
      </c>
      <c r="BU372" s="79" t="str">
        <f>IF(AY372="PHA",'Order Details'!$N$44,"")</f>
        <v/>
      </c>
      <c r="BV372" s="79" t="str">
        <f>IF(AZ372="OS",'Order Details'!$N$46,"")</f>
        <v/>
      </c>
      <c r="BW372" s="79" t="str">
        <f>IF(BA372="RUN PANEL",'Order Details'!$N$39,"")</f>
        <v/>
      </c>
      <c r="BX372" s="79" t="str">
        <f t="shared" si="118"/>
        <v/>
      </c>
    </row>
    <row r="373" spans="1:76" ht="14.85" customHeight="1">
      <c r="A373" s="22" t="str">
        <f>IF('Request Testing'!A373&gt;0,'Request Testing'!A373,"")</f>
        <v/>
      </c>
      <c r="B373" s="70" t="str">
        <f>IF('Request Testing'!B373="","",'Request Testing'!B373)</f>
        <v/>
      </c>
      <c r="C373" s="70" t="str">
        <f>IF('Request Testing'!C373="","",'Request Testing'!C373)</f>
        <v/>
      </c>
      <c r="D373" s="24" t="str">
        <f>IF('Request Testing'!D373="","",'Request Testing'!D373)</f>
        <v/>
      </c>
      <c r="E373" s="24" t="str">
        <f>IF('Request Testing'!E373="","",'Request Testing'!E373)</f>
        <v/>
      </c>
      <c r="F373" s="24" t="str">
        <f>IF('Request Testing'!F373="","",'Request Testing'!F373)</f>
        <v/>
      </c>
      <c r="G373" s="22" t="str">
        <f>IF('Request Testing'!G373="","",'Request Testing'!G373)</f>
        <v/>
      </c>
      <c r="H373" s="71" t="str">
        <f>IF('Request Testing'!H373="","",'Request Testing'!H373)</f>
        <v/>
      </c>
      <c r="I373" s="22" t="str">
        <f>IF('Request Testing'!I373="","",'Request Testing'!I373)</f>
        <v/>
      </c>
      <c r="J373" s="22" t="str">
        <f>IF('Request Testing'!J373="","",'Request Testing'!J373)</f>
        <v/>
      </c>
      <c r="K373" s="22" t="str">
        <f>IF('Request Testing'!K373="","",'Request Testing'!K373)</f>
        <v/>
      </c>
      <c r="L373" s="70" t="str">
        <f>IF('Request Testing'!L373="","",'Request Testing'!L373)</f>
        <v/>
      </c>
      <c r="M373" s="70" t="str">
        <f>IF('Request Testing'!M373="","",'Request Testing'!M373)</f>
        <v/>
      </c>
      <c r="N373" s="70" t="str">
        <f>IF('Request Testing'!N373="","",'Request Testing'!N373)</f>
        <v/>
      </c>
      <c r="O373" s="72" t="str">
        <f>IF('Request Testing'!O373&lt;1,"",IF(AND(OR('Request Testing'!L373&gt;0,'Request Testing'!M373&gt;0,'Request Testing'!N373&gt;0),COUNTA('Request Testing'!O373)&gt;0),"","PV"))</f>
        <v/>
      </c>
      <c r="P373" s="72" t="str">
        <f>IF('Request Testing'!P373&lt;1,"",IF(AND(OR('Request Testing'!L373&gt;0,'Request Testing'!M373&gt;0),COUNTA('Request Testing'!P373)&gt;0),"HPS ADD ON","HPS"))</f>
        <v/>
      </c>
      <c r="Q373" s="72" t="str">
        <f>IF('Request Testing'!Q373&lt;1,"",IF(AND(OR('Request Testing'!L373&gt;0,'Request Testing'!M373&gt;0),COUNTA('Request Testing'!Q373)&gt;0),"CC ADD ON","CC"))</f>
        <v/>
      </c>
      <c r="R373" s="72" t="str">
        <f>IF('Request Testing'!R373&lt;1,"",IF(AND(OR('Request Testing'!L373&gt;0,'Request Testing'!M373&gt;0),COUNTA('Request Testing'!R373)&gt;0),"RC ADD ON","RC"))</f>
        <v/>
      </c>
      <c r="S373" s="70" t="str">
        <f>IF('Request Testing'!S373&lt;1,"",IF(AND(OR('Request Testing'!L373&gt;0,'Request Testing'!M373&gt;0),COUNTA('Request Testing'!S373)&gt;0),"DL ADD ON","DL"))</f>
        <v/>
      </c>
      <c r="T373" s="70" t="str">
        <f>IF('Request Testing'!T373="","",'Request Testing'!T373)</f>
        <v/>
      </c>
      <c r="U373" s="70" t="str">
        <f>IF('Request Testing'!U373&lt;1,"",IF(AND(OR('Request Testing'!L373&gt;0,'Request Testing'!M373&gt;0),COUNTA('Request Testing'!U373)&gt;0),"OH ADD ON","OH"))</f>
        <v/>
      </c>
      <c r="V373" s="73" t="str">
        <f>IF('Request Testing'!V373&lt;1,"",IF(AND(OR('Request Testing'!L373&gt;0,'Request Testing'!M373&gt;0),COUNTA('Request Testing'!V373)&gt;0),"GCP","AM"))</f>
        <v/>
      </c>
      <c r="W373" s="73" t="str">
        <f>IF('Request Testing'!W373&lt;1,"",IF(AND(OR('Request Testing'!L373&gt;0,'Request Testing'!M373&gt;0),COUNTA('Request Testing'!W373)&gt;0),"GCP","NH"))</f>
        <v/>
      </c>
      <c r="X373" s="73" t="str">
        <f>IF('Request Testing'!X373&lt;1,"",IF(AND(OR('Request Testing'!L373&gt;0,'Request Testing'!M373&gt;0),COUNTA('Request Testing'!X373)&gt;0),"GCP","CA"))</f>
        <v/>
      </c>
      <c r="Y373" s="73" t="str">
        <f>IF('Request Testing'!Y373&lt;1,"",IF(AND(OR('Request Testing'!L373&gt;0,'Request Testing'!M373&gt;0),COUNTA('Request Testing'!Y373)&gt;0),"GCP","DD"))</f>
        <v/>
      </c>
      <c r="Z373" s="73" t="str">
        <f>IF('Request Testing'!Z373&lt;1,"",IF(AND(OR('Request Testing'!L373&gt;0,'Request Testing'!M373&gt;0),COUNTA('Request Testing'!Z373)&gt;0),"GCP","TH"))</f>
        <v/>
      </c>
      <c r="AA373" s="73" t="str">
        <f>IF('Request Testing'!AA373&lt;1,"",IF(AND(OR('Request Testing'!L373&gt;0,'Request Testing'!M373&gt;0),COUNTA('Request Testing'!AA373)&gt;0),"GCP","PHA"))</f>
        <v/>
      </c>
      <c r="AB373" s="73" t="str">
        <f>IF('Request Testing'!AB373&lt;1,"",IF(AND(OR('Request Testing'!L373&gt;0,'Request Testing'!M373&gt;0),COUNTA('Request Testing'!AB373)&gt;0),"GCP","OS"))</f>
        <v/>
      </c>
      <c r="AE373" s="74" t="str">
        <f>IF(OR('Request Testing'!L373&gt;0,'Request Testing'!M373&gt;0,'Request Testing'!N373&gt;0,'Request Testing'!O373&gt;0,'Request Testing'!P373&gt;0,'Request Testing'!Q373&gt;0,'Request Testing'!R373&gt;0,'Request Testing'!S373&gt;0,'Request Testing'!T373&gt;0,'Request Testing'!U373&gt;0,'Request Testing'!V373&gt;0,'Request Testing'!W373&gt;0,'Request Testing'!X373&gt;0,'Request Testing'!Y373&gt;0,'Request Testing'!Z373&gt;0,'Request Testing'!AA373&gt;0,'Request Testing'!AB373&gt;0),"X","")</f>
        <v/>
      </c>
      <c r="AF373" s="75" t="str">
        <f>IF(ISNUMBER(SEARCH({"S"},C373)),"S",IF(ISNUMBER(SEARCH({"M"},C373)),"B",IF(ISNUMBER(SEARCH({"B"},C373)),"B",IF(ISNUMBER(SEARCH({"C"},C373)),"C",IF(ISNUMBER(SEARCH({"H"},C373)),"C",IF(ISNUMBER(SEARCH({"F"},C373)),"C",""))))))</f>
        <v/>
      </c>
      <c r="AG373" s="74" t="str">
        <f t="shared" si="100"/>
        <v/>
      </c>
      <c r="AH373" s="74" t="str">
        <f t="shared" si="101"/>
        <v/>
      </c>
      <c r="AI373" s="74" t="str">
        <f t="shared" si="102"/>
        <v/>
      </c>
      <c r="AJ373" s="4" t="str">
        <f t="shared" si="103"/>
        <v/>
      </c>
      <c r="AK373" s="76" t="str">
        <f>IF('Request Testing'!M373&lt;1,"",IF(AND(OR('Request Testing'!$E$1&gt;0),COUNTA('Request Testing'!M373)&gt;0),"CHR","GGP-LD"))</f>
        <v/>
      </c>
      <c r="AL373" s="4" t="str">
        <f t="shared" si="104"/>
        <v/>
      </c>
      <c r="AM373" s="52" t="str">
        <f t="shared" si="105"/>
        <v/>
      </c>
      <c r="AN373" s="4" t="str">
        <f t="shared" si="106"/>
        <v/>
      </c>
      <c r="AO373" s="4" t="str">
        <f t="shared" si="107"/>
        <v/>
      </c>
      <c r="AP373" s="74" t="str">
        <f t="shared" si="108"/>
        <v/>
      </c>
      <c r="AQ373" s="4" t="str">
        <f t="shared" si="109"/>
        <v/>
      </c>
      <c r="AR373" s="4" t="str">
        <f t="shared" si="119"/>
        <v/>
      </c>
      <c r="AS373" s="74" t="str">
        <f t="shared" si="110"/>
        <v/>
      </c>
      <c r="AT373" s="4" t="str">
        <f t="shared" si="111"/>
        <v/>
      </c>
      <c r="AU373" s="4" t="str">
        <f t="shared" si="112"/>
        <v/>
      </c>
      <c r="AV373" s="4" t="str">
        <f t="shared" si="113"/>
        <v/>
      </c>
      <c r="AW373" s="4" t="str">
        <f t="shared" si="114"/>
        <v/>
      </c>
      <c r="AX373" s="4" t="str">
        <f t="shared" si="115"/>
        <v/>
      </c>
      <c r="AY373" s="4" t="str">
        <f t="shared" si="116"/>
        <v/>
      </c>
      <c r="AZ373" s="4" t="str">
        <f t="shared" si="117"/>
        <v/>
      </c>
      <c r="BA373" s="77" t="str">
        <f>IF(AND(OR('Request Testing'!L373&gt;0,'Request Testing'!M373&gt;0),COUNTA('Request Testing'!V373:AB373)&gt;0),"Run Panel","")</f>
        <v/>
      </c>
      <c r="BC373" s="78" t="str">
        <f>IF(AG373="Blood Card",'Order Details'!$S$34,"")</f>
        <v/>
      </c>
      <c r="BD373" s="78" t="str">
        <f>IF(AH373="Hair Card",'Order Details'!$S$35,"")</f>
        <v/>
      </c>
      <c r="BF373" s="4" t="str">
        <f>IF(AJ373="GGP-HD",'Order Details'!$N$10,"")</f>
        <v/>
      </c>
      <c r="BG373" s="79" t="str">
        <f>IF(AK373="GGP-LD",'Order Details'!$N$15,IF(AK373="CHR",'Order Details'!$P$15,""))</f>
        <v/>
      </c>
      <c r="BH373" s="52" t="str">
        <f>IF(AL373="GGP-uLD",'Order Details'!$N$18,"")</f>
        <v/>
      </c>
      <c r="BI373" s="80" t="str">
        <f>IF(AM373="PV",'Order Details'!$N$24,"")</f>
        <v/>
      </c>
      <c r="BJ373" s="78" t="str">
        <f>IF(AN373="HPS",'Order Details'!$N$34,IF(AN373="HPS ADD ON",'Order Details'!$M$34,""))</f>
        <v/>
      </c>
      <c r="BK373" s="78" t="str">
        <f>IF(AO373="CC",'Order Details'!$N$33,IF(AO373="CC ADD ON",'Order Details'!$M$33,""))</f>
        <v/>
      </c>
      <c r="BL373" s="79" t="str">
        <f>IF(AP373="DL",'Order Details'!$N$35,"")</f>
        <v/>
      </c>
      <c r="BM373" s="79" t="str">
        <f>IF(AQ373="RC",'Order Details'!$N$36,"")</f>
        <v/>
      </c>
      <c r="BN373" s="79" t="str">
        <f>IF(AR373="OH",'Order Details'!$N$37,"")</f>
        <v/>
      </c>
      <c r="BO373" s="79" t="str">
        <f>IF(AS373="BVD",'Order Details'!$N$38,"")</f>
        <v/>
      </c>
      <c r="BP373" s="79" t="str">
        <f>IF(AT373="AM",'Order Details'!$N$40,"")</f>
        <v/>
      </c>
      <c r="BQ373" s="79" t="str">
        <f>IF(AU373="NH",'Order Details'!$N$41,"")</f>
        <v/>
      </c>
      <c r="BR373" s="79" t="str">
        <f>IF(AV373="CA",'Order Details'!$N$42,"")</f>
        <v/>
      </c>
      <c r="BS373" s="79" t="str">
        <f>IF(AW373="DD",'Order Details'!$N$43,"")</f>
        <v/>
      </c>
      <c r="BT373" s="79" t="str">
        <f>IF(AX373="TH",'Order Details'!$N$45,"")</f>
        <v/>
      </c>
      <c r="BU373" s="79" t="str">
        <f>IF(AY373="PHA",'Order Details'!$N$44,"")</f>
        <v/>
      </c>
      <c r="BV373" s="79" t="str">
        <f>IF(AZ373="OS",'Order Details'!$N$46,"")</f>
        <v/>
      </c>
      <c r="BW373" s="79" t="str">
        <f>IF(BA373="RUN PANEL",'Order Details'!$N$39,"")</f>
        <v/>
      </c>
      <c r="BX373" s="79" t="str">
        <f t="shared" si="118"/>
        <v/>
      </c>
    </row>
    <row r="374" spans="1:76" ht="14.85" customHeight="1">
      <c r="A374" s="22" t="str">
        <f>IF('Request Testing'!A374&gt;0,'Request Testing'!A374,"")</f>
        <v/>
      </c>
      <c r="B374" s="70" t="str">
        <f>IF('Request Testing'!B374="","",'Request Testing'!B374)</f>
        <v/>
      </c>
      <c r="C374" s="70" t="str">
        <f>IF('Request Testing'!C374="","",'Request Testing'!C374)</f>
        <v/>
      </c>
      <c r="D374" s="24" t="str">
        <f>IF('Request Testing'!D374="","",'Request Testing'!D374)</f>
        <v/>
      </c>
      <c r="E374" s="24" t="str">
        <f>IF('Request Testing'!E374="","",'Request Testing'!E374)</f>
        <v/>
      </c>
      <c r="F374" s="24" t="str">
        <f>IF('Request Testing'!F374="","",'Request Testing'!F374)</f>
        <v/>
      </c>
      <c r="G374" s="22" t="str">
        <f>IF('Request Testing'!G374="","",'Request Testing'!G374)</f>
        <v/>
      </c>
      <c r="H374" s="71" t="str">
        <f>IF('Request Testing'!H374="","",'Request Testing'!H374)</f>
        <v/>
      </c>
      <c r="I374" s="22" t="str">
        <f>IF('Request Testing'!I374="","",'Request Testing'!I374)</f>
        <v/>
      </c>
      <c r="J374" s="22" t="str">
        <f>IF('Request Testing'!J374="","",'Request Testing'!J374)</f>
        <v/>
      </c>
      <c r="K374" s="22" t="str">
        <f>IF('Request Testing'!K374="","",'Request Testing'!K374)</f>
        <v/>
      </c>
      <c r="L374" s="70" t="str">
        <f>IF('Request Testing'!L374="","",'Request Testing'!L374)</f>
        <v/>
      </c>
      <c r="M374" s="70" t="str">
        <f>IF('Request Testing'!M374="","",'Request Testing'!M374)</f>
        <v/>
      </c>
      <c r="N374" s="70" t="str">
        <f>IF('Request Testing'!N374="","",'Request Testing'!N374)</f>
        <v/>
      </c>
      <c r="O374" s="72" t="str">
        <f>IF('Request Testing'!O374&lt;1,"",IF(AND(OR('Request Testing'!L374&gt;0,'Request Testing'!M374&gt;0,'Request Testing'!N374&gt;0),COUNTA('Request Testing'!O374)&gt;0),"","PV"))</f>
        <v/>
      </c>
      <c r="P374" s="72" t="str">
        <f>IF('Request Testing'!P374&lt;1,"",IF(AND(OR('Request Testing'!L374&gt;0,'Request Testing'!M374&gt;0),COUNTA('Request Testing'!P374)&gt;0),"HPS ADD ON","HPS"))</f>
        <v/>
      </c>
      <c r="Q374" s="72" t="str">
        <f>IF('Request Testing'!Q374&lt;1,"",IF(AND(OR('Request Testing'!L374&gt;0,'Request Testing'!M374&gt;0),COUNTA('Request Testing'!Q374)&gt;0),"CC ADD ON","CC"))</f>
        <v/>
      </c>
      <c r="R374" s="72" t="str">
        <f>IF('Request Testing'!R374&lt;1,"",IF(AND(OR('Request Testing'!L374&gt;0,'Request Testing'!M374&gt;0),COUNTA('Request Testing'!R374)&gt;0),"RC ADD ON","RC"))</f>
        <v/>
      </c>
      <c r="S374" s="70" t="str">
        <f>IF('Request Testing'!S374&lt;1,"",IF(AND(OR('Request Testing'!L374&gt;0,'Request Testing'!M374&gt;0),COUNTA('Request Testing'!S374)&gt;0),"DL ADD ON","DL"))</f>
        <v/>
      </c>
      <c r="T374" s="70" t="str">
        <f>IF('Request Testing'!T374="","",'Request Testing'!T374)</f>
        <v/>
      </c>
      <c r="U374" s="70" t="str">
        <f>IF('Request Testing'!U374&lt;1,"",IF(AND(OR('Request Testing'!L374&gt;0,'Request Testing'!M374&gt;0),COUNTA('Request Testing'!U374)&gt;0),"OH ADD ON","OH"))</f>
        <v/>
      </c>
      <c r="V374" s="73" t="str">
        <f>IF('Request Testing'!V374&lt;1,"",IF(AND(OR('Request Testing'!L374&gt;0,'Request Testing'!M374&gt;0),COUNTA('Request Testing'!V374)&gt;0),"GCP","AM"))</f>
        <v/>
      </c>
      <c r="W374" s="73" t="str">
        <f>IF('Request Testing'!W374&lt;1,"",IF(AND(OR('Request Testing'!L374&gt;0,'Request Testing'!M374&gt;0),COUNTA('Request Testing'!W374)&gt;0),"GCP","NH"))</f>
        <v/>
      </c>
      <c r="X374" s="73" t="str">
        <f>IF('Request Testing'!X374&lt;1,"",IF(AND(OR('Request Testing'!L374&gt;0,'Request Testing'!M374&gt;0),COUNTA('Request Testing'!X374)&gt;0),"GCP","CA"))</f>
        <v/>
      </c>
      <c r="Y374" s="73" t="str">
        <f>IF('Request Testing'!Y374&lt;1,"",IF(AND(OR('Request Testing'!L374&gt;0,'Request Testing'!M374&gt;0),COUNTA('Request Testing'!Y374)&gt;0),"GCP","DD"))</f>
        <v/>
      </c>
      <c r="Z374" s="73" t="str">
        <f>IF('Request Testing'!Z374&lt;1,"",IF(AND(OR('Request Testing'!L374&gt;0,'Request Testing'!M374&gt;0),COUNTA('Request Testing'!Z374)&gt;0),"GCP","TH"))</f>
        <v/>
      </c>
      <c r="AA374" s="73" t="str">
        <f>IF('Request Testing'!AA374&lt;1,"",IF(AND(OR('Request Testing'!L374&gt;0,'Request Testing'!M374&gt;0),COUNTA('Request Testing'!AA374)&gt;0),"GCP","PHA"))</f>
        <v/>
      </c>
      <c r="AB374" s="73" t="str">
        <f>IF('Request Testing'!AB374&lt;1,"",IF(AND(OR('Request Testing'!L374&gt;0,'Request Testing'!M374&gt;0),COUNTA('Request Testing'!AB374)&gt;0),"GCP","OS"))</f>
        <v/>
      </c>
      <c r="AE374" s="74" t="str">
        <f>IF(OR('Request Testing'!L374&gt;0,'Request Testing'!M374&gt;0,'Request Testing'!N374&gt;0,'Request Testing'!O374&gt;0,'Request Testing'!P374&gt;0,'Request Testing'!Q374&gt;0,'Request Testing'!R374&gt;0,'Request Testing'!S374&gt;0,'Request Testing'!T374&gt;0,'Request Testing'!U374&gt;0,'Request Testing'!V374&gt;0,'Request Testing'!W374&gt;0,'Request Testing'!X374&gt;0,'Request Testing'!Y374&gt;0,'Request Testing'!Z374&gt;0,'Request Testing'!AA374&gt;0,'Request Testing'!AB374&gt;0),"X","")</f>
        <v/>
      </c>
      <c r="AF374" s="75" t="str">
        <f>IF(ISNUMBER(SEARCH({"S"},C374)),"S",IF(ISNUMBER(SEARCH({"M"},C374)),"B",IF(ISNUMBER(SEARCH({"B"},C374)),"B",IF(ISNUMBER(SEARCH({"C"},C374)),"C",IF(ISNUMBER(SEARCH({"H"},C374)),"C",IF(ISNUMBER(SEARCH({"F"},C374)),"C",""))))))</f>
        <v/>
      </c>
      <c r="AG374" s="74" t="str">
        <f t="shared" si="100"/>
        <v/>
      </c>
      <c r="AH374" s="74" t="str">
        <f t="shared" si="101"/>
        <v/>
      </c>
      <c r="AI374" s="74" t="str">
        <f t="shared" si="102"/>
        <v/>
      </c>
      <c r="AJ374" s="4" t="str">
        <f t="shared" si="103"/>
        <v/>
      </c>
      <c r="AK374" s="76" t="str">
        <f>IF('Request Testing'!M374&lt;1,"",IF(AND(OR('Request Testing'!$E$1&gt;0),COUNTA('Request Testing'!M374)&gt;0),"CHR","GGP-LD"))</f>
        <v/>
      </c>
      <c r="AL374" s="4" t="str">
        <f t="shared" si="104"/>
        <v/>
      </c>
      <c r="AM374" s="52" t="str">
        <f t="shared" si="105"/>
        <v/>
      </c>
      <c r="AN374" s="4" t="str">
        <f t="shared" si="106"/>
        <v/>
      </c>
      <c r="AO374" s="4" t="str">
        <f t="shared" si="107"/>
        <v/>
      </c>
      <c r="AP374" s="74" t="str">
        <f t="shared" si="108"/>
        <v/>
      </c>
      <c r="AQ374" s="4" t="str">
        <f t="shared" si="109"/>
        <v/>
      </c>
      <c r="AR374" s="4" t="str">
        <f t="shared" si="119"/>
        <v/>
      </c>
      <c r="AS374" s="74" t="str">
        <f t="shared" si="110"/>
        <v/>
      </c>
      <c r="AT374" s="4" t="str">
        <f t="shared" si="111"/>
        <v/>
      </c>
      <c r="AU374" s="4" t="str">
        <f t="shared" si="112"/>
        <v/>
      </c>
      <c r="AV374" s="4" t="str">
        <f t="shared" si="113"/>
        <v/>
      </c>
      <c r="AW374" s="4" t="str">
        <f t="shared" si="114"/>
        <v/>
      </c>
      <c r="AX374" s="4" t="str">
        <f t="shared" si="115"/>
        <v/>
      </c>
      <c r="AY374" s="4" t="str">
        <f t="shared" si="116"/>
        <v/>
      </c>
      <c r="AZ374" s="4" t="str">
        <f t="shared" si="117"/>
        <v/>
      </c>
      <c r="BA374" s="77" t="str">
        <f>IF(AND(OR('Request Testing'!L374&gt;0,'Request Testing'!M374&gt;0),COUNTA('Request Testing'!V374:AB374)&gt;0),"Run Panel","")</f>
        <v/>
      </c>
      <c r="BC374" s="78" t="str">
        <f>IF(AG374="Blood Card",'Order Details'!$S$34,"")</f>
        <v/>
      </c>
      <c r="BD374" s="78" t="str">
        <f>IF(AH374="Hair Card",'Order Details'!$S$35,"")</f>
        <v/>
      </c>
      <c r="BF374" s="4" t="str">
        <f>IF(AJ374="GGP-HD",'Order Details'!$N$10,"")</f>
        <v/>
      </c>
      <c r="BG374" s="79" t="str">
        <f>IF(AK374="GGP-LD",'Order Details'!$N$15,IF(AK374="CHR",'Order Details'!$P$15,""))</f>
        <v/>
      </c>
      <c r="BH374" s="52" t="str">
        <f>IF(AL374="GGP-uLD",'Order Details'!$N$18,"")</f>
        <v/>
      </c>
      <c r="BI374" s="80" t="str">
        <f>IF(AM374="PV",'Order Details'!$N$24,"")</f>
        <v/>
      </c>
      <c r="BJ374" s="78" t="str">
        <f>IF(AN374="HPS",'Order Details'!$N$34,IF(AN374="HPS ADD ON",'Order Details'!$M$34,""))</f>
        <v/>
      </c>
      <c r="BK374" s="78" t="str">
        <f>IF(AO374="CC",'Order Details'!$N$33,IF(AO374="CC ADD ON",'Order Details'!$M$33,""))</f>
        <v/>
      </c>
      <c r="BL374" s="79" t="str">
        <f>IF(AP374="DL",'Order Details'!$N$35,"")</f>
        <v/>
      </c>
      <c r="BM374" s="79" t="str">
        <f>IF(AQ374="RC",'Order Details'!$N$36,"")</f>
        <v/>
      </c>
      <c r="BN374" s="79" t="str">
        <f>IF(AR374="OH",'Order Details'!$N$37,"")</f>
        <v/>
      </c>
      <c r="BO374" s="79" t="str">
        <f>IF(AS374="BVD",'Order Details'!$N$38,"")</f>
        <v/>
      </c>
      <c r="BP374" s="79" t="str">
        <f>IF(AT374="AM",'Order Details'!$N$40,"")</f>
        <v/>
      </c>
      <c r="BQ374" s="79" t="str">
        <f>IF(AU374="NH",'Order Details'!$N$41,"")</f>
        <v/>
      </c>
      <c r="BR374" s="79" t="str">
        <f>IF(AV374="CA",'Order Details'!$N$42,"")</f>
        <v/>
      </c>
      <c r="BS374" s="79" t="str">
        <f>IF(AW374="DD",'Order Details'!$N$43,"")</f>
        <v/>
      </c>
      <c r="BT374" s="79" t="str">
        <f>IF(AX374="TH",'Order Details'!$N$45,"")</f>
        <v/>
      </c>
      <c r="BU374" s="79" t="str">
        <f>IF(AY374="PHA",'Order Details'!$N$44,"")</f>
        <v/>
      </c>
      <c r="BV374" s="79" t="str">
        <f>IF(AZ374="OS",'Order Details'!$N$46,"")</f>
        <v/>
      </c>
      <c r="BW374" s="79" t="str">
        <f>IF(BA374="RUN PANEL",'Order Details'!$N$39,"")</f>
        <v/>
      </c>
      <c r="BX374" s="79" t="str">
        <f t="shared" si="118"/>
        <v/>
      </c>
    </row>
    <row r="375" spans="1:76" ht="14.85" customHeight="1">
      <c r="A375" s="22" t="str">
        <f>IF('Request Testing'!A375&gt;0,'Request Testing'!A375,"")</f>
        <v/>
      </c>
      <c r="B375" s="70" t="str">
        <f>IF('Request Testing'!B375="","",'Request Testing'!B375)</f>
        <v/>
      </c>
      <c r="C375" s="70" t="str">
        <f>IF('Request Testing'!C375="","",'Request Testing'!C375)</f>
        <v/>
      </c>
      <c r="D375" s="24" t="str">
        <f>IF('Request Testing'!D375="","",'Request Testing'!D375)</f>
        <v/>
      </c>
      <c r="E375" s="24" t="str">
        <f>IF('Request Testing'!E375="","",'Request Testing'!E375)</f>
        <v/>
      </c>
      <c r="F375" s="24" t="str">
        <f>IF('Request Testing'!F375="","",'Request Testing'!F375)</f>
        <v/>
      </c>
      <c r="G375" s="22" t="str">
        <f>IF('Request Testing'!G375="","",'Request Testing'!G375)</f>
        <v/>
      </c>
      <c r="H375" s="71" t="str">
        <f>IF('Request Testing'!H375="","",'Request Testing'!H375)</f>
        <v/>
      </c>
      <c r="I375" s="22" t="str">
        <f>IF('Request Testing'!I375="","",'Request Testing'!I375)</f>
        <v/>
      </c>
      <c r="J375" s="22" t="str">
        <f>IF('Request Testing'!J375="","",'Request Testing'!J375)</f>
        <v/>
      </c>
      <c r="K375" s="22" t="str">
        <f>IF('Request Testing'!K375="","",'Request Testing'!K375)</f>
        <v/>
      </c>
      <c r="L375" s="70" t="str">
        <f>IF('Request Testing'!L375="","",'Request Testing'!L375)</f>
        <v/>
      </c>
      <c r="M375" s="70" t="str">
        <f>IF('Request Testing'!M375="","",'Request Testing'!M375)</f>
        <v/>
      </c>
      <c r="N375" s="70" t="str">
        <f>IF('Request Testing'!N375="","",'Request Testing'!N375)</f>
        <v/>
      </c>
      <c r="O375" s="72" t="str">
        <f>IF('Request Testing'!O375&lt;1,"",IF(AND(OR('Request Testing'!L375&gt;0,'Request Testing'!M375&gt;0,'Request Testing'!N375&gt;0),COUNTA('Request Testing'!O375)&gt;0),"","PV"))</f>
        <v/>
      </c>
      <c r="P375" s="72" t="str">
        <f>IF('Request Testing'!P375&lt;1,"",IF(AND(OR('Request Testing'!L375&gt;0,'Request Testing'!M375&gt;0),COUNTA('Request Testing'!P375)&gt;0),"HPS ADD ON","HPS"))</f>
        <v/>
      </c>
      <c r="Q375" s="72" t="str">
        <f>IF('Request Testing'!Q375&lt;1,"",IF(AND(OR('Request Testing'!L375&gt;0,'Request Testing'!M375&gt;0),COUNTA('Request Testing'!Q375)&gt;0),"CC ADD ON","CC"))</f>
        <v/>
      </c>
      <c r="R375" s="72" t="str">
        <f>IF('Request Testing'!R375&lt;1,"",IF(AND(OR('Request Testing'!L375&gt;0,'Request Testing'!M375&gt;0),COUNTA('Request Testing'!R375)&gt;0),"RC ADD ON","RC"))</f>
        <v/>
      </c>
      <c r="S375" s="70" t="str">
        <f>IF('Request Testing'!S375&lt;1,"",IF(AND(OR('Request Testing'!L375&gt;0,'Request Testing'!M375&gt;0),COUNTA('Request Testing'!S375)&gt;0),"DL ADD ON","DL"))</f>
        <v/>
      </c>
      <c r="T375" s="70" t="str">
        <f>IF('Request Testing'!T375="","",'Request Testing'!T375)</f>
        <v/>
      </c>
      <c r="U375" s="70" t="str">
        <f>IF('Request Testing'!U375&lt;1,"",IF(AND(OR('Request Testing'!L375&gt;0,'Request Testing'!M375&gt;0),COUNTA('Request Testing'!U375)&gt;0),"OH ADD ON","OH"))</f>
        <v/>
      </c>
      <c r="V375" s="73" t="str">
        <f>IF('Request Testing'!V375&lt;1,"",IF(AND(OR('Request Testing'!L375&gt;0,'Request Testing'!M375&gt;0),COUNTA('Request Testing'!V375)&gt;0),"GCP","AM"))</f>
        <v/>
      </c>
      <c r="W375" s="73" t="str">
        <f>IF('Request Testing'!W375&lt;1,"",IF(AND(OR('Request Testing'!L375&gt;0,'Request Testing'!M375&gt;0),COUNTA('Request Testing'!W375)&gt;0),"GCP","NH"))</f>
        <v/>
      </c>
      <c r="X375" s="73" t="str">
        <f>IF('Request Testing'!X375&lt;1,"",IF(AND(OR('Request Testing'!L375&gt;0,'Request Testing'!M375&gt;0),COUNTA('Request Testing'!X375)&gt;0),"GCP","CA"))</f>
        <v/>
      </c>
      <c r="Y375" s="73" t="str">
        <f>IF('Request Testing'!Y375&lt;1,"",IF(AND(OR('Request Testing'!L375&gt;0,'Request Testing'!M375&gt;0),COUNTA('Request Testing'!Y375)&gt;0),"GCP","DD"))</f>
        <v/>
      </c>
      <c r="Z375" s="73" t="str">
        <f>IF('Request Testing'!Z375&lt;1,"",IF(AND(OR('Request Testing'!L375&gt;0,'Request Testing'!M375&gt;0),COUNTA('Request Testing'!Z375)&gt;0),"GCP","TH"))</f>
        <v/>
      </c>
      <c r="AA375" s="73" t="str">
        <f>IF('Request Testing'!AA375&lt;1,"",IF(AND(OR('Request Testing'!L375&gt;0,'Request Testing'!M375&gt;0),COUNTA('Request Testing'!AA375)&gt;0),"GCP","PHA"))</f>
        <v/>
      </c>
      <c r="AB375" s="73" t="str">
        <f>IF('Request Testing'!AB375&lt;1,"",IF(AND(OR('Request Testing'!L375&gt;0,'Request Testing'!M375&gt;0),COUNTA('Request Testing'!AB375)&gt;0),"GCP","OS"))</f>
        <v/>
      </c>
      <c r="AE375" s="74" t="str">
        <f>IF(OR('Request Testing'!L375&gt;0,'Request Testing'!M375&gt;0,'Request Testing'!N375&gt;0,'Request Testing'!O375&gt;0,'Request Testing'!P375&gt;0,'Request Testing'!Q375&gt;0,'Request Testing'!R375&gt;0,'Request Testing'!S375&gt;0,'Request Testing'!T375&gt;0,'Request Testing'!U375&gt;0,'Request Testing'!V375&gt;0,'Request Testing'!W375&gt;0,'Request Testing'!X375&gt;0,'Request Testing'!Y375&gt;0,'Request Testing'!Z375&gt;0,'Request Testing'!AA375&gt;0,'Request Testing'!AB375&gt;0),"X","")</f>
        <v/>
      </c>
      <c r="AF375" s="75" t="str">
        <f>IF(ISNUMBER(SEARCH({"S"},C375)),"S",IF(ISNUMBER(SEARCH({"M"},C375)),"B",IF(ISNUMBER(SEARCH({"B"},C375)),"B",IF(ISNUMBER(SEARCH({"C"},C375)),"C",IF(ISNUMBER(SEARCH({"H"},C375)),"C",IF(ISNUMBER(SEARCH({"F"},C375)),"C",""))))))</f>
        <v/>
      </c>
      <c r="AG375" s="74" t="str">
        <f t="shared" si="100"/>
        <v/>
      </c>
      <c r="AH375" s="74" t="str">
        <f t="shared" si="101"/>
        <v/>
      </c>
      <c r="AI375" s="74" t="str">
        <f t="shared" si="102"/>
        <v/>
      </c>
      <c r="AJ375" s="4" t="str">
        <f t="shared" si="103"/>
        <v/>
      </c>
      <c r="AK375" s="76" t="str">
        <f>IF('Request Testing'!M375&lt;1,"",IF(AND(OR('Request Testing'!$E$1&gt;0),COUNTA('Request Testing'!M375)&gt;0),"CHR","GGP-LD"))</f>
        <v/>
      </c>
      <c r="AL375" s="4" t="str">
        <f t="shared" si="104"/>
        <v/>
      </c>
      <c r="AM375" s="52" t="str">
        <f t="shared" si="105"/>
        <v/>
      </c>
      <c r="AN375" s="4" t="str">
        <f t="shared" si="106"/>
        <v/>
      </c>
      <c r="AO375" s="4" t="str">
        <f t="shared" si="107"/>
        <v/>
      </c>
      <c r="AP375" s="74" t="str">
        <f t="shared" si="108"/>
        <v/>
      </c>
      <c r="AQ375" s="4" t="str">
        <f t="shared" si="109"/>
        <v/>
      </c>
      <c r="AR375" s="4" t="str">
        <f t="shared" si="119"/>
        <v/>
      </c>
      <c r="AS375" s="74" t="str">
        <f t="shared" si="110"/>
        <v/>
      </c>
      <c r="AT375" s="4" t="str">
        <f t="shared" si="111"/>
        <v/>
      </c>
      <c r="AU375" s="4" t="str">
        <f t="shared" si="112"/>
        <v/>
      </c>
      <c r="AV375" s="4" t="str">
        <f t="shared" si="113"/>
        <v/>
      </c>
      <c r="AW375" s="4" t="str">
        <f t="shared" si="114"/>
        <v/>
      </c>
      <c r="AX375" s="4" t="str">
        <f t="shared" si="115"/>
        <v/>
      </c>
      <c r="AY375" s="4" t="str">
        <f t="shared" si="116"/>
        <v/>
      </c>
      <c r="AZ375" s="4" t="str">
        <f t="shared" si="117"/>
        <v/>
      </c>
      <c r="BA375" s="77" t="str">
        <f>IF(AND(OR('Request Testing'!L375&gt;0,'Request Testing'!M375&gt;0),COUNTA('Request Testing'!V375:AB375)&gt;0),"Run Panel","")</f>
        <v/>
      </c>
      <c r="BC375" s="78" t="str">
        <f>IF(AG375="Blood Card",'Order Details'!$S$34,"")</f>
        <v/>
      </c>
      <c r="BD375" s="78" t="str">
        <f>IF(AH375="Hair Card",'Order Details'!$S$35,"")</f>
        <v/>
      </c>
      <c r="BF375" s="4" t="str">
        <f>IF(AJ375="GGP-HD",'Order Details'!$N$10,"")</f>
        <v/>
      </c>
      <c r="BG375" s="79" t="str">
        <f>IF(AK375="GGP-LD",'Order Details'!$N$15,IF(AK375="CHR",'Order Details'!$P$15,""))</f>
        <v/>
      </c>
      <c r="BH375" s="52" t="str">
        <f>IF(AL375="GGP-uLD",'Order Details'!$N$18,"")</f>
        <v/>
      </c>
      <c r="BI375" s="80" t="str">
        <f>IF(AM375="PV",'Order Details'!$N$24,"")</f>
        <v/>
      </c>
      <c r="BJ375" s="78" t="str">
        <f>IF(AN375="HPS",'Order Details'!$N$34,IF(AN375="HPS ADD ON",'Order Details'!$M$34,""))</f>
        <v/>
      </c>
      <c r="BK375" s="78" t="str">
        <f>IF(AO375="CC",'Order Details'!$N$33,IF(AO375="CC ADD ON",'Order Details'!$M$33,""))</f>
        <v/>
      </c>
      <c r="BL375" s="79" t="str">
        <f>IF(AP375="DL",'Order Details'!$N$35,"")</f>
        <v/>
      </c>
      <c r="BM375" s="79" t="str">
        <f>IF(AQ375="RC",'Order Details'!$N$36,"")</f>
        <v/>
      </c>
      <c r="BN375" s="79" t="str">
        <f>IF(AR375="OH",'Order Details'!$N$37,"")</f>
        <v/>
      </c>
      <c r="BO375" s="79" t="str">
        <f>IF(AS375="BVD",'Order Details'!$N$38,"")</f>
        <v/>
      </c>
      <c r="BP375" s="79" t="str">
        <f>IF(AT375="AM",'Order Details'!$N$40,"")</f>
        <v/>
      </c>
      <c r="BQ375" s="79" t="str">
        <f>IF(AU375="NH",'Order Details'!$N$41,"")</f>
        <v/>
      </c>
      <c r="BR375" s="79" t="str">
        <f>IF(AV375="CA",'Order Details'!$N$42,"")</f>
        <v/>
      </c>
      <c r="BS375" s="79" t="str">
        <f>IF(AW375="DD",'Order Details'!$N$43,"")</f>
        <v/>
      </c>
      <c r="BT375" s="79" t="str">
        <f>IF(AX375="TH",'Order Details'!$N$45,"")</f>
        <v/>
      </c>
      <c r="BU375" s="79" t="str">
        <f>IF(AY375="PHA",'Order Details'!$N$44,"")</f>
        <v/>
      </c>
      <c r="BV375" s="79" t="str">
        <f>IF(AZ375="OS",'Order Details'!$N$46,"")</f>
        <v/>
      </c>
      <c r="BW375" s="79" t="str">
        <f>IF(BA375="RUN PANEL",'Order Details'!$N$39,"")</f>
        <v/>
      </c>
      <c r="BX375" s="79" t="str">
        <f t="shared" si="118"/>
        <v/>
      </c>
    </row>
    <row r="376" spans="1:76" ht="14.85" customHeight="1">
      <c r="A376" s="22" t="str">
        <f>IF('Request Testing'!A376&gt;0,'Request Testing'!A376,"")</f>
        <v/>
      </c>
      <c r="B376" s="70" t="str">
        <f>IF('Request Testing'!B376="","",'Request Testing'!B376)</f>
        <v/>
      </c>
      <c r="C376" s="70" t="str">
        <f>IF('Request Testing'!C376="","",'Request Testing'!C376)</f>
        <v/>
      </c>
      <c r="D376" s="24" t="str">
        <f>IF('Request Testing'!D376="","",'Request Testing'!D376)</f>
        <v/>
      </c>
      <c r="E376" s="24" t="str">
        <f>IF('Request Testing'!E376="","",'Request Testing'!E376)</f>
        <v/>
      </c>
      <c r="F376" s="24" t="str">
        <f>IF('Request Testing'!F376="","",'Request Testing'!F376)</f>
        <v/>
      </c>
      <c r="G376" s="22" t="str">
        <f>IF('Request Testing'!G376="","",'Request Testing'!G376)</f>
        <v/>
      </c>
      <c r="H376" s="71" t="str">
        <f>IF('Request Testing'!H376="","",'Request Testing'!H376)</f>
        <v/>
      </c>
      <c r="I376" s="22" t="str">
        <f>IF('Request Testing'!I376="","",'Request Testing'!I376)</f>
        <v/>
      </c>
      <c r="J376" s="22" t="str">
        <f>IF('Request Testing'!J376="","",'Request Testing'!J376)</f>
        <v/>
      </c>
      <c r="K376" s="22" t="str">
        <f>IF('Request Testing'!K376="","",'Request Testing'!K376)</f>
        <v/>
      </c>
      <c r="L376" s="70" t="str">
        <f>IF('Request Testing'!L376="","",'Request Testing'!L376)</f>
        <v/>
      </c>
      <c r="M376" s="70" t="str">
        <f>IF('Request Testing'!M376="","",'Request Testing'!M376)</f>
        <v/>
      </c>
      <c r="N376" s="70" t="str">
        <f>IF('Request Testing'!N376="","",'Request Testing'!N376)</f>
        <v/>
      </c>
      <c r="O376" s="72" t="str">
        <f>IF('Request Testing'!O376&lt;1,"",IF(AND(OR('Request Testing'!L376&gt;0,'Request Testing'!M376&gt;0,'Request Testing'!N376&gt;0),COUNTA('Request Testing'!O376)&gt;0),"","PV"))</f>
        <v/>
      </c>
      <c r="P376" s="72" t="str">
        <f>IF('Request Testing'!P376&lt;1,"",IF(AND(OR('Request Testing'!L376&gt;0,'Request Testing'!M376&gt;0),COUNTA('Request Testing'!P376)&gt;0),"HPS ADD ON","HPS"))</f>
        <v/>
      </c>
      <c r="Q376" s="72" t="str">
        <f>IF('Request Testing'!Q376&lt;1,"",IF(AND(OR('Request Testing'!L376&gt;0,'Request Testing'!M376&gt;0),COUNTA('Request Testing'!Q376)&gt;0),"CC ADD ON","CC"))</f>
        <v/>
      </c>
      <c r="R376" s="72" t="str">
        <f>IF('Request Testing'!R376&lt;1,"",IF(AND(OR('Request Testing'!L376&gt;0,'Request Testing'!M376&gt;0),COUNTA('Request Testing'!R376)&gt;0),"RC ADD ON","RC"))</f>
        <v/>
      </c>
      <c r="S376" s="70" t="str">
        <f>IF('Request Testing'!S376&lt;1,"",IF(AND(OR('Request Testing'!L376&gt;0,'Request Testing'!M376&gt;0),COUNTA('Request Testing'!S376)&gt;0),"DL ADD ON","DL"))</f>
        <v/>
      </c>
      <c r="T376" s="70" t="str">
        <f>IF('Request Testing'!T376="","",'Request Testing'!T376)</f>
        <v/>
      </c>
      <c r="U376" s="70" t="str">
        <f>IF('Request Testing'!U376&lt;1,"",IF(AND(OR('Request Testing'!L376&gt;0,'Request Testing'!M376&gt;0),COUNTA('Request Testing'!U376)&gt;0),"OH ADD ON","OH"))</f>
        <v/>
      </c>
      <c r="V376" s="73" t="str">
        <f>IF('Request Testing'!V376&lt;1,"",IF(AND(OR('Request Testing'!L376&gt;0,'Request Testing'!M376&gt;0),COUNTA('Request Testing'!V376)&gt;0),"GCP","AM"))</f>
        <v/>
      </c>
      <c r="W376" s="73" t="str">
        <f>IF('Request Testing'!W376&lt;1,"",IF(AND(OR('Request Testing'!L376&gt;0,'Request Testing'!M376&gt;0),COUNTA('Request Testing'!W376)&gt;0),"GCP","NH"))</f>
        <v/>
      </c>
      <c r="X376" s="73" t="str">
        <f>IF('Request Testing'!X376&lt;1,"",IF(AND(OR('Request Testing'!L376&gt;0,'Request Testing'!M376&gt;0),COUNTA('Request Testing'!X376)&gt;0),"GCP","CA"))</f>
        <v/>
      </c>
      <c r="Y376" s="73" t="str">
        <f>IF('Request Testing'!Y376&lt;1,"",IF(AND(OR('Request Testing'!L376&gt;0,'Request Testing'!M376&gt;0),COUNTA('Request Testing'!Y376)&gt;0),"GCP","DD"))</f>
        <v/>
      </c>
      <c r="Z376" s="73" t="str">
        <f>IF('Request Testing'!Z376&lt;1,"",IF(AND(OR('Request Testing'!L376&gt;0,'Request Testing'!M376&gt;0),COUNTA('Request Testing'!Z376)&gt;0),"GCP","TH"))</f>
        <v/>
      </c>
      <c r="AA376" s="73" t="str">
        <f>IF('Request Testing'!AA376&lt;1,"",IF(AND(OR('Request Testing'!L376&gt;0,'Request Testing'!M376&gt;0),COUNTA('Request Testing'!AA376)&gt;0),"GCP","PHA"))</f>
        <v/>
      </c>
      <c r="AB376" s="73" t="str">
        <f>IF('Request Testing'!AB376&lt;1,"",IF(AND(OR('Request Testing'!L376&gt;0,'Request Testing'!M376&gt;0),COUNTA('Request Testing'!AB376)&gt;0),"GCP","OS"))</f>
        <v/>
      </c>
      <c r="AE376" s="74" t="str">
        <f>IF(OR('Request Testing'!L376&gt;0,'Request Testing'!M376&gt;0,'Request Testing'!N376&gt;0,'Request Testing'!O376&gt;0,'Request Testing'!P376&gt;0,'Request Testing'!Q376&gt;0,'Request Testing'!R376&gt;0,'Request Testing'!S376&gt;0,'Request Testing'!T376&gt;0,'Request Testing'!U376&gt;0,'Request Testing'!V376&gt;0,'Request Testing'!W376&gt;0,'Request Testing'!X376&gt;0,'Request Testing'!Y376&gt;0,'Request Testing'!Z376&gt;0,'Request Testing'!AA376&gt;0,'Request Testing'!AB376&gt;0),"X","")</f>
        <v/>
      </c>
      <c r="AF376" s="75" t="str">
        <f>IF(ISNUMBER(SEARCH({"S"},C376)),"S",IF(ISNUMBER(SEARCH({"M"},C376)),"B",IF(ISNUMBER(SEARCH({"B"},C376)),"B",IF(ISNUMBER(SEARCH({"C"},C376)),"C",IF(ISNUMBER(SEARCH({"H"},C376)),"C",IF(ISNUMBER(SEARCH({"F"},C376)),"C",""))))))</f>
        <v/>
      </c>
      <c r="AG376" s="74" t="str">
        <f t="shared" si="100"/>
        <v/>
      </c>
      <c r="AH376" s="74" t="str">
        <f t="shared" si="101"/>
        <v/>
      </c>
      <c r="AI376" s="74" t="str">
        <f t="shared" si="102"/>
        <v/>
      </c>
      <c r="AJ376" s="4" t="str">
        <f t="shared" si="103"/>
        <v/>
      </c>
      <c r="AK376" s="76" t="str">
        <f>IF('Request Testing'!M376&lt;1,"",IF(AND(OR('Request Testing'!$E$1&gt;0),COUNTA('Request Testing'!M376)&gt;0),"CHR","GGP-LD"))</f>
        <v/>
      </c>
      <c r="AL376" s="4" t="str">
        <f t="shared" si="104"/>
        <v/>
      </c>
      <c r="AM376" s="52" t="str">
        <f t="shared" si="105"/>
        <v/>
      </c>
      <c r="AN376" s="4" t="str">
        <f t="shared" si="106"/>
        <v/>
      </c>
      <c r="AO376" s="4" t="str">
        <f t="shared" si="107"/>
        <v/>
      </c>
      <c r="AP376" s="74" t="str">
        <f t="shared" si="108"/>
        <v/>
      </c>
      <c r="AQ376" s="4" t="str">
        <f t="shared" si="109"/>
        <v/>
      </c>
      <c r="AR376" s="4" t="str">
        <f t="shared" si="119"/>
        <v/>
      </c>
      <c r="AS376" s="74" t="str">
        <f t="shared" si="110"/>
        <v/>
      </c>
      <c r="AT376" s="4" t="str">
        <f t="shared" si="111"/>
        <v/>
      </c>
      <c r="AU376" s="4" t="str">
        <f t="shared" si="112"/>
        <v/>
      </c>
      <c r="AV376" s="4" t="str">
        <f t="shared" si="113"/>
        <v/>
      </c>
      <c r="AW376" s="4" t="str">
        <f t="shared" si="114"/>
        <v/>
      </c>
      <c r="AX376" s="4" t="str">
        <f t="shared" si="115"/>
        <v/>
      </c>
      <c r="AY376" s="4" t="str">
        <f t="shared" si="116"/>
        <v/>
      </c>
      <c r="AZ376" s="4" t="str">
        <f t="shared" si="117"/>
        <v/>
      </c>
      <c r="BA376" s="77" t="str">
        <f>IF(AND(OR('Request Testing'!L376&gt;0,'Request Testing'!M376&gt;0),COUNTA('Request Testing'!V376:AB376)&gt;0),"Run Panel","")</f>
        <v/>
      </c>
      <c r="BC376" s="78" t="str">
        <f>IF(AG376="Blood Card",'Order Details'!$S$34,"")</f>
        <v/>
      </c>
      <c r="BD376" s="78" t="str">
        <f>IF(AH376="Hair Card",'Order Details'!$S$35,"")</f>
        <v/>
      </c>
      <c r="BF376" s="4" t="str">
        <f>IF(AJ376="GGP-HD",'Order Details'!$N$10,"")</f>
        <v/>
      </c>
      <c r="BG376" s="79" t="str">
        <f>IF(AK376="GGP-LD",'Order Details'!$N$15,IF(AK376="CHR",'Order Details'!$P$15,""))</f>
        <v/>
      </c>
      <c r="BH376" s="52" t="str">
        <f>IF(AL376="GGP-uLD",'Order Details'!$N$18,"")</f>
        <v/>
      </c>
      <c r="BI376" s="80" t="str">
        <f>IF(AM376="PV",'Order Details'!$N$24,"")</f>
        <v/>
      </c>
      <c r="BJ376" s="78" t="str">
        <f>IF(AN376="HPS",'Order Details'!$N$34,IF(AN376="HPS ADD ON",'Order Details'!$M$34,""))</f>
        <v/>
      </c>
      <c r="BK376" s="78" t="str">
        <f>IF(AO376="CC",'Order Details'!$N$33,IF(AO376="CC ADD ON",'Order Details'!$M$33,""))</f>
        <v/>
      </c>
      <c r="BL376" s="79" t="str">
        <f>IF(AP376="DL",'Order Details'!$N$35,"")</f>
        <v/>
      </c>
      <c r="BM376" s="79" t="str">
        <f>IF(AQ376="RC",'Order Details'!$N$36,"")</f>
        <v/>
      </c>
      <c r="BN376" s="79" t="str">
        <f>IF(AR376="OH",'Order Details'!$N$37,"")</f>
        <v/>
      </c>
      <c r="BO376" s="79" t="str">
        <f>IF(AS376="BVD",'Order Details'!$N$38,"")</f>
        <v/>
      </c>
      <c r="BP376" s="79" t="str">
        <f>IF(AT376="AM",'Order Details'!$N$40,"")</f>
        <v/>
      </c>
      <c r="BQ376" s="79" t="str">
        <f>IF(AU376="NH",'Order Details'!$N$41,"")</f>
        <v/>
      </c>
      <c r="BR376" s="79" t="str">
        <f>IF(AV376="CA",'Order Details'!$N$42,"")</f>
        <v/>
      </c>
      <c r="BS376" s="79" t="str">
        <f>IF(AW376="DD",'Order Details'!$N$43,"")</f>
        <v/>
      </c>
      <c r="BT376" s="79" t="str">
        <f>IF(AX376="TH",'Order Details'!$N$45,"")</f>
        <v/>
      </c>
      <c r="BU376" s="79" t="str">
        <f>IF(AY376="PHA",'Order Details'!$N$44,"")</f>
        <v/>
      </c>
      <c r="BV376" s="79" t="str">
        <f>IF(AZ376="OS",'Order Details'!$N$46,"")</f>
        <v/>
      </c>
      <c r="BW376" s="79" t="str">
        <f>IF(BA376="RUN PANEL",'Order Details'!$N$39,"")</f>
        <v/>
      </c>
      <c r="BX376" s="79" t="str">
        <f t="shared" si="118"/>
        <v/>
      </c>
    </row>
    <row r="377" spans="1:76" ht="14.85" customHeight="1">
      <c r="A377" s="22" t="str">
        <f>IF('Request Testing'!A377&gt;0,'Request Testing'!A377,"")</f>
        <v/>
      </c>
      <c r="B377" s="70" t="str">
        <f>IF('Request Testing'!B377="","",'Request Testing'!B377)</f>
        <v/>
      </c>
      <c r="C377" s="70" t="str">
        <f>IF('Request Testing'!C377="","",'Request Testing'!C377)</f>
        <v/>
      </c>
      <c r="D377" s="24" t="str">
        <f>IF('Request Testing'!D377="","",'Request Testing'!D377)</f>
        <v/>
      </c>
      <c r="E377" s="24" t="str">
        <f>IF('Request Testing'!E377="","",'Request Testing'!E377)</f>
        <v/>
      </c>
      <c r="F377" s="24" t="str">
        <f>IF('Request Testing'!F377="","",'Request Testing'!F377)</f>
        <v/>
      </c>
      <c r="G377" s="22" t="str">
        <f>IF('Request Testing'!G377="","",'Request Testing'!G377)</f>
        <v/>
      </c>
      <c r="H377" s="71" t="str">
        <f>IF('Request Testing'!H377="","",'Request Testing'!H377)</f>
        <v/>
      </c>
      <c r="I377" s="22" t="str">
        <f>IF('Request Testing'!I377="","",'Request Testing'!I377)</f>
        <v/>
      </c>
      <c r="J377" s="22" t="str">
        <f>IF('Request Testing'!J377="","",'Request Testing'!J377)</f>
        <v/>
      </c>
      <c r="K377" s="22" t="str">
        <f>IF('Request Testing'!K377="","",'Request Testing'!K377)</f>
        <v/>
      </c>
      <c r="L377" s="70" t="str">
        <f>IF('Request Testing'!L377="","",'Request Testing'!L377)</f>
        <v/>
      </c>
      <c r="M377" s="70" t="str">
        <f>IF('Request Testing'!M377="","",'Request Testing'!M377)</f>
        <v/>
      </c>
      <c r="N377" s="70" t="str">
        <f>IF('Request Testing'!N377="","",'Request Testing'!N377)</f>
        <v/>
      </c>
      <c r="O377" s="72" t="str">
        <f>IF('Request Testing'!O377&lt;1,"",IF(AND(OR('Request Testing'!L377&gt;0,'Request Testing'!M377&gt;0,'Request Testing'!N377&gt;0),COUNTA('Request Testing'!O377)&gt;0),"","PV"))</f>
        <v/>
      </c>
      <c r="P377" s="72" t="str">
        <f>IF('Request Testing'!P377&lt;1,"",IF(AND(OR('Request Testing'!L377&gt;0,'Request Testing'!M377&gt;0),COUNTA('Request Testing'!P377)&gt;0),"HPS ADD ON","HPS"))</f>
        <v/>
      </c>
      <c r="Q377" s="72" t="str">
        <f>IF('Request Testing'!Q377&lt;1,"",IF(AND(OR('Request Testing'!L377&gt;0,'Request Testing'!M377&gt;0),COUNTA('Request Testing'!Q377)&gt;0),"CC ADD ON","CC"))</f>
        <v/>
      </c>
      <c r="R377" s="72" t="str">
        <f>IF('Request Testing'!R377&lt;1,"",IF(AND(OR('Request Testing'!L377&gt;0,'Request Testing'!M377&gt;0),COUNTA('Request Testing'!R377)&gt;0),"RC ADD ON","RC"))</f>
        <v/>
      </c>
      <c r="S377" s="70" t="str">
        <f>IF('Request Testing'!S377&lt;1,"",IF(AND(OR('Request Testing'!L377&gt;0,'Request Testing'!M377&gt;0),COUNTA('Request Testing'!S377)&gt;0),"DL ADD ON","DL"))</f>
        <v/>
      </c>
      <c r="T377" s="70" t="str">
        <f>IF('Request Testing'!T377="","",'Request Testing'!T377)</f>
        <v/>
      </c>
      <c r="U377" s="70" t="str">
        <f>IF('Request Testing'!U377&lt;1,"",IF(AND(OR('Request Testing'!L377&gt;0,'Request Testing'!M377&gt;0),COUNTA('Request Testing'!U377)&gt;0),"OH ADD ON","OH"))</f>
        <v/>
      </c>
      <c r="V377" s="73" t="str">
        <f>IF('Request Testing'!V377&lt;1,"",IF(AND(OR('Request Testing'!L377&gt;0,'Request Testing'!M377&gt;0),COUNTA('Request Testing'!V377)&gt;0),"GCP","AM"))</f>
        <v/>
      </c>
      <c r="W377" s="73" t="str">
        <f>IF('Request Testing'!W377&lt;1,"",IF(AND(OR('Request Testing'!L377&gt;0,'Request Testing'!M377&gt;0),COUNTA('Request Testing'!W377)&gt;0),"GCP","NH"))</f>
        <v/>
      </c>
      <c r="X377" s="73" t="str">
        <f>IF('Request Testing'!X377&lt;1,"",IF(AND(OR('Request Testing'!L377&gt;0,'Request Testing'!M377&gt;0),COUNTA('Request Testing'!X377)&gt;0),"GCP","CA"))</f>
        <v/>
      </c>
      <c r="Y377" s="73" t="str">
        <f>IF('Request Testing'!Y377&lt;1,"",IF(AND(OR('Request Testing'!L377&gt;0,'Request Testing'!M377&gt;0),COUNTA('Request Testing'!Y377)&gt;0),"GCP","DD"))</f>
        <v/>
      </c>
      <c r="Z377" s="73" t="str">
        <f>IF('Request Testing'!Z377&lt;1,"",IF(AND(OR('Request Testing'!L377&gt;0,'Request Testing'!M377&gt;0),COUNTA('Request Testing'!Z377)&gt;0),"GCP","TH"))</f>
        <v/>
      </c>
      <c r="AA377" s="73" t="str">
        <f>IF('Request Testing'!AA377&lt;1,"",IF(AND(OR('Request Testing'!L377&gt;0,'Request Testing'!M377&gt;0),COUNTA('Request Testing'!AA377)&gt;0),"GCP","PHA"))</f>
        <v/>
      </c>
      <c r="AB377" s="73" t="str">
        <f>IF('Request Testing'!AB377&lt;1,"",IF(AND(OR('Request Testing'!L377&gt;0,'Request Testing'!M377&gt;0),COUNTA('Request Testing'!AB377)&gt;0),"GCP","OS"))</f>
        <v/>
      </c>
      <c r="AE377" s="74" t="str">
        <f>IF(OR('Request Testing'!L377&gt;0,'Request Testing'!M377&gt;0,'Request Testing'!N377&gt;0,'Request Testing'!O377&gt;0,'Request Testing'!P377&gt;0,'Request Testing'!Q377&gt;0,'Request Testing'!R377&gt;0,'Request Testing'!S377&gt;0,'Request Testing'!T377&gt;0,'Request Testing'!U377&gt;0,'Request Testing'!V377&gt;0,'Request Testing'!W377&gt;0,'Request Testing'!X377&gt;0,'Request Testing'!Y377&gt;0,'Request Testing'!Z377&gt;0,'Request Testing'!AA377&gt;0,'Request Testing'!AB377&gt;0),"X","")</f>
        <v/>
      </c>
      <c r="AF377" s="75" t="str">
        <f>IF(ISNUMBER(SEARCH({"S"},C377)),"S",IF(ISNUMBER(SEARCH({"M"},C377)),"B",IF(ISNUMBER(SEARCH({"B"},C377)),"B",IF(ISNUMBER(SEARCH({"C"},C377)),"C",IF(ISNUMBER(SEARCH({"H"},C377)),"C",IF(ISNUMBER(SEARCH({"F"},C377)),"C",""))))))</f>
        <v/>
      </c>
      <c r="AG377" s="74" t="str">
        <f t="shared" si="100"/>
        <v/>
      </c>
      <c r="AH377" s="74" t="str">
        <f t="shared" si="101"/>
        <v/>
      </c>
      <c r="AI377" s="74" t="str">
        <f t="shared" si="102"/>
        <v/>
      </c>
      <c r="AJ377" s="4" t="str">
        <f t="shared" si="103"/>
        <v/>
      </c>
      <c r="AK377" s="76" t="str">
        <f>IF('Request Testing'!M377&lt;1,"",IF(AND(OR('Request Testing'!$E$1&gt;0),COUNTA('Request Testing'!M377)&gt;0),"CHR","GGP-LD"))</f>
        <v/>
      </c>
      <c r="AL377" s="4" t="str">
        <f t="shared" si="104"/>
        <v/>
      </c>
      <c r="AM377" s="52" t="str">
        <f t="shared" si="105"/>
        <v/>
      </c>
      <c r="AN377" s="4" t="str">
        <f t="shared" si="106"/>
        <v/>
      </c>
      <c r="AO377" s="4" t="str">
        <f t="shared" si="107"/>
        <v/>
      </c>
      <c r="AP377" s="74" t="str">
        <f t="shared" si="108"/>
        <v/>
      </c>
      <c r="AQ377" s="4" t="str">
        <f t="shared" si="109"/>
        <v/>
      </c>
      <c r="AR377" s="4" t="str">
        <f t="shared" si="119"/>
        <v/>
      </c>
      <c r="AS377" s="74" t="str">
        <f t="shared" si="110"/>
        <v/>
      </c>
      <c r="AT377" s="4" t="str">
        <f t="shared" si="111"/>
        <v/>
      </c>
      <c r="AU377" s="4" t="str">
        <f t="shared" si="112"/>
        <v/>
      </c>
      <c r="AV377" s="4" t="str">
        <f t="shared" si="113"/>
        <v/>
      </c>
      <c r="AW377" s="4" t="str">
        <f t="shared" si="114"/>
        <v/>
      </c>
      <c r="AX377" s="4" t="str">
        <f t="shared" si="115"/>
        <v/>
      </c>
      <c r="AY377" s="4" t="str">
        <f t="shared" si="116"/>
        <v/>
      </c>
      <c r="AZ377" s="4" t="str">
        <f t="shared" si="117"/>
        <v/>
      </c>
      <c r="BA377" s="77" t="str">
        <f>IF(AND(OR('Request Testing'!L377&gt;0,'Request Testing'!M377&gt;0),COUNTA('Request Testing'!V377:AB377)&gt;0),"Run Panel","")</f>
        <v/>
      </c>
      <c r="BC377" s="78" t="str">
        <f>IF(AG377="Blood Card",'Order Details'!$S$34,"")</f>
        <v/>
      </c>
      <c r="BD377" s="78" t="str">
        <f>IF(AH377="Hair Card",'Order Details'!$S$35,"")</f>
        <v/>
      </c>
      <c r="BF377" s="4" t="str">
        <f>IF(AJ377="GGP-HD",'Order Details'!$N$10,"")</f>
        <v/>
      </c>
      <c r="BG377" s="79" t="str">
        <f>IF(AK377="GGP-LD",'Order Details'!$N$15,IF(AK377="CHR",'Order Details'!$P$15,""))</f>
        <v/>
      </c>
      <c r="BH377" s="52" t="str">
        <f>IF(AL377="GGP-uLD",'Order Details'!$N$18,"")</f>
        <v/>
      </c>
      <c r="BI377" s="80" t="str">
        <f>IF(AM377="PV",'Order Details'!$N$24,"")</f>
        <v/>
      </c>
      <c r="BJ377" s="78" t="str">
        <f>IF(AN377="HPS",'Order Details'!$N$34,IF(AN377="HPS ADD ON",'Order Details'!$M$34,""))</f>
        <v/>
      </c>
      <c r="BK377" s="78" t="str">
        <f>IF(AO377="CC",'Order Details'!$N$33,IF(AO377="CC ADD ON",'Order Details'!$M$33,""))</f>
        <v/>
      </c>
      <c r="BL377" s="79" t="str">
        <f>IF(AP377="DL",'Order Details'!$N$35,"")</f>
        <v/>
      </c>
      <c r="BM377" s="79" t="str">
        <f>IF(AQ377="RC",'Order Details'!$N$36,"")</f>
        <v/>
      </c>
      <c r="BN377" s="79" t="str">
        <f>IF(AR377="OH",'Order Details'!$N$37,"")</f>
        <v/>
      </c>
      <c r="BO377" s="79" t="str">
        <f>IF(AS377="BVD",'Order Details'!$N$38,"")</f>
        <v/>
      </c>
      <c r="BP377" s="79" t="str">
        <f>IF(AT377="AM",'Order Details'!$N$40,"")</f>
        <v/>
      </c>
      <c r="BQ377" s="79" t="str">
        <f>IF(AU377="NH",'Order Details'!$N$41,"")</f>
        <v/>
      </c>
      <c r="BR377" s="79" t="str">
        <f>IF(AV377="CA",'Order Details'!$N$42,"")</f>
        <v/>
      </c>
      <c r="BS377" s="79" t="str">
        <f>IF(AW377="DD",'Order Details'!$N$43,"")</f>
        <v/>
      </c>
      <c r="BT377" s="79" t="str">
        <f>IF(AX377="TH",'Order Details'!$N$45,"")</f>
        <v/>
      </c>
      <c r="BU377" s="79" t="str">
        <f>IF(AY377="PHA",'Order Details'!$N$44,"")</f>
        <v/>
      </c>
      <c r="BV377" s="79" t="str">
        <f>IF(AZ377="OS",'Order Details'!$N$46,"")</f>
        <v/>
      </c>
      <c r="BW377" s="79" t="str">
        <f>IF(BA377="RUN PANEL",'Order Details'!$N$39,"")</f>
        <v/>
      </c>
      <c r="BX377" s="79" t="str">
        <f t="shared" si="118"/>
        <v/>
      </c>
    </row>
    <row r="378" spans="1:76" ht="14.85" customHeight="1">
      <c r="A378" s="22" t="str">
        <f>IF('Request Testing'!A378&gt;0,'Request Testing'!A378,"")</f>
        <v/>
      </c>
      <c r="B378" s="70" t="str">
        <f>IF('Request Testing'!B378="","",'Request Testing'!B378)</f>
        <v/>
      </c>
      <c r="C378" s="70" t="str">
        <f>IF('Request Testing'!C378="","",'Request Testing'!C378)</f>
        <v/>
      </c>
      <c r="D378" s="24" t="str">
        <f>IF('Request Testing'!D378="","",'Request Testing'!D378)</f>
        <v/>
      </c>
      <c r="E378" s="24" t="str">
        <f>IF('Request Testing'!E378="","",'Request Testing'!E378)</f>
        <v/>
      </c>
      <c r="F378" s="24" t="str">
        <f>IF('Request Testing'!F378="","",'Request Testing'!F378)</f>
        <v/>
      </c>
      <c r="G378" s="22" t="str">
        <f>IF('Request Testing'!G378="","",'Request Testing'!G378)</f>
        <v/>
      </c>
      <c r="H378" s="71" t="str">
        <f>IF('Request Testing'!H378="","",'Request Testing'!H378)</f>
        <v/>
      </c>
      <c r="I378" s="22" t="str">
        <f>IF('Request Testing'!I378="","",'Request Testing'!I378)</f>
        <v/>
      </c>
      <c r="J378" s="22" t="str">
        <f>IF('Request Testing'!J378="","",'Request Testing'!J378)</f>
        <v/>
      </c>
      <c r="K378" s="22" t="str">
        <f>IF('Request Testing'!K378="","",'Request Testing'!K378)</f>
        <v/>
      </c>
      <c r="L378" s="70" t="str">
        <f>IF('Request Testing'!L378="","",'Request Testing'!L378)</f>
        <v/>
      </c>
      <c r="M378" s="70" t="str">
        <f>IF('Request Testing'!M378="","",'Request Testing'!M378)</f>
        <v/>
      </c>
      <c r="N378" s="70" t="str">
        <f>IF('Request Testing'!N378="","",'Request Testing'!N378)</f>
        <v/>
      </c>
      <c r="O378" s="72" t="str">
        <f>IF('Request Testing'!O378&lt;1,"",IF(AND(OR('Request Testing'!L378&gt;0,'Request Testing'!M378&gt;0,'Request Testing'!N378&gt;0),COUNTA('Request Testing'!O378)&gt;0),"","PV"))</f>
        <v/>
      </c>
      <c r="P378" s="72" t="str">
        <f>IF('Request Testing'!P378&lt;1,"",IF(AND(OR('Request Testing'!L378&gt;0,'Request Testing'!M378&gt;0),COUNTA('Request Testing'!P378)&gt;0),"HPS ADD ON","HPS"))</f>
        <v/>
      </c>
      <c r="Q378" s="72" t="str">
        <f>IF('Request Testing'!Q378&lt;1,"",IF(AND(OR('Request Testing'!L378&gt;0,'Request Testing'!M378&gt;0),COUNTA('Request Testing'!Q378)&gt;0),"CC ADD ON","CC"))</f>
        <v/>
      </c>
      <c r="R378" s="72" t="str">
        <f>IF('Request Testing'!R378&lt;1,"",IF(AND(OR('Request Testing'!L378&gt;0,'Request Testing'!M378&gt;0),COUNTA('Request Testing'!R378)&gt;0),"RC ADD ON","RC"))</f>
        <v/>
      </c>
      <c r="S378" s="70" t="str">
        <f>IF('Request Testing'!S378&lt;1,"",IF(AND(OR('Request Testing'!L378&gt;0,'Request Testing'!M378&gt;0),COUNTA('Request Testing'!S378)&gt;0),"DL ADD ON","DL"))</f>
        <v/>
      </c>
      <c r="T378" s="70" t="str">
        <f>IF('Request Testing'!T378="","",'Request Testing'!T378)</f>
        <v/>
      </c>
      <c r="U378" s="70" t="str">
        <f>IF('Request Testing'!U378&lt;1,"",IF(AND(OR('Request Testing'!L378&gt;0,'Request Testing'!M378&gt;0),COUNTA('Request Testing'!U378)&gt;0),"OH ADD ON","OH"))</f>
        <v/>
      </c>
      <c r="V378" s="73" t="str">
        <f>IF('Request Testing'!V378&lt;1,"",IF(AND(OR('Request Testing'!L378&gt;0,'Request Testing'!M378&gt;0),COUNTA('Request Testing'!V378)&gt;0),"GCP","AM"))</f>
        <v/>
      </c>
      <c r="W378" s="73" t="str">
        <f>IF('Request Testing'!W378&lt;1,"",IF(AND(OR('Request Testing'!L378&gt;0,'Request Testing'!M378&gt;0),COUNTA('Request Testing'!W378)&gt;0),"GCP","NH"))</f>
        <v/>
      </c>
      <c r="X378" s="73" t="str">
        <f>IF('Request Testing'!X378&lt;1,"",IF(AND(OR('Request Testing'!L378&gt;0,'Request Testing'!M378&gt;0),COUNTA('Request Testing'!X378)&gt;0),"GCP","CA"))</f>
        <v/>
      </c>
      <c r="Y378" s="73" t="str">
        <f>IF('Request Testing'!Y378&lt;1,"",IF(AND(OR('Request Testing'!L378&gt;0,'Request Testing'!M378&gt;0),COUNTA('Request Testing'!Y378)&gt;0),"GCP","DD"))</f>
        <v/>
      </c>
      <c r="Z378" s="73" t="str">
        <f>IF('Request Testing'!Z378&lt;1,"",IF(AND(OR('Request Testing'!L378&gt;0,'Request Testing'!M378&gt;0),COUNTA('Request Testing'!Z378)&gt;0),"GCP","TH"))</f>
        <v/>
      </c>
      <c r="AA378" s="73" t="str">
        <f>IF('Request Testing'!AA378&lt;1,"",IF(AND(OR('Request Testing'!L378&gt;0,'Request Testing'!M378&gt;0),COUNTA('Request Testing'!AA378)&gt;0),"GCP","PHA"))</f>
        <v/>
      </c>
      <c r="AB378" s="73" t="str">
        <f>IF('Request Testing'!AB378&lt;1,"",IF(AND(OR('Request Testing'!L378&gt;0,'Request Testing'!M378&gt;0),COUNTA('Request Testing'!AB378)&gt;0),"GCP","OS"))</f>
        <v/>
      </c>
      <c r="AE378" s="74" t="str">
        <f>IF(OR('Request Testing'!L378&gt;0,'Request Testing'!M378&gt;0,'Request Testing'!N378&gt;0,'Request Testing'!O378&gt;0,'Request Testing'!P378&gt;0,'Request Testing'!Q378&gt;0,'Request Testing'!R378&gt;0,'Request Testing'!S378&gt;0,'Request Testing'!T378&gt;0,'Request Testing'!U378&gt;0,'Request Testing'!V378&gt;0,'Request Testing'!W378&gt;0,'Request Testing'!X378&gt;0,'Request Testing'!Y378&gt;0,'Request Testing'!Z378&gt;0,'Request Testing'!AA378&gt;0,'Request Testing'!AB378&gt;0),"X","")</f>
        <v/>
      </c>
      <c r="AF378" s="75" t="str">
        <f>IF(ISNUMBER(SEARCH({"S"},C378)),"S",IF(ISNUMBER(SEARCH({"M"},C378)),"B",IF(ISNUMBER(SEARCH({"B"},C378)),"B",IF(ISNUMBER(SEARCH({"C"},C378)),"C",IF(ISNUMBER(SEARCH({"H"},C378)),"C",IF(ISNUMBER(SEARCH({"F"},C378)),"C",""))))))</f>
        <v/>
      </c>
      <c r="AG378" s="74" t="str">
        <f t="shared" si="100"/>
        <v/>
      </c>
      <c r="AH378" s="74" t="str">
        <f t="shared" si="101"/>
        <v/>
      </c>
      <c r="AI378" s="74" t="str">
        <f t="shared" si="102"/>
        <v/>
      </c>
      <c r="AJ378" s="4" t="str">
        <f t="shared" si="103"/>
        <v/>
      </c>
      <c r="AK378" s="76" t="str">
        <f>IF('Request Testing'!M378&lt;1,"",IF(AND(OR('Request Testing'!$E$1&gt;0),COUNTA('Request Testing'!M378)&gt;0),"CHR","GGP-LD"))</f>
        <v/>
      </c>
      <c r="AL378" s="4" t="str">
        <f t="shared" si="104"/>
        <v/>
      </c>
      <c r="AM378" s="52" t="str">
        <f t="shared" si="105"/>
        <v/>
      </c>
      <c r="AN378" s="4" t="str">
        <f t="shared" si="106"/>
        <v/>
      </c>
      <c r="AO378" s="4" t="str">
        <f t="shared" si="107"/>
        <v/>
      </c>
      <c r="AP378" s="74" t="str">
        <f t="shared" si="108"/>
        <v/>
      </c>
      <c r="AQ378" s="4" t="str">
        <f t="shared" si="109"/>
        <v/>
      </c>
      <c r="AR378" s="4" t="str">
        <f t="shared" si="119"/>
        <v/>
      </c>
      <c r="AS378" s="74" t="str">
        <f t="shared" si="110"/>
        <v/>
      </c>
      <c r="AT378" s="4" t="str">
        <f t="shared" si="111"/>
        <v/>
      </c>
      <c r="AU378" s="4" t="str">
        <f t="shared" si="112"/>
        <v/>
      </c>
      <c r="AV378" s="4" t="str">
        <f t="shared" si="113"/>
        <v/>
      </c>
      <c r="AW378" s="4" t="str">
        <f t="shared" si="114"/>
        <v/>
      </c>
      <c r="AX378" s="4" t="str">
        <f t="shared" si="115"/>
        <v/>
      </c>
      <c r="AY378" s="4" t="str">
        <f t="shared" si="116"/>
        <v/>
      </c>
      <c r="AZ378" s="4" t="str">
        <f t="shared" si="117"/>
        <v/>
      </c>
      <c r="BA378" s="77" t="str">
        <f>IF(AND(OR('Request Testing'!L378&gt;0,'Request Testing'!M378&gt;0),COUNTA('Request Testing'!V378:AB378)&gt;0),"Run Panel","")</f>
        <v/>
      </c>
      <c r="BC378" s="78" t="str">
        <f>IF(AG378="Blood Card",'Order Details'!$S$34,"")</f>
        <v/>
      </c>
      <c r="BD378" s="78" t="str">
        <f>IF(AH378="Hair Card",'Order Details'!$S$35,"")</f>
        <v/>
      </c>
      <c r="BF378" s="4" t="str">
        <f>IF(AJ378="GGP-HD",'Order Details'!$N$10,"")</f>
        <v/>
      </c>
      <c r="BG378" s="79" t="str">
        <f>IF(AK378="GGP-LD",'Order Details'!$N$15,IF(AK378="CHR",'Order Details'!$P$15,""))</f>
        <v/>
      </c>
      <c r="BH378" s="52" t="str">
        <f>IF(AL378="GGP-uLD",'Order Details'!$N$18,"")</f>
        <v/>
      </c>
      <c r="BI378" s="80" t="str">
        <f>IF(AM378="PV",'Order Details'!$N$24,"")</f>
        <v/>
      </c>
      <c r="BJ378" s="78" t="str">
        <f>IF(AN378="HPS",'Order Details'!$N$34,IF(AN378="HPS ADD ON",'Order Details'!$M$34,""))</f>
        <v/>
      </c>
      <c r="BK378" s="78" t="str">
        <f>IF(AO378="CC",'Order Details'!$N$33,IF(AO378="CC ADD ON",'Order Details'!$M$33,""))</f>
        <v/>
      </c>
      <c r="BL378" s="79" t="str">
        <f>IF(AP378="DL",'Order Details'!$N$35,"")</f>
        <v/>
      </c>
      <c r="BM378" s="79" t="str">
        <f>IF(AQ378="RC",'Order Details'!$N$36,"")</f>
        <v/>
      </c>
      <c r="BN378" s="79" t="str">
        <f>IF(AR378="OH",'Order Details'!$N$37,"")</f>
        <v/>
      </c>
      <c r="BO378" s="79" t="str">
        <f>IF(AS378="BVD",'Order Details'!$N$38,"")</f>
        <v/>
      </c>
      <c r="BP378" s="79" t="str">
        <f>IF(AT378="AM",'Order Details'!$N$40,"")</f>
        <v/>
      </c>
      <c r="BQ378" s="79" t="str">
        <f>IF(AU378="NH",'Order Details'!$N$41,"")</f>
        <v/>
      </c>
      <c r="BR378" s="79" t="str">
        <f>IF(AV378="CA",'Order Details'!$N$42,"")</f>
        <v/>
      </c>
      <c r="BS378" s="79" t="str">
        <f>IF(AW378="DD",'Order Details'!$N$43,"")</f>
        <v/>
      </c>
      <c r="BT378" s="79" t="str">
        <f>IF(AX378="TH",'Order Details'!$N$45,"")</f>
        <v/>
      </c>
      <c r="BU378" s="79" t="str">
        <f>IF(AY378="PHA",'Order Details'!$N$44,"")</f>
        <v/>
      </c>
      <c r="BV378" s="79" t="str">
        <f>IF(AZ378="OS",'Order Details'!$N$46,"")</f>
        <v/>
      </c>
      <c r="BW378" s="79" t="str">
        <f>IF(BA378="RUN PANEL",'Order Details'!$N$39,"")</f>
        <v/>
      </c>
      <c r="BX378" s="79" t="str">
        <f t="shared" si="118"/>
        <v/>
      </c>
    </row>
    <row r="379" spans="1:76" ht="14.85" customHeight="1">
      <c r="A379" s="22" t="str">
        <f>IF('Request Testing'!A379&gt;0,'Request Testing'!A379,"")</f>
        <v/>
      </c>
      <c r="B379" s="70" t="str">
        <f>IF('Request Testing'!B379="","",'Request Testing'!B379)</f>
        <v/>
      </c>
      <c r="C379" s="70" t="str">
        <f>IF('Request Testing'!C379="","",'Request Testing'!C379)</f>
        <v/>
      </c>
      <c r="D379" s="24" t="str">
        <f>IF('Request Testing'!D379="","",'Request Testing'!D379)</f>
        <v/>
      </c>
      <c r="E379" s="24" t="str">
        <f>IF('Request Testing'!E379="","",'Request Testing'!E379)</f>
        <v/>
      </c>
      <c r="F379" s="24" t="str">
        <f>IF('Request Testing'!F379="","",'Request Testing'!F379)</f>
        <v/>
      </c>
      <c r="G379" s="22" t="str">
        <f>IF('Request Testing'!G379="","",'Request Testing'!G379)</f>
        <v/>
      </c>
      <c r="H379" s="71" t="str">
        <f>IF('Request Testing'!H379="","",'Request Testing'!H379)</f>
        <v/>
      </c>
      <c r="I379" s="22" t="str">
        <f>IF('Request Testing'!I379="","",'Request Testing'!I379)</f>
        <v/>
      </c>
      <c r="J379" s="22" t="str">
        <f>IF('Request Testing'!J379="","",'Request Testing'!J379)</f>
        <v/>
      </c>
      <c r="K379" s="22" t="str">
        <f>IF('Request Testing'!K379="","",'Request Testing'!K379)</f>
        <v/>
      </c>
      <c r="L379" s="70" t="str">
        <f>IF('Request Testing'!L379="","",'Request Testing'!L379)</f>
        <v/>
      </c>
      <c r="M379" s="70" t="str">
        <f>IF('Request Testing'!M379="","",'Request Testing'!M379)</f>
        <v/>
      </c>
      <c r="N379" s="70" t="str">
        <f>IF('Request Testing'!N379="","",'Request Testing'!N379)</f>
        <v/>
      </c>
      <c r="O379" s="72" t="str">
        <f>IF('Request Testing'!O379&lt;1,"",IF(AND(OR('Request Testing'!L379&gt;0,'Request Testing'!M379&gt;0,'Request Testing'!N379&gt;0),COUNTA('Request Testing'!O379)&gt;0),"","PV"))</f>
        <v/>
      </c>
      <c r="P379" s="72" t="str">
        <f>IF('Request Testing'!P379&lt;1,"",IF(AND(OR('Request Testing'!L379&gt;0,'Request Testing'!M379&gt;0),COUNTA('Request Testing'!P379)&gt;0),"HPS ADD ON","HPS"))</f>
        <v/>
      </c>
      <c r="Q379" s="72" t="str">
        <f>IF('Request Testing'!Q379&lt;1,"",IF(AND(OR('Request Testing'!L379&gt;0,'Request Testing'!M379&gt;0),COUNTA('Request Testing'!Q379)&gt;0),"CC ADD ON","CC"))</f>
        <v/>
      </c>
      <c r="R379" s="72" t="str">
        <f>IF('Request Testing'!R379&lt;1,"",IF(AND(OR('Request Testing'!L379&gt;0,'Request Testing'!M379&gt;0),COUNTA('Request Testing'!R379)&gt;0),"RC ADD ON","RC"))</f>
        <v/>
      </c>
      <c r="S379" s="70" t="str">
        <f>IF('Request Testing'!S379&lt;1,"",IF(AND(OR('Request Testing'!L379&gt;0,'Request Testing'!M379&gt;0),COUNTA('Request Testing'!S379)&gt;0),"DL ADD ON","DL"))</f>
        <v/>
      </c>
      <c r="T379" s="70" t="str">
        <f>IF('Request Testing'!T379="","",'Request Testing'!T379)</f>
        <v/>
      </c>
      <c r="U379" s="70" t="str">
        <f>IF('Request Testing'!U379&lt;1,"",IF(AND(OR('Request Testing'!L379&gt;0,'Request Testing'!M379&gt;0),COUNTA('Request Testing'!U379)&gt;0),"OH ADD ON","OH"))</f>
        <v/>
      </c>
      <c r="V379" s="73" t="str">
        <f>IF('Request Testing'!V379&lt;1,"",IF(AND(OR('Request Testing'!L379&gt;0,'Request Testing'!M379&gt;0),COUNTA('Request Testing'!V379)&gt;0),"GCP","AM"))</f>
        <v/>
      </c>
      <c r="W379" s="73" t="str">
        <f>IF('Request Testing'!W379&lt;1,"",IF(AND(OR('Request Testing'!L379&gt;0,'Request Testing'!M379&gt;0),COUNTA('Request Testing'!W379)&gt;0),"GCP","NH"))</f>
        <v/>
      </c>
      <c r="X379" s="73" t="str">
        <f>IF('Request Testing'!X379&lt;1,"",IF(AND(OR('Request Testing'!L379&gt;0,'Request Testing'!M379&gt;0),COUNTA('Request Testing'!X379)&gt;0),"GCP","CA"))</f>
        <v/>
      </c>
      <c r="Y379" s="73" t="str">
        <f>IF('Request Testing'!Y379&lt;1,"",IF(AND(OR('Request Testing'!L379&gt;0,'Request Testing'!M379&gt;0),COUNTA('Request Testing'!Y379)&gt;0),"GCP","DD"))</f>
        <v/>
      </c>
      <c r="Z379" s="73" t="str">
        <f>IF('Request Testing'!Z379&lt;1,"",IF(AND(OR('Request Testing'!L379&gt;0,'Request Testing'!M379&gt;0),COUNTA('Request Testing'!Z379)&gt;0),"GCP","TH"))</f>
        <v/>
      </c>
      <c r="AA379" s="73" t="str">
        <f>IF('Request Testing'!AA379&lt;1,"",IF(AND(OR('Request Testing'!L379&gt;0,'Request Testing'!M379&gt;0),COUNTA('Request Testing'!AA379)&gt;0),"GCP","PHA"))</f>
        <v/>
      </c>
      <c r="AB379" s="73" t="str">
        <f>IF('Request Testing'!AB379&lt;1,"",IF(AND(OR('Request Testing'!L379&gt;0,'Request Testing'!M379&gt;0),COUNTA('Request Testing'!AB379)&gt;0),"GCP","OS"))</f>
        <v/>
      </c>
      <c r="AE379" s="74" t="str">
        <f>IF(OR('Request Testing'!L379&gt;0,'Request Testing'!M379&gt;0,'Request Testing'!N379&gt;0,'Request Testing'!O379&gt;0,'Request Testing'!P379&gt;0,'Request Testing'!Q379&gt;0,'Request Testing'!R379&gt;0,'Request Testing'!S379&gt;0,'Request Testing'!T379&gt;0,'Request Testing'!U379&gt;0,'Request Testing'!V379&gt;0,'Request Testing'!W379&gt;0,'Request Testing'!X379&gt;0,'Request Testing'!Y379&gt;0,'Request Testing'!Z379&gt;0,'Request Testing'!AA379&gt;0,'Request Testing'!AB379&gt;0),"X","")</f>
        <v/>
      </c>
      <c r="AF379" s="75" t="str">
        <f>IF(ISNUMBER(SEARCH({"S"},C379)),"S",IF(ISNUMBER(SEARCH({"M"},C379)),"B",IF(ISNUMBER(SEARCH({"B"},C379)),"B",IF(ISNUMBER(SEARCH({"C"},C379)),"C",IF(ISNUMBER(SEARCH({"H"},C379)),"C",IF(ISNUMBER(SEARCH({"F"},C379)),"C",""))))))</f>
        <v/>
      </c>
      <c r="AG379" s="74" t="str">
        <f t="shared" si="100"/>
        <v/>
      </c>
      <c r="AH379" s="74" t="str">
        <f t="shared" si="101"/>
        <v/>
      </c>
      <c r="AI379" s="74" t="str">
        <f t="shared" si="102"/>
        <v/>
      </c>
      <c r="AJ379" s="4" t="str">
        <f t="shared" si="103"/>
        <v/>
      </c>
      <c r="AK379" s="76" t="str">
        <f>IF('Request Testing'!M379&lt;1,"",IF(AND(OR('Request Testing'!$E$1&gt;0),COUNTA('Request Testing'!M379)&gt;0),"CHR","GGP-LD"))</f>
        <v/>
      </c>
      <c r="AL379" s="4" t="str">
        <f t="shared" si="104"/>
        <v/>
      </c>
      <c r="AM379" s="52" t="str">
        <f t="shared" si="105"/>
        <v/>
      </c>
      <c r="AN379" s="4" t="str">
        <f t="shared" si="106"/>
        <v/>
      </c>
      <c r="AO379" s="4" t="str">
        <f t="shared" si="107"/>
        <v/>
      </c>
      <c r="AP379" s="74" t="str">
        <f t="shared" si="108"/>
        <v/>
      </c>
      <c r="AQ379" s="4" t="str">
        <f t="shared" si="109"/>
        <v/>
      </c>
      <c r="AR379" s="4" t="str">
        <f t="shared" si="119"/>
        <v/>
      </c>
      <c r="AS379" s="74" t="str">
        <f t="shared" si="110"/>
        <v/>
      </c>
      <c r="AT379" s="4" t="str">
        <f t="shared" si="111"/>
        <v/>
      </c>
      <c r="AU379" s="4" t="str">
        <f t="shared" si="112"/>
        <v/>
      </c>
      <c r="AV379" s="4" t="str">
        <f t="shared" si="113"/>
        <v/>
      </c>
      <c r="AW379" s="4" t="str">
        <f t="shared" si="114"/>
        <v/>
      </c>
      <c r="AX379" s="4" t="str">
        <f t="shared" si="115"/>
        <v/>
      </c>
      <c r="AY379" s="4" t="str">
        <f t="shared" si="116"/>
        <v/>
      </c>
      <c r="AZ379" s="4" t="str">
        <f t="shared" si="117"/>
        <v/>
      </c>
      <c r="BA379" s="77" t="str">
        <f>IF(AND(OR('Request Testing'!L379&gt;0,'Request Testing'!M379&gt;0),COUNTA('Request Testing'!V379:AB379)&gt;0),"Run Panel","")</f>
        <v/>
      </c>
      <c r="BC379" s="78" t="str">
        <f>IF(AG379="Blood Card",'Order Details'!$S$34,"")</f>
        <v/>
      </c>
      <c r="BD379" s="78" t="str">
        <f>IF(AH379="Hair Card",'Order Details'!$S$35,"")</f>
        <v/>
      </c>
      <c r="BF379" s="4" t="str">
        <f>IF(AJ379="GGP-HD",'Order Details'!$N$10,"")</f>
        <v/>
      </c>
      <c r="BG379" s="79" t="str">
        <f>IF(AK379="GGP-LD",'Order Details'!$N$15,IF(AK379="CHR",'Order Details'!$P$15,""))</f>
        <v/>
      </c>
      <c r="BH379" s="52" t="str">
        <f>IF(AL379="GGP-uLD",'Order Details'!$N$18,"")</f>
        <v/>
      </c>
      <c r="BI379" s="80" t="str">
        <f>IF(AM379="PV",'Order Details'!$N$24,"")</f>
        <v/>
      </c>
      <c r="BJ379" s="78" t="str">
        <f>IF(AN379="HPS",'Order Details'!$N$34,IF(AN379="HPS ADD ON",'Order Details'!$M$34,""))</f>
        <v/>
      </c>
      <c r="BK379" s="78" t="str">
        <f>IF(AO379="CC",'Order Details'!$N$33,IF(AO379="CC ADD ON",'Order Details'!$M$33,""))</f>
        <v/>
      </c>
      <c r="BL379" s="79" t="str">
        <f>IF(AP379="DL",'Order Details'!$N$35,"")</f>
        <v/>
      </c>
      <c r="BM379" s="79" t="str">
        <f>IF(AQ379="RC",'Order Details'!$N$36,"")</f>
        <v/>
      </c>
      <c r="BN379" s="79" t="str">
        <f>IF(AR379="OH",'Order Details'!$N$37,"")</f>
        <v/>
      </c>
      <c r="BO379" s="79" t="str">
        <f>IF(AS379="BVD",'Order Details'!$N$38,"")</f>
        <v/>
      </c>
      <c r="BP379" s="79" t="str">
        <f>IF(AT379="AM",'Order Details'!$N$40,"")</f>
        <v/>
      </c>
      <c r="BQ379" s="79" t="str">
        <f>IF(AU379="NH",'Order Details'!$N$41,"")</f>
        <v/>
      </c>
      <c r="BR379" s="79" t="str">
        <f>IF(AV379="CA",'Order Details'!$N$42,"")</f>
        <v/>
      </c>
      <c r="BS379" s="79" t="str">
        <f>IF(AW379="DD",'Order Details'!$N$43,"")</f>
        <v/>
      </c>
      <c r="BT379" s="79" t="str">
        <f>IF(AX379="TH",'Order Details'!$N$45,"")</f>
        <v/>
      </c>
      <c r="BU379" s="79" t="str">
        <f>IF(AY379="PHA",'Order Details'!$N$44,"")</f>
        <v/>
      </c>
      <c r="BV379" s="79" t="str">
        <f>IF(AZ379="OS",'Order Details'!$N$46,"")</f>
        <v/>
      </c>
      <c r="BW379" s="79" t="str">
        <f>IF(BA379="RUN PANEL",'Order Details'!$N$39,"")</f>
        <v/>
      </c>
      <c r="BX379" s="79" t="str">
        <f t="shared" si="118"/>
        <v/>
      </c>
    </row>
    <row r="380" spans="1:76" ht="14.85" customHeight="1">
      <c r="A380" s="22" t="str">
        <f>IF('Request Testing'!A380&gt;0,'Request Testing'!A380,"")</f>
        <v/>
      </c>
      <c r="B380" s="70" t="str">
        <f>IF('Request Testing'!B380="","",'Request Testing'!B380)</f>
        <v/>
      </c>
      <c r="C380" s="70" t="str">
        <f>IF('Request Testing'!C380="","",'Request Testing'!C380)</f>
        <v/>
      </c>
      <c r="D380" s="24" t="str">
        <f>IF('Request Testing'!D380="","",'Request Testing'!D380)</f>
        <v/>
      </c>
      <c r="E380" s="24" t="str">
        <f>IF('Request Testing'!E380="","",'Request Testing'!E380)</f>
        <v/>
      </c>
      <c r="F380" s="24" t="str">
        <f>IF('Request Testing'!F380="","",'Request Testing'!F380)</f>
        <v/>
      </c>
      <c r="G380" s="22" t="str">
        <f>IF('Request Testing'!G380="","",'Request Testing'!G380)</f>
        <v/>
      </c>
      <c r="H380" s="71" t="str">
        <f>IF('Request Testing'!H380="","",'Request Testing'!H380)</f>
        <v/>
      </c>
      <c r="I380" s="22" t="str">
        <f>IF('Request Testing'!I380="","",'Request Testing'!I380)</f>
        <v/>
      </c>
      <c r="J380" s="22" t="str">
        <f>IF('Request Testing'!J380="","",'Request Testing'!J380)</f>
        <v/>
      </c>
      <c r="K380" s="22" t="str">
        <f>IF('Request Testing'!K380="","",'Request Testing'!K380)</f>
        <v/>
      </c>
      <c r="L380" s="70" t="str">
        <f>IF('Request Testing'!L380="","",'Request Testing'!L380)</f>
        <v/>
      </c>
      <c r="M380" s="70" t="str">
        <f>IF('Request Testing'!M380="","",'Request Testing'!M380)</f>
        <v/>
      </c>
      <c r="N380" s="70" t="str">
        <f>IF('Request Testing'!N380="","",'Request Testing'!N380)</f>
        <v/>
      </c>
      <c r="O380" s="72" t="str">
        <f>IF('Request Testing'!O380&lt;1,"",IF(AND(OR('Request Testing'!L380&gt;0,'Request Testing'!M380&gt;0,'Request Testing'!N380&gt;0),COUNTA('Request Testing'!O380)&gt;0),"","PV"))</f>
        <v/>
      </c>
      <c r="P380" s="72" t="str">
        <f>IF('Request Testing'!P380&lt;1,"",IF(AND(OR('Request Testing'!L380&gt;0,'Request Testing'!M380&gt;0),COUNTA('Request Testing'!P380)&gt;0),"HPS ADD ON","HPS"))</f>
        <v/>
      </c>
      <c r="Q380" s="72" t="str">
        <f>IF('Request Testing'!Q380&lt;1,"",IF(AND(OR('Request Testing'!L380&gt;0,'Request Testing'!M380&gt;0),COUNTA('Request Testing'!Q380)&gt;0),"CC ADD ON","CC"))</f>
        <v/>
      </c>
      <c r="R380" s="72" t="str">
        <f>IF('Request Testing'!R380&lt;1,"",IF(AND(OR('Request Testing'!L380&gt;0,'Request Testing'!M380&gt;0),COUNTA('Request Testing'!R380)&gt;0),"RC ADD ON","RC"))</f>
        <v/>
      </c>
      <c r="S380" s="70" t="str">
        <f>IF('Request Testing'!S380&lt;1,"",IF(AND(OR('Request Testing'!L380&gt;0,'Request Testing'!M380&gt;0),COUNTA('Request Testing'!S380)&gt;0),"DL ADD ON","DL"))</f>
        <v/>
      </c>
      <c r="T380" s="70" t="str">
        <f>IF('Request Testing'!T380="","",'Request Testing'!T380)</f>
        <v/>
      </c>
      <c r="U380" s="70" t="str">
        <f>IF('Request Testing'!U380&lt;1,"",IF(AND(OR('Request Testing'!L380&gt;0,'Request Testing'!M380&gt;0),COUNTA('Request Testing'!U380)&gt;0),"OH ADD ON","OH"))</f>
        <v/>
      </c>
      <c r="V380" s="73" t="str">
        <f>IF('Request Testing'!V380&lt;1,"",IF(AND(OR('Request Testing'!L380&gt;0,'Request Testing'!M380&gt;0),COUNTA('Request Testing'!V380)&gt;0),"GCP","AM"))</f>
        <v/>
      </c>
      <c r="W380" s="73" t="str">
        <f>IF('Request Testing'!W380&lt;1,"",IF(AND(OR('Request Testing'!L380&gt;0,'Request Testing'!M380&gt;0),COUNTA('Request Testing'!W380)&gt;0),"GCP","NH"))</f>
        <v/>
      </c>
      <c r="X380" s="73" t="str">
        <f>IF('Request Testing'!X380&lt;1,"",IF(AND(OR('Request Testing'!L380&gt;0,'Request Testing'!M380&gt;0),COUNTA('Request Testing'!X380)&gt;0),"GCP","CA"))</f>
        <v/>
      </c>
      <c r="Y380" s="73" t="str">
        <f>IF('Request Testing'!Y380&lt;1,"",IF(AND(OR('Request Testing'!L380&gt;0,'Request Testing'!M380&gt;0),COUNTA('Request Testing'!Y380)&gt;0),"GCP","DD"))</f>
        <v/>
      </c>
      <c r="Z380" s="73" t="str">
        <f>IF('Request Testing'!Z380&lt;1,"",IF(AND(OR('Request Testing'!L380&gt;0,'Request Testing'!M380&gt;0),COUNTA('Request Testing'!Z380)&gt;0),"GCP","TH"))</f>
        <v/>
      </c>
      <c r="AA380" s="73" t="str">
        <f>IF('Request Testing'!AA380&lt;1,"",IF(AND(OR('Request Testing'!L380&gt;0,'Request Testing'!M380&gt;0),COUNTA('Request Testing'!AA380)&gt;0),"GCP","PHA"))</f>
        <v/>
      </c>
      <c r="AB380" s="73" t="str">
        <f>IF('Request Testing'!AB380&lt;1,"",IF(AND(OR('Request Testing'!L380&gt;0,'Request Testing'!M380&gt;0),COUNTA('Request Testing'!AB380)&gt;0),"GCP","OS"))</f>
        <v/>
      </c>
      <c r="AE380" s="74" t="str">
        <f>IF(OR('Request Testing'!L380&gt;0,'Request Testing'!M380&gt;0,'Request Testing'!N380&gt;0,'Request Testing'!O380&gt;0,'Request Testing'!P380&gt;0,'Request Testing'!Q380&gt;0,'Request Testing'!R380&gt;0,'Request Testing'!S380&gt;0,'Request Testing'!T380&gt;0,'Request Testing'!U380&gt;0,'Request Testing'!V380&gt;0,'Request Testing'!W380&gt;0,'Request Testing'!X380&gt;0,'Request Testing'!Y380&gt;0,'Request Testing'!Z380&gt;0,'Request Testing'!AA380&gt;0,'Request Testing'!AB380&gt;0),"X","")</f>
        <v/>
      </c>
      <c r="AF380" s="75" t="str">
        <f>IF(ISNUMBER(SEARCH({"S"},C380)),"S",IF(ISNUMBER(SEARCH({"M"},C380)),"B",IF(ISNUMBER(SEARCH({"B"},C380)),"B",IF(ISNUMBER(SEARCH({"C"},C380)),"C",IF(ISNUMBER(SEARCH({"H"},C380)),"C",IF(ISNUMBER(SEARCH({"F"},C380)),"C",""))))))</f>
        <v/>
      </c>
      <c r="AG380" s="74" t="str">
        <f t="shared" si="100"/>
        <v/>
      </c>
      <c r="AH380" s="74" t="str">
        <f t="shared" si="101"/>
        <v/>
      </c>
      <c r="AI380" s="74" t="str">
        <f t="shared" si="102"/>
        <v/>
      </c>
      <c r="AJ380" s="4" t="str">
        <f t="shared" si="103"/>
        <v/>
      </c>
      <c r="AK380" s="76" t="str">
        <f>IF('Request Testing'!M380&lt;1,"",IF(AND(OR('Request Testing'!$E$1&gt;0),COUNTA('Request Testing'!M380)&gt;0),"CHR","GGP-LD"))</f>
        <v/>
      </c>
      <c r="AL380" s="4" t="str">
        <f t="shared" si="104"/>
        <v/>
      </c>
      <c r="AM380" s="52" t="str">
        <f t="shared" si="105"/>
        <v/>
      </c>
      <c r="AN380" s="4" t="str">
        <f t="shared" si="106"/>
        <v/>
      </c>
      <c r="AO380" s="4" t="str">
        <f t="shared" si="107"/>
        <v/>
      </c>
      <c r="AP380" s="74" t="str">
        <f t="shared" si="108"/>
        <v/>
      </c>
      <c r="AQ380" s="4" t="str">
        <f t="shared" si="109"/>
        <v/>
      </c>
      <c r="AR380" s="4" t="str">
        <f t="shared" si="119"/>
        <v/>
      </c>
      <c r="AS380" s="74" t="str">
        <f t="shared" si="110"/>
        <v/>
      </c>
      <c r="AT380" s="4" t="str">
        <f t="shared" si="111"/>
        <v/>
      </c>
      <c r="AU380" s="4" t="str">
        <f t="shared" si="112"/>
        <v/>
      </c>
      <c r="AV380" s="4" t="str">
        <f t="shared" si="113"/>
        <v/>
      </c>
      <c r="AW380" s="4" t="str">
        <f t="shared" si="114"/>
        <v/>
      </c>
      <c r="AX380" s="4" t="str">
        <f t="shared" si="115"/>
        <v/>
      </c>
      <c r="AY380" s="4" t="str">
        <f t="shared" si="116"/>
        <v/>
      </c>
      <c r="AZ380" s="4" t="str">
        <f t="shared" si="117"/>
        <v/>
      </c>
      <c r="BA380" s="77" t="str">
        <f>IF(AND(OR('Request Testing'!L380&gt;0,'Request Testing'!M380&gt;0),COUNTA('Request Testing'!V380:AB380)&gt;0),"Run Panel","")</f>
        <v/>
      </c>
      <c r="BC380" s="78" t="str">
        <f>IF(AG380="Blood Card",'Order Details'!$S$34,"")</f>
        <v/>
      </c>
      <c r="BD380" s="78" t="str">
        <f>IF(AH380="Hair Card",'Order Details'!$S$35,"")</f>
        <v/>
      </c>
      <c r="BF380" s="4" t="str">
        <f>IF(AJ380="GGP-HD",'Order Details'!$N$10,"")</f>
        <v/>
      </c>
      <c r="BG380" s="79" t="str">
        <f>IF(AK380="GGP-LD",'Order Details'!$N$15,IF(AK380="CHR",'Order Details'!$P$15,""))</f>
        <v/>
      </c>
      <c r="BH380" s="52" t="str">
        <f>IF(AL380="GGP-uLD",'Order Details'!$N$18,"")</f>
        <v/>
      </c>
      <c r="BI380" s="80" t="str">
        <f>IF(AM380="PV",'Order Details'!$N$24,"")</f>
        <v/>
      </c>
      <c r="BJ380" s="78" t="str">
        <f>IF(AN380="HPS",'Order Details'!$N$34,IF(AN380="HPS ADD ON",'Order Details'!$M$34,""))</f>
        <v/>
      </c>
      <c r="BK380" s="78" t="str">
        <f>IF(AO380="CC",'Order Details'!$N$33,IF(AO380="CC ADD ON",'Order Details'!$M$33,""))</f>
        <v/>
      </c>
      <c r="BL380" s="79" t="str">
        <f>IF(AP380="DL",'Order Details'!$N$35,"")</f>
        <v/>
      </c>
      <c r="BM380" s="79" t="str">
        <f>IF(AQ380="RC",'Order Details'!$N$36,"")</f>
        <v/>
      </c>
      <c r="BN380" s="79" t="str">
        <f>IF(AR380="OH",'Order Details'!$N$37,"")</f>
        <v/>
      </c>
      <c r="BO380" s="79" t="str">
        <f>IF(AS380="BVD",'Order Details'!$N$38,"")</f>
        <v/>
      </c>
      <c r="BP380" s="79" t="str">
        <f>IF(AT380="AM",'Order Details'!$N$40,"")</f>
        <v/>
      </c>
      <c r="BQ380" s="79" t="str">
        <f>IF(AU380="NH",'Order Details'!$N$41,"")</f>
        <v/>
      </c>
      <c r="BR380" s="79" t="str">
        <f>IF(AV380="CA",'Order Details'!$N$42,"")</f>
        <v/>
      </c>
      <c r="BS380" s="79" t="str">
        <f>IF(AW380="DD",'Order Details'!$N$43,"")</f>
        <v/>
      </c>
      <c r="BT380" s="79" t="str">
        <f>IF(AX380="TH",'Order Details'!$N$45,"")</f>
        <v/>
      </c>
      <c r="BU380" s="79" t="str">
        <f>IF(AY380="PHA",'Order Details'!$N$44,"")</f>
        <v/>
      </c>
      <c r="BV380" s="79" t="str">
        <f>IF(AZ380="OS",'Order Details'!$N$46,"")</f>
        <v/>
      </c>
      <c r="BW380" s="79" t="str">
        <f>IF(BA380="RUN PANEL",'Order Details'!$N$39,"")</f>
        <v/>
      </c>
      <c r="BX380" s="79" t="str">
        <f t="shared" si="118"/>
        <v/>
      </c>
    </row>
    <row r="381" spans="1:76">
      <c r="AR381" s="4" t="str">
        <f t="shared" si="119"/>
        <v/>
      </c>
    </row>
    <row r="382" spans="1:76">
      <c r="AR382" s="4" t="str">
        <f t="shared" si="119"/>
        <v/>
      </c>
    </row>
    <row r="383" spans="1:76">
      <c r="AR383" s="4" t="str">
        <f t="shared" si="119"/>
        <v/>
      </c>
    </row>
    <row r="384" spans="1:76">
      <c r="AR384" s="4" t="str">
        <f t="shared" si="119"/>
        <v/>
      </c>
    </row>
    <row r="385" spans="44:44">
      <c r="AR385" s="4" t="str">
        <f t="shared" si="119"/>
        <v/>
      </c>
    </row>
    <row r="386" spans="44:44">
      <c r="AR386" s="4" t="str">
        <f t="shared" si="119"/>
        <v/>
      </c>
    </row>
    <row r="387" spans="44:44">
      <c r="AR387" s="4" t="str">
        <f t="shared" si="119"/>
        <v/>
      </c>
    </row>
    <row r="388" spans="44:44">
      <c r="AR388" s="4" t="str">
        <f t="shared" si="119"/>
        <v/>
      </c>
    </row>
    <row r="389" spans="44:44">
      <c r="AR389" s="4" t="str">
        <f t="shared" si="119"/>
        <v/>
      </c>
    </row>
    <row r="390" spans="44:44">
      <c r="AR390" s="4" t="str">
        <f t="shared" si="119"/>
        <v/>
      </c>
    </row>
    <row r="391" spans="44:44">
      <c r="AR391" s="4" t="str">
        <f t="shared" si="119"/>
        <v/>
      </c>
    </row>
    <row r="392" spans="44:44">
      <c r="AR392" s="4" t="str">
        <f t="shared" si="119"/>
        <v/>
      </c>
    </row>
    <row r="393" spans="44:44">
      <c r="AR393" s="4" t="str">
        <f t="shared" si="119"/>
        <v/>
      </c>
    </row>
    <row r="394" spans="44:44">
      <c r="AR394" s="4" t="str">
        <f t="shared" si="119"/>
        <v/>
      </c>
    </row>
    <row r="395" spans="44:44">
      <c r="AR395" s="4" t="str">
        <f t="shared" si="119"/>
        <v/>
      </c>
    </row>
    <row r="396" spans="44:44">
      <c r="AR396" s="4" t="str">
        <f t="shared" si="119"/>
        <v/>
      </c>
    </row>
    <row r="397" spans="44:44">
      <c r="AR397" s="4" t="str">
        <f t="shared" si="119"/>
        <v/>
      </c>
    </row>
    <row r="398" spans="44:44">
      <c r="AR398" s="4" t="str">
        <f t="shared" si="119"/>
        <v/>
      </c>
    </row>
    <row r="399" spans="44:44">
      <c r="AR399" s="4" t="str">
        <f t="shared" si="119"/>
        <v/>
      </c>
    </row>
    <row r="400" spans="44:44">
      <c r="AR400" s="4" t="str">
        <f t="shared" si="119"/>
        <v/>
      </c>
    </row>
    <row r="401" spans="44:44">
      <c r="AR401" s="4" t="str">
        <f t="shared" si="119"/>
        <v/>
      </c>
    </row>
    <row r="402" spans="44:44">
      <c r="AR402" s="4" t="str">
        <f t="shared" si="119"/>
        <v/>
      </c>
    </row>
    <row r="403" spans="44:44">
      <c r="AR403" s="4" t="str">
        <f t="shared" si="119"/>
        <v/>
      </c>
    </row>
    <row r="404" spans="44:44">
      <c r="AR404" s="4" t="str">
        <f t="shared" ref="AR404:AR467" si="120">IF(U404="","",U404)</f>
        <v/>
      </c>
    </row>
    <row r="405" spans="44:44">
      <c r="AR405" s="4" t="str">
        <f t="shared" si="120"/>
        <v/>
      </c>
    </row>
    <row r="406" spans="44:44">
      <c r="AR406" s="4" t="str">
        <f t="shared" si="120"/>
        <v/>
      </c>
    </row>
    <row r="407" spans="44:44">
      <c r="AR407" s="4" t="str">
        <f t="shared" si="120"/>
        <v/>
      </c>
    </row>
    <row r="408" spans="44:44">
      <c r="AR408" s="4" t="str">
        <f t="shared" si="120"/>
        <v/>
      </c>
    </row>
    <row r="409" spans="44:44">
      <c r="AR409" s="4" t="str">
        <f t="shared" si="120"/>
        <v/>
      </c>
    </row>
    <row r="410" spans="44:44">
      <c r="AR410" s="4" t="str">
        <f t="shared" si="120"/>
        <v/>
      </c>
    </row>
    <row r="411" spans="44:44">
      <c r="AR411" s="4" t="str">
        <f t="shared" si="120"/>
        <v/>
      </c>
    </row>
    <row r="412" spans="44:44">
      <c r="AR412" s="4" t="str">
        <f t="shared" si="120"/>
        <v/>
      </c>
    </row>
    <row r="413" spans="44:44">
      <c r="AR413" s="4" t="str">
        <f t="shared" si="120"/>
        <v/>
      </c>
    </row>
    <row r="414" spans="44:44">
      <c r="AR414" s="4" t="str">
        <f t="shared" si="120"/>
        <v/>
      </c>
    </row>
    <row r="415" spans="44:44">
      <c r="AR415" s="4" t="str">
        <f t="shared" si="120"/>
        <v/>
      </c>
    </row>
    <row r="416" spans="44:44">
      <c r="AR416" s="4" t="str">
        <f t="shared" si="120"/>
        <v/>
      </c>
    </row>
    <row r="417" spans="44:44">
      <c r="AR417" s="4" t="str">
        <f t="shared" si="120"/>
        <v/>
      </c>
    </row>
    <row r="418" spans="44:44">
      <c r="AR418" s="4" t="str">
        <f t="shared" si="120"/>
        <v/>
      </c>
    </row>
    <row r="419" spans="44:44">
      <c r="AR419" s="4" t="str">
        <f t="shared" si="120"/>
        <v/>
      </c>
    </row>
    <row r="420" spans="44:44">
      <c r="AR420" s="4" t="str">
        <f t="shared" si="120"/>
        <v/>
      </c>
    </row>
    <row r="421" spans="44:44">
      <c r="AR421" s="4" t="str">
        <f t="shared" si="120"/>
        <v/>
      </c>
    </row>
    <row r="422" spans="44:44">
      <c r="AR422" s="4" t="str">
        <f t="shared" si="120"/>
        <v/>
      </c>
    </row>
    <row r="423" spans="44:44">
      <c r="AR423" s="4" t="str">
        <f t="shared" si="120"/>
        <v/>
      </c>
    </row>
    <row r="424" spans="44:44">
      <c r="AR424" s="4" t="str">
        <f t="shared" si="120"/>
        <v/>
      </c>
    </row>
    <row r="425" spans="44:44">
      <c r="AR425" s="4" t="str">
        <f t="shared" si="120"/>
        <v/>
      </c>
    </row>
    <row r="426" spans="44:44">
      <c r="AR426" s="4" t="str">
        <f t="shared" si="120"/>
        <v/>
      </c>
    </row>
    <row r="427" spans="44:44">
      <c r="AR427" s="4" t="str">
        <f t="shared" si="120"/>
        <v/>
      </c>
    </row>
    <row r="428" spans="44:44">
      <c r="AR428" s="4" t="str">
        <f t="shared" si="120"/>
        <v/>
      </c>
    </row>
    <row r="429" spans="44:44">
      <c r="AR429" s="4" t="str">
        <f t="shared" si="120"/>
        <v/>
      </c>
    </row>
    <row r="430" spans="44:44">
      <c r="AR430" s="4" t="str">
        <f t="shared" si="120"/>
        <v/>
      </c>
    </row>
    <row r="431" spans="44:44">
      <c r="AR431" s="4" t="str">
        <f t="shared" si="120"/>
        <v/>
      </c>
    </row>
    <row r="432" spans="44:44">
      <c r="AR432" s="4" t="str">
        <f t="shared" si="120"/>
        <v/>
      </c>
    </row>
    <row r="433" spans="44:44">
      <c r="AR433" s="4" t="str">
        <f t="shared" si="120"/>
        <v/>
      </c>
    </row>
    <row r="434" spans="44:44">
      <c r="AR434" s="4" t="str">
        <f t="shared" si="120"/>
        <v/>
      </c>
    </row>
    <row r="435" spans="44:44">
      <c r="AR435" s="4" t="str">
        <f t="shared" si="120"/>
        <v/>
      </c>
    </row>
    <row r="436" spans="44:44">
      <c r="AR436" s="4" t="str">
        <f t="shared" si="120"/>
        <v/>
      </c>
    </row>
    <row r="437" spans="44:44">
      <c r="AR437" s="4" t="str">
        <f t="shared" si="120"/>
        <v/>
      </c>
    </row>
    <row r="438" spans="44:44">
      <c r="AR438" s="4" t="str">
        <f t="shared" si="120"/>
        <v/>
      </c>
    </row>
    <row r="439" spans="44:44">
      <c r="AR439" s="4" t="str">
        <f t="shared" si="120"/>
        <v/>
      </c>
    </row>
    <row r="440" spans="44:44">
      <c r="AR440" s="4" t="str">
        <f t="shared" si="120"/>
        <v/>
      </c>
    </row>
    <row r="441" spans="44:44">
      <c r="AR441" s="4" t="str">
        <f t="shared" si="120"/>
        <v/>
      </c>
    </row>
    <row r="442" spans="44:44">
      <c r="AR442" s="4" t="str">
        <f t="shared" si="120"/>
        <v/>
      </c>
    </row>
    <row r="443" spans="44:44">
      <c r="AR443" s="4" t="str">
        <f t="shared" si="120"/>
        <v/>
      </c>
    </row>
    <row r="444" spans="44:44">
      <c r="AR444" s="4" t="str">
        <f t="shared" si="120"/>
        <v/>
      </c>
    </row>
    <row r="445" spans="44:44">
      <c r="AR445" s="4" t="str">
        <f t="shared" si="120"/>
        <v/>
      </c>
    </row>
    <row r="446" spans="44:44">
      <c r="AR446" s="4" t="str">
        <f t="shared" si="120"/>
        <v/>
      </c>
    </row>
    <row r="447" spans="44:44">
      <c r="AR447" s="4" t="str">
        <f t="shared" si="120"/>
        <v/>
      </c>
    </row>
    <row r="448" spans="44:44">
      <c r="AR448" s="4" t="str">
        <f t="shared" si="120"/>
        <v/>
      </c>
    </row>
    <row r="449" spans="44:44">
      <c r="AR449" s="4" t="str">
        <f t="shared" si="120"/>
        <v/>
      </c>
    </row>
    <row r="450" spans="44:44">
      <c r="AR450" s="4" t="str">
        <f t="shared" si="120"/>
        <v/>
      </c>
    </row>
    <row r="451" spans="44:44">
      <c r="AR451" s="4" t="str">
        <f t="shared" si="120"/>
        <v/>
      </c>
    </row>
    <row r="452" spans="44:44">
      <c r="AR452" s="4" t="str">
        <f t="shared" si="120"/>
        <v/>
      </c>
    </row>
    <row r="453" spans="44:44">
      <c r="AR453" s="4" t="str">
        <f t="shared" si="120"/>
        <v/>
      </c>
    </row>
    <row r="454" spans="44:44">
      <c r="AR454" s="4" t="str">
        <f t="shared" si="120"/>
        <v/>
      </c>
    </row>
    <row r="455" spans="44:44">
      <c r="AR455" s="4" t="str">
        <f t="shared" si="120"/>
        <v/>
      </c>
    </row>
    <row r="456" spans="44:44">
      <c r="AR456" s="4" t="str">
        <f t="shared" si="120"/>
        <v/>
      </c>
    </row>
    <row r="457" spans="44:44">
      <c r="AR457" s="4" t="str">
        <f t="shared" si="120"/>
        <v/>
      </c>
    </row>
    <row r="458" spans="44:44">
      <c r="AR458" s="4" t="str">
        <f t="shared" si="120"/>
        <v/>
      </c>
    </row>
    <row r="459" spans="44:44">
      <c r="AR459" s="4" t="str">
        <f t="shared" si="120"/>
        <v/>
      </c>
    </row>
    <row r="460" spans="44:44">
      <c r="AR460" s="4" t="str">
        <f t="shared" si="120"/>
        <v/>
      </c>
    </row>
    <row r="461" spans="44:44">
      <c r="AR461" s="4" t="str">
        <f t="shared" si="120"/>
        <v/>
      </c>
    </row>
    <row r="462" spans="44:44">
      <c r="AR462" s="4" t="str">
        <f t="shared" si="120"/>
        <v/>
      </c>
    </row>
    <row r="463" spans="44:44">
      <c r="AR463" s="4" t="str">
        <f t="shared" si="120"/>
        <v/>
      </c>
    </row>
    <row r="464" spans="44:44">
      <c r="AR464" s="4" t="str">
        <f t="shared" si="120"/>
        <v/>
      </c>
    </row>
    <row r="465" spans="44:44">
      <c r="AR465" s="4" t="str">
        <f t="shared" si="120"/>
        <v/>
      </c>
    </row>
    <row r="466" spans="44:44">
      <c r="AR466" s="4" t="str">
        <f t="shared" si="120"/>
        <v/>
      </c>
    </row>
    <row r="467" spans="44:44">
      <c r="AR467" s="4" t="str">
        <f t="shared" si="120"/>
        <v/>
      </c>
    </row>
    <row r="468" spans="44:44">
      <c r="AR468" s="4" t="str">
        <f t="shared" ref="AR468:AR512" si="121">IF(U468="","",U468)</f>
        <v/>
      </c>
    </row>
    <row r="469" spans="44:44">
      <c r="AR469" s="4" t="str">
        <f t="shared" si="121"/>
        <v/>
      </c>
    </row>
    <row r="470" spans="44:44">
      <c r="AR470" s="4" t="str">
        <f t="shared" si="121"/>
        <v/>
      </c>
    </row>
    <row r="471" spans="44:44">
      <c r="AR471" s="4" t="str">
        <f t="shared" si="121"/>
        <v/>
      </c>
    </row>
    <row r="472" spans="44:44">
      <c r="AR472" s="4" t="str">
        <f t="shared" si="121"/>
        <v/>
      </c>
    </row>
    <row r="473" spans="44:44">
      <c r="AR473" s="4" t="str">
        <f t="shared" si="121"/>
        <v/>
      </c>
    </row>
    <row r="474" spans="44:44">
      <c r="AR474" s="4" t="str">
        <f t="shared" si="121"/>
        <v/>
      </c>
    </row>
    <row r="475" spans="44:44">
      <c r="AR475" s="4" t="str">
        <f t="shared" si="121"/>
        <v/>
      </c>
    </row>
    <row r="476" spans="44:44">
      <c r="AR476" s="4" t="str">
        <f t="shared" si="121"/>
        <v/>
      </c>
    </row>
    <row r="477" spans="44:44">
      <c r="AR477" s="4" t="str">
        <f t="shared" si="121"/>
        <v/>
      </c>
    </row>
    <row r="478" spans="44:44">
      <c r="AR478" s="4" t="str">
        <f t="shared" si="121"/>
        <v/>
      </c>
    </row>
    <row r="479" spans="44:44">
      <c r="AR479" s="4" t="str">
        <f t="shared" si="121"/>
        <v/>
      </c>
    </row>
    <row r="480" spans="44:44">
      <c r="AR480" s="4" t="str">
        <f t="shared" si="121"/>
        <v/>
      </c>
    </row>
    <row r="481" spans="44:44">
      <c r="AR481" s="4" t="str">
        <f t="shared" si="121"/>
        <v/>
      </c>
    </row>
    <row r="482" spans="44:44">
      <c r="AR482" s="4" t="str">
        <f t="shared" si="121"/>
        <v/>
      </c>
    </row>
    <row r="483" spans="44:44">
      <c r="AR483" s="4" t="str">
        <f t="shared" si="121"/>
        <v/>
      </c>
    </row>
    <row r="484" spans="44:44">
      <c r="AR484" s="4" t="str">
        <f t="shared" si="121"/>
        <v/>
      </c>
    </row>
    <row r="485" spans="44:44">
      <c r="AR485" s="4" t="str">
        <f t="shared" si="121"/>
        <v/>
      </c>
    </row>
    <row r="486" spans="44:44">
      <c r="AR486" s="4" t="str">
        <f t="shared" si="121"/>
        <v/>
      </c>
    </row>
    <row r="487" spans="44:44">
      <c r="AR487" s="4" t="str">
        <f t="shared" si="121"/>
        <v/>
      </c>
    </row>
    <row r="488" spans="44:44">
      <c r="AR488" s="4" t="str">
        <f t="shared" si="121"/>
        <v/>
      </c>
    </row>
    <row r="489" spans="44:44">
      <c r="AR489" s="4" t="str">
        <f t="shared" si="121"/>
        <v/>
      </c>
    </row>
    <row r="490" spans="44:44">
      <c r="AR490" s="4" t="str">
        <f t="shared" si="121"/>
        <v/>
      </c>
    </row>
    <row r="491" spans="44:44">
      <c r="AR491" s="4" t="str">
        <f t="shared" si="121"/>
        <v/>
      </c>
    </row>
    <row r="492" spans="44:44">
      <c r="AR492" s="4" t="str">
        <f t="shared" si="121"/>
        <v/>
      </c>
    </row>
    <row r="493" spans="44:44">
      <c r="AR493" s="4" t="str">
        <f t="shared" si="121"/>
        <v/>
      </c>
    </row>
    <row r="494" spans="44:44">
      <c r="AR494" s="4" t="str">
        <f t="shared" si="121"/>
        <v/>
      </c>
    </row>
    <row r="495" spans="44:44">
      <c r="AR495" s="4" t="str">
        <f t="shared" si="121"/>
        <v/>
      </c>
    </row>
    <row r="496" spans="44:44">
      <c r="AR496" s="4" t="str">
        <f t="shared" si="121"/>
        <v/>
      </c>
    </row>
    <row r="497" spans="44:44">
      <c r="AR497" s="4" t="str">
        <f t="shared" si="121"/>
        <v/>
      </c>
    </row>
    <row r="498" spans="44:44">
      <c r="AR498" s="4" t="str">
        <f t="shared" si="121"/>
        <v/>
      </c>
    </row>
    <row r="499" spans="44:44">
      <c r="AR499" s="4" t="str">
        <f t="shared" si="121"/>
        <v/>
      </c>
    </row>
    <row r="500" spans="44:44">
      <c r="AR500" s="4" t="str">
        <f t="shared" si="121"/>
        <v/>
      </c>
    </row>
    <row r="501" spans="44:44">
      <c r="AR501" s="4" t="str">
        <f t="shared" si="121"/>
        <v/>
      </c>
    </row>
    <row r="502" spans="44:44">
      <c r="AR502" s="4" t="str">
        <f t="shared" si="121"/>
        <v/>
      </c>
    </row>
    <row r="503" spans="44:44">
      <c r="AR503" s="4" t="str">
        <f t="shared" si="121"/>
        <v/>
      </c>
    </row>
    <row r="504" spans="44:44">
      <c r="AR504" s="4" t="str">
        <f t="shared" si="121"/>
        <v/>
      </c>
    </row>
    <row r="505" spans="44:44">
      <c r="AR505" s="4" t="str">
        <f t="shared" si="121"/>
        <v/>
      </c>
    </row>
    <row r="506" spans="44:44">
      <c r="AR506" s="4" t="str">
        <f t="shared" si="121"/>
        <v/>
      </c>
    </row>
    <row r="507" spans="44:44">
      <c r="AR507" s="4" t="str">
        <f t="shared" si="121"/>
        <v/>
      </c>
    </row>
    <row r="508" spans="44:44">
      <c r="AR508" s="4" t="str">
        <f t="shared" si="121"/>
        <v/>
      </c>
    </row>
    <row r="509" spans="44:44">
      <c r="AR509" s="4" t="str">
        <f t="shared" si="121"/>
        <v/>
      </c>
    </row>
    <row r="510" spans="44:44">
      <c r="AR510" s="4" t="str">
        <f t="shared" si="121"/>
        <v/>
      </c>
    </row>
    <row r="511" spans="44:44">
      <c r="AR511" s="4" t="str">
        <f t="shared" si="121"/>
        <v/>
      </c>
    </row>
    <row r="512" spans="44:44">
      <c r="AR512" s="4" t="str">
        <f t="shared" si="121"/>
        <v/>
      </c>
    </row>
  </sheetData>
  <sheetProtection sheet="1" objects="1" scenarios="1"/>
  <mergeCells count="45">
    <mergeCell ref="BF16:BH16"/>
    <mergeCell ref="BI16:BM16"/>
    <mergeCell ref="BO16:BW16"/>
    <mergeCell ref="AG16:AI16"/>
    <mergeCell ref="AJ16:AL16"/>
    <mergeCell ref="AM16:AQ16"/>
    <mergeCell ref="AS16:BA16"/>
    <mergeCell ref="BC16:BE16"/>
    <mergeCell ref="R16:R17"/>
    <mergeCell ref="S16:S17"/>
    <mergeCell ref="T16:T17"/>
    <mergeCell ref="U16:U17"/>
    <mergeCell ref="V16:AB16"/>
    <mergeCell ref="M16:M17"/>
    <mergeCell ref="N16:N17"/>
    <mergeCell ref="O16:O17"/>
    <mergeCell ref="P16:P17"/>
    <mergeCell ref="Q16:Q17"/>
    <mergeCell ref="H16:H17"/>
    <mergeCell ref="I16:I17"/>
    <mergeCell ref="J16:J17"/>
    <mergeCell ref="K16:K17"/>
    <mergeCell ref="L16:L17"/>
    <mergeCell ref="A16:A17"/>
    <mergeCell ref="B16:B17"/>
    <mergeCell ref="C16:C17"/>
    <mergeCell ref="D16:F16"/>
    <mergeCell ref="G16:G17"/>
    <mergeCell ref="A13:AD13"/>
    <mergeCell ref="A14:C15"/>
    <mergeCell ref="D14:F15"/>
    <mergeCell ref="G14:K15"/>
    <mergeCell ref="L14:AB15"/>
    <mergeCell ref="C10:G10"/>
    <mergeCell ref="I10:K10"/>
    <mergeCell ref="I11:K11"/>
    <mergeCell ref="M11:Q11"/>
    <mergeCell ref="A12:AB12"/>
    <mergeCell ref="H1:N2"/>
    <mergeCell ref="H3:N3"/>
    <mergeCell ref="H4:O4"/>
    <mergeCell ref="A7:AD7"/>
    <mergeCell ref="C9:G9"/>
    <mergeCell ref="I9:K9"/>
    <mergeCell ref="M9:N9"/>
  </mergeCells>
  <pageMargins left="0.78749999999999998" right="0.78749999999999998" top="1.0249999999999999" bottom="1.0249999999999999" header="0.78749999999999998" footer="0.78749999999999998"/>
  <pageSetup firstPageNumber="0" orientation="portrait" horizontalDpi="300" verticalDpi="300"/>
  <headerFooter>
    <oddHeader>&amp;C&amp;A</oddHeader>
    <oddFooter>&amp;CPage &amp;P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DDDDDD"/>
  </sheetPr>
  <dimension ref="A1:AD501"/>
  <sheetViews>
    <sheetView zoomScaleNormal="100" workbookViewId="0">
      <pane ySplit="17" topLeftCell="A22" activePane="bottomLeft" state="frozen"/>
      <selection activeCell="J22" sqref="J22"/>
      <selection pane="bottomLeft" activeCell="A19" sqref="A19"/>
    </sheetView>
  </sheetViews>
  <sheetFormatPr defaultColWidth="11.42578125" defaultRowHeight="12.75"/>
  <cols>
    <col min="1" max="1" width="24.7109375" style="221" customWidth="1"/>
    <col min="2" max="2" width="9.42578125" style="22" customWidth="1"/>
    <col min="3" max="3" width="8.140625" style="22" customWidth="1"/>
    <col min="4" max="4" width="2.85546875" style="22" customWidth="1"/>
    <col min="5" max="6" width="2.42578125" style="22" customWidth="1"/>
    <col min="7" max="7" width="14.7109375" style="22" customWidth="1"/>
    <col min="8" max="8" width="10.140625" style="22" customWidth="1"/>
    <col min="9" max="9" width="8.140625" style="22" customWidth="1"/>
    <col min="10" max="10" width="9.140625" style="22" customWidth="1"/>
    <col min="11" max="11" width="8.140625" style="22" customWidth="1"/>
    <col min="12" max="20" width="6.140625" style="22" customWidth="1"/>
    <col min="21" max="21" width="6.85546875" style="22" customWidth="1"/>
    <col min="22" max="28" width="6.140625" style="22" customWidth="1"/>
    <col min="29" max="16384" width="11.42578125" style="22"/>
  </cols>
  <sheetData>
    <row r="1" spans="1:30" ht="14.85" customHeight="1" thickBot="1">
      <c r="A1" s="214"/>
      <c r="B1" s="328" t="s">
        <v>193</v>
      </c>
      <c r="C1" s="328"/>
      <c r="D1" s="215"/>
      <c r="E1" s="216"/>
      <c r="F1" s="215"/>
      <c r="G1" s="215"/>
      <c r="H1" s="329" t="s">
        <v>126</v>
      </c>
      <c r="I1" s="329"/>
      <c r="J1" s="329"/>
      <c r="K1" s="329"/>
      <c r="L1" s="329"/>
      <c r="M1" s="329"/>
      <c r="N1" s="329"/>
      <c r="O1" s="215"/>
      <c r="P1" s="215"/>
      <c r="Q1" s="215"/>
      <c r="R1" s="215"/>
      <c r="S1" s="215"/>
      <c r="T1" s="215"/>
      <c r="U1" s="215"/>
      <c r="V1" s="215"/>
      <c r="W1" s="215"/>
      <c r="X1" s="215"/>
      <c r="Y1" s="215"/>
      <c r="Z1" s="215"/>
      <c r="AA1" s="217"/>
    </row>
    <row r="2" spans="1:30" ht="15.75" customHeight="1">
      <c r="A2" s="218"/>
      <c r="B2" s="330"/>
      <c r="C2" s="330"/>
      <c r="D2" s="219"/>
      <c r="E2" s="219"/>
      <c r="F2" s="219"/>
      <c r="G2" s="219"/>
      <c r="H2" s="329"/>
      <c r="I2" s="329"/>
      <c r="J2" s="329"/>
      <c r="K2" s="329"/>
      <c r="L2" s="329"/>
      <c r="M2" s="329"/>
      <c r="N2" s="329"/>
      <c r="O2" s="219"/>
      <c r="P2" s="219"/>
      <c r="Q2" s="219"/>
      <c r="R2" s="219"/>
      <c r="S2" s="219"/>
      <c r="T2" s="219"/>
      <c r="U2" s="9"/>
      <c r="V2" s="219"/>
      <c r="W2" s="219"/>
      <c r="X2" s="219"/>
      <c r="Y2" s="219"/>
      <c r="Z2" s="219"/>
      <c r="AA2" s="220"/>
      <c r="AB2" s="219"/>
    </row>
    <row r="3" spans="1:30" ht="17.25" customHeight="1">
      <c r="A3" s="218"/>
      <c r="B3" s="219"/>
      <c r="C3" s="219"/>
      <c r="D3" s="219"/>
      <c r="E3" s="219"/>
      <c r="F3" s="219"/>
      <c r="G3" s="219"/>
      <c r="H3" s="331" t="s">
        <v>127</v>
      </c>
      <c r="I3" s="331"/>
      <c r="J3" s="331"/>
      <c r="K3" s="331"/>
      <c r="L3" s="331"/>
      <c r="M3" s="331"/>
      <c r="N3" s="331"/>
      <c r="O3" s="219"/>
      <c r="P3" s="219"/>
      <c r="Q3" s="219"/>
      <c r="R3" s="219"/>
      <c r="S3" s="219"/>
      <c r="T3" s="219"/>
      <c r="U3" s="9"/>
      <c r="V3" s="219"/>
      <c r="W3" s="219"/>
      <c r="X3" s="219"/>
      <c r="Y3" s="219"/>
      <c r="Z3" s="219"/>
      <c r="AA3" s="220"/>
      <c r="AB3" s="219"/>
    </row>
    <row r="4" spans="1:30" ht="19.5" customHeight="1">
      <c r="A4" s="218"/>
      <c r="B4" s="219"/>
      <c r="C4" s="219"/>
      <c r="D4" s="219"/>
      <c r="E4" s="219"/>
      <c r="F4" s="219"/>
      <c r="G4" s="219"/>
      <c r="H4" s="332" t="s">
        <v>128</v>
      </c>
      <c r="I4" s="332"/>
      <c r="J4" s="332"/>
      <c r="K4" s="332"/>
      <c r="L4" s="332"/>
      <c r="M4" s="332"/>
      <c r="N4" s="332"/>
      <c r="O4" s="332"/>
      <c r="P4" s="219"/>
      <c r="Q4" s="219"/>
      <c r="R4" s="219"/>
      <c r="S4" s="219"/>
      <c r="T4" s="219"/>
      <c r="U4" s="9"/>
      <c r="V4" s="219"/>
      <c r="W4" s="219"/>
      <c r="X4" s="219"/>
      <c r="Y4" s="219"/>
      <c r="Z4" s="219"/>
      <c r="AA4" s="220"/>
      <c r="AB4" s="219"/>
    </row>
    <row r="5" spans="1:30" ht="18.2" customHeight="1">
      <c r="A5" s="218"/>
      <c r="B5" s="219"/>
      <c r="C5" s="219"/>
      <c r="D5" s="219"/>
      <c r="E5" s="219"/>
      <c r="F5" s="219"/>
      <c r="G5" s="219"/>
      <c r="H5" s="325"/>
      <c r="I5" s="325"/>
      <c r="J5" s="325"/>
      <c r="K5" s="325"/>
      <c r="L5" s="325"/>
      <c r="M5" s="325"/>
      <c r="N5" s="325"/>
      <c r="O5" s="9"/>
      <c r="P5" s="219"/>
      <c r="Q5" s="219"/>
      <c r="R5" s="219"/>
      <c r="S5" s="219"/>
      <c r="T5" s="219"/>
      <c r="U5" s="9"/>
      <c r="V5" s="219"/>
      <c r="W5" s="219"/>
      <c r="X5" s="219"/>
      <c r="Y5" s="219"/>
      <c r="Z5" s="219"/>
      <c r="AA5" s="220"/>
      <c r="AB5" s="219"/>
    </row>
    <row r="6" spans="1:30" ht="15.75" customHeight="1">
      <c r="A6" s="218"/>
      <c r="B6" s="219"/>
      <c r="C6" s="219"/>
      <c r="D6" s="219"/>
      <c r="E6" s="219"/>
      <c r="F6" s="219"/>
      <c r="G6" s="219"/>
      <c r="H6" s="219"/>
      <c r="I6" s="219"/>
      <c r="J6" s="219"/>
      <c r="K6" s="219"/>
      <c r="L6" s="219"/>
      <c r="M6" s="219"/>
      <c r="N6" s="219"/>
      <c r="O6" s="219"/>
      <c r="P6" s="219"/>
      <c r="Q6" s="219"/>
      <c r="R6" s="219"/>
      <c r="S6" s="219"/>
      <c r="T6" s="219"/>
      <c r="U6" s="9"/>
      <c r="V6" s="219"/>
      <c r="W6" s="219"/>
      <c r="X6" s="219"/>
      <c r="Y6" s="219"/>
      <c r="Z6" s="219"/>
      <c r="AA6" s="220"/>
      <c r="AB6" s="219"/>
    </row>
    <row r="7" spans="1:30" ht="11.25" customHeight="1">
      <c r="A7" s="326"/>
      <c r="B7" s="326"/>
      <c r="C7" s="326"/>
      <c r="D7" s="326"/>
      <c r="E7" s="326"/>
      <c r="F7" s="326"/>
      <c r="G7" s="326"/>
      <c r="H7" s="326"/>
      <c r="I7" s="326"/>
      <c r="J7" s="326"/>
      <c r="K7" s="326"/>
      <c r="L7" s="326"/>
      <c r="M7" s="326"/>
      <c r="N7" s="326"/>
      <c r="O7" s="326"/>
      <c r="P7" s="326"/>
      <c r="Q7" s="326"/>
      <c r="R7" s="326"/>
      <c r="S7" s="326"/>
      <c r="T7" s="326"/>
      <c r="U7" s="326"/>
      <c r="V7" s="326"/>
      <c r="W7" s="326"/>
      <c r="X7" s="326"/>
      <c r="Y7" s="326"/>
      <c r="Z7" s="326"/>
      <c r="AA7" s="326"/>
      <c r="AB7" s="326"/>
      <c r="AC7" s="326"/>
      <c r="AD7" s="326"/>
    </row>
    <row r="8" spans="1:30" s="4" customFormat="1" ht="28.5" customHeight="1">
      <c r="A8" s="222" t="s">
        <v>2</v>
      </c>
      <c r="B8" s="212"/>
      <c r="C8" s="212"/>
      <c r="D8" s="212"/>
      <c r="E8" s="212"/>
      <c r="F8" s="212"/>
      <c r="G8" s="327" t="s">
        <v>129</v>
      </c>
      <c r="H8" s="327"/>
      <c r="I8" s="327"/>
      <c r="J8" s="327"/>
      <c r="K8" s="327"/>
      <c r="L8" s="327"/>
      <c r="M8" s="327"/>
      <c r="N8" s="327"/>
      <c r="O8" s="327"/>
      <c r="P8" s="327"/>
      <c r="Q8" s="327"/>
      <c r="R8" s="327"/>
      <c r="S8" s="327"/>
      <c r="T8" s="212"/>
      <c r="U8" s="10"/>
      <c r="V8" s="212"/>
      <c r="W8" s="212"/>
      <c r="X8" s="212"/>
      <c r="Y8" s="212"/>
      <c r="Z8" s="212"/>
      <c r="AA8" s="36"/>
      <c r="AB8" s="212"/>
    </row>
    <row r="9" spans="1:30" s="4" customFormat="1" ht="15.75" customHeight="1">
      <c r="A9" s="223" t="s">
        <v>3</v>
      </c>
      <c r="B9" s="40"/>
      <c r="C9" s="297">
        <f>'Customer Information'!B13</f>
        <v>0</v>
      </c>
      <c r="D9" s="297"/>
      <c r="E9" s="297"/>
      <c r="F9" s="297"/>
      <c r="G9" s="297"/>
      <c r="H9" s="10"/>
      <c r="I9" s="298" t="s">
        <v>89</v>
      </c>
      <c r="J9" s="298"/>
      <c r="K9" s="298"/>
      <c r="L9" s="10"/>
      <c r="M9" s="299" t="str">
        <f>IF('Customer Information'!B34&gt;0,'Customer Information'!B34,"")</f>
        <v/>
      </c>
      <c r="N9" s="299"/>
      <c r="O9" s="10"/>
      <c r="P9" s="10"/>
      <c r="Q9" s="10"/>
      <c r="R9" s="10"/>
      <c r="S9" s="10"/>
      <c r="T9" s="10"/>
      <c r="U9" s="10"/>
      <c r="V9" s="10"/>
      <c r="W9" s="10"/>
      <c r="X9" s="10"/>
      <c r="Y9" s="10"/>
      <c r="Z9" s="10"/>
      <c r="AA9" s="10"/>
      <c r="AB9" s="10"/>
    </row>
    <row r="10" spans="1:30" s="4" customFormat="1" ht="15.75" customHeight="1">
      <c r="A10" s="223" t="s">
        <v>90</v>
      </c>
      <c r="B10" s="40"/>
      <c r="C10" s="305">
        <f>'Customer Information'!B14</f>
        <v>0</v>
      </c>
      <c r="D10" s="305"/>
      <c r="E10" s="305"/>
      <c r="F10" s="305"/>
      <c r="G10" s="305"/>
      <c r="H10" s="10"/>
      <c r="I10" s="298" t="s">
        <v>91</v>
      </c>
      <c r="J10" s="298"/>
      <c r="K10" s="298"/>
      <c r="L10" s="10"/>
      <c r="M10" s="10"/>
      <c r="N10" s="10">
        <f>'Order Details'!Q33</f>
        <v>0</v>
      </c>
      <c r="O10" s="10"/>
      <c r="P10" s="10"/>
      <c r="Q10" s="10"/>
      <c r="R10" s="10"/>
      <c r="S10" s="10"/>
      <c r="T10" s="10"/>
      <c r="U10" s="10"/>
      <c r="V10" s="10"/>
      <c r="W10" s="10"/>
      <c r="X10" s="10"/>
      <c r="Y10" s="10"/>
      <c r="Z10" s="10"/>
      <c r="AA10" s="10"/>
      <c r="AB10" s="10"/>
    </row>
    <row r="11" spans="1:30" s="4" customFormat="1" ht="16.5" customHeight="1">
      <c r="A11" s="224"/>
      <c r="B11" s="43"/>
      <c r="C11" s="43"/>
      <c r="D11" s="43"/>
      <c r="E11" s="43"/>
      <c r="F11" s="43"/>
      <c r="G11" s="43"/>
      <c r="H11" s="43"/>
      <c r="I11" s="306" t="s">
        <v>92</v>
      </c>
      <c r="J11" s="306"/>
      <c r="K11" s="306"/>
      <c r="L11" s="45"/>
      <c r="M11" s="307">
        <f>'Order Details'!J60</f>
        <v>0</v>
      </c>
      <c r="N11" s="307"/>
      <c r="O11" s="307"/>
      <c r="P11" s="307"/>
      <c r="Q11" s="307"/>
      <c r="R11" s="45"/>
      <c r="S11" s="45"/>
      <c r="T11" s="212"/>
      <c r="U11" s="10"/>
      <c r="V11" s="45"/>
      <c r="W11" s="45"/>
      <c r="X11" s="45"/>
      <c r="Y11" s="45"/>
      <c r="Z11" s="45"/>
      <c r="AA11" s="46"/>
      <c r="AB11" s="212"/>
    </row>
    <row r="12" spans="1:30" s="4" customFormat="1" ht="19.5" customHeight="1">
      <c r="A12" s="334" t="s">
        <v>196</v>
      </c>
      <c r="B12" s="334"/>
      <c r="C12" s="334"/>
      <c r="D12" s="334"/>
      <c r="E12" s="334"/>
      <c r="F12" s="334"/>
      <c r="G12" s="334"/>
      <c r="H12" s="334"/>
      <c r="I12" s="334"/>
      <c r="J12" s="334"/>
      <c r="K12" s="334"/>
      <c r="L12" s="334"/>
      <c r="M12" s="334"/>
      <c r="N12" s="334"/>
      <c r="O12" s="334"/>
      <c r="P12" s="334"/>
      <c r="Q12" s="334"/>
      <c r="R12" s="334"/>
      <c r="S12" s="334"/>
      <c r="T12" s="334"/>
      <c r="U12" s="334"/>
      <c r="V12" s="334"/>
      <c r="W12" s="334"/>
      <c r="X12" s="334"/>
      <c r="Y12" s="334"/>
      <c r="Z12" s="334"/>
      <c r="AA12" s="334"/>
      <c r="AB12" s="334"/>
    </row>
    <row r="13" spans="1:30" s="4" customFormat="1" ht="14.85" customHeight="1">
      <c r="A13" s="335"/>
      <c r="B13" s="335"/>
      <c r="C13" s="335"/>
      <c r="D13" s="335"/>
      <c r="E13" s="335"/>
      <c r="F13" s="335"/>
      <c r="G13" s="335"/>
      <c r="H13" s="335"/>
      <c r="I13" s="335"/>
      <c r="J13" s="335"/>
      <c r="K13" s="335"/>
      <c r="L13" s="335"/>
      <c r="M13" s="335"/>
      <c r="N13" s="335"/>
      <c r="O13" s="335"/>
      <c r="P13" s="335"/>
      <c r="Q13" s="335"/>
      <c r="R13" s="335"/>
      <c r="S13" s="335"/>
      <c r="T13" s="335"/>
      <c r="U13" s="335"/>
      <c r="V13" s="335"/>
      <c r="W13" s="335"/>
      <c r="X13" s="335"/>
      <c r="Y13" s="335"/>
      <c r="Z13" s="335"/>
      <c r="AA13" s="335"/>
      <c r="AB13" s="335"/>
      <c r="AC13" s="335"/>
      <c r="AD13" s="335"/>
    </row>
    <row r="14" spans="1:30" s="4" customFormat="1" ht="14.85" customHeight="1">
      <c r="A14" s="301" t="s">
        <v>95</v>
      </c>
      <c r="B14" s="301"/>
      <c r="C14" s="301"/>
      <c r="D14" s="302"/>
      <c r="E14" s="302"/>
      <c r="F14" s="302"/>
      <c r="G14" s="303" t="s">
        <v>96</v>
      </c>
      <c r="H14" s="303"/>
      <c r="I14" s="303"/>
      <c r="J14" s="303"/>
      <c r="K14" s="303"/>
      <c r="L14" s="304"/>
      <c r="M14" s="304"/>
      <c r="N14" s="304"/>
      <c r="O14" s="304"/>
      <c r="P14" s="304"/>
      <c r="Q14" s="304"/>
      <c r="R14" s="304"/>
      <c r="S14" s="304"/>
      <c r="T14" s="304"/>
      <c r="U14" s="304"/>
      <c r="V14" s="304"/>
      <c r="W14" s="304"/>
      <c r="X14" s="304"/>
      <c r="Y14" s="304"/>
      <c r="Z14" s="304"/>
      <c r="AA14" s="304"/>
      <c r="AB14" s="304"/>
    </row>
    <row r="15" spans="1:30" s="4" customFormat="1" ht="14.85" customHeight="1">
      <c r="A15" s="301"/>
      <c r="B15" s="301"/>
      <c r="C15" s="301"/>
      <c r="D15" s="302"/>
      <c r="E15" s="302"/>
      <c r="F15" s="302"/>
      <c r="G15" s="303"/>
      <c r="H15" s="303"/>
      <c r="I15" s="303"/>
      <c r="J15" s="303"/>
      <c r="K15" s="303"/>
      <c r="L15" s="304"/>
      <c r="M15" s="304"/>
      <c r="N15" s="304"/>
      <c r="O15" s="304"/>
      <c r="P15" s="304"/>
      <c r="Q15" s="304"/>
      <c r="R15" s="304"/>
      <c r="S15" s="304"/>
      <c r="T15" s="304"/>
      <c r="U15" s="304"/>
      <c r="V15" s="304"/>
      <c r="W15" s="304"/>
      <c r="X15" s="304"/>
      <c r="Y15" s="304"/>
      <c r="Z15" s="304"/>
      <c r="AA15" s="304"/>
      <c r="AB15" s="304"/>
    </row>
    <row r="16" spans="1:30" s="4" customFormat="1" ht="22.5" customHeight="1">
      <c r="A16" s="333" t="s">
        <v>97</v>
      </c>
      <c r="B16" s="314" t="s">
        <v>98</v>
      </c>
      <c r="C16" s="310" t="s">
        <v>99</v>
      </c>
      <c r="D16" s="315" t="s">
        <v>72</v>
      </c>
      <c r="E16" s="315"/>
      <c r="F16" s="315"/>
      <c r="G16" s="310" t="s">
        <v>100</v>
      </c>
      <c r="H16" s="310" t="s">
        <v>101</v>
      </c>
      <c r="I16" s="310" t="s">
        <v>102</v>
      </c>
      <c r="J16" s="310" t="s">
        <v>103</v>
      </c>
      <c r="K16" s="311" t="s">
        <v>104</v>
      </c>
      <c r="L16" s="336" t="s">
        <v>105</v>
      </c>
      <c r="M16" s="312" t="s">
        <v>195</v>
      </c>
      <c r="N16" s="312" t="s">
        <v>47</v>
      </c>
      <c r="O16" s="318" t="s">
        <v>106</v>
      </c>
      <c r="P16" s="318" t="s">
        <v>107</v>
      </c>
      <c r="Q16" s="316" t="s">
        <v>34</v>
      </c>
      <c r="R16" s="316" t="s">
        <v>77</v>
      </c>
      <c r="S16" s="316" t="s">
        <v>35</v>
      </c>
      <c r="T16" s="316" t="s">
        <v>108</v>
      </c>
      <c r="U16" s="316" t="s">
        <v>38</v>
      </c>
      <c r="V16" s="317" t="s">
        <v>109</v>
      </c>
      <c r="W16" s="317"/>
      <c r="X16" s="317"/>
      <c r="Y16" s="317"/>
      <c r="Z16" s="317"/>
      <c r="AA16" s="317"/>
      <c r="AB16" s="317"/>
    </row>
    <row r="17" spans="1:28" s="4" customFormat="1" ht="45.75" customHeight="1">
      <c r="A17" s="333"/>
      <c r="B17" s="314"/>
      <c r="C17" s="310"/>
      <c r="D17" s="50" t="s">
        <v>112</v>
      </c>
      <c r="E17" s="50" t="s">
        <v>113</v>
      </c>
      <c r="F17" s="50" t="s">
        <v>114</v>
      </c>
      <c r="G17" s="310"/>
      <c r="H17" s="310"/>
      <c r="I17" s="310"/>
      <c r="J17" s="310"/>
      <c r="K17" s="311"/>
      <c r="L17" s="337"/>
      <c r="M17" s="312"/>
      <c r="N17" s="312"/>
      <c r="O17" s="312"/>
      <c r="P17" s="312"/>
      <c r="Q17" s="312"/>
      <c r="R17" s="316"/>
      <c r="S17" s="316"/>
      <c r="T17" s="316" t="s">
        <v>108</v>
      </c>
      <c r="U17" s="316" t="s">
        <v>38</v>
      </c>
      <c r="V17" s="51" t="s">
        <v>40</v>
      </c>
      <c r="W17" s="51" t="s">
        <v>41</v>
      </c>
      <c r="X17" s="51" t="s">
        <v>42</v>
      </c>
      <c r="Y17" s="51" t="s">
        <v>43</v>
      </c>
      <c r="Z17" s="51" t="s">
        <v>44</v>
      </c>
      <c r="AA17" s="51" t="s">
        <v>45</v>
      </c>
      <c r="AB17" s="51" t="s">
        <v>46</v>
      </c>
    </row>
    <row r="18" spans="1:28" s="4" customFormat="1" ht="15.75" customHeight="1">
      <c r="A18" s="225" t="s">
        <v>119</v>
      </c>
      <c r="B18" s="58" t="s">
        <v>120</v>
      </c>
      <c r="C18" s="59" t="s">
        <v>121</v>
      </c>
      <c r="D18" s="59" t="s">
        <v>122</v>
      </c>
      <c r="E18" s="59"/>
      <c r="F18" s="59"/>
      <c r="G18" s="60" t="s">
        <v>123</v>
      </c>
      <c r="H18" s="59" t="s">
        <v>207</v>
      </c>
      <c r="I18" s="59" t="s">
        <v>123</v>
      </c>
      <c r="J18" s="59"/>
      <c r="K18" s="58" t="s">
        <v>123</v>
      </c>
      <c r="L18" s="213" t="s">
        <v>122</v>
      </c>
      <c r="M18" s="62"/>
      <c r="N18" s="62"/>
      <c r="O18" s="62"/>
      <c r="P18" s="62"/>
      <c r="Q18" s="60"/>
      <c r="R18" s="60"/>
      <c r="S18" s="60"/>
      <c r="T18" s="63" t="s">
        <v>125</v>
      </c>
      <c r="U18" s="64"/>
      <c r="V18" s="60" t="s">
        <v>122</v>
      </c>
      <c r="W18" s="60"/>
      <c r="X18" s="60"/>
      <c r="Y18" s="60"/>
      <c r="Z18" s="65"/>
      <c r="AA18" s="66"/>
      <c r="AB18" s="67"/>
    </row>
    <row r="19" spans="1:28">
      <c r="L19" s="226"/>
    </row>
    <row r="20" spans="1:28">
      <c r="L20" s="226"/>
    </row>
    <row r="21" spans="1:28">
      <c r="L21" s="226"/>
    </row>
    <row r="22" spans="1:28">
      <c r="L22" s="226"/>
    </row>
    <row r="23" spans="1:28">
      <c r="L23" s="226"/>
    </row>
    <row r="24" spans="1:28">
      <c r="L24" s="226"/>
    </row>
    <row r="25" spans="1:28">
      <c r="L25" s="226"/>
    </row>
    <row r="26" spans="1:28">
      <c r="L26" s="226"/>
    </row>
    <row r="27" spans="1:28">
      <c r="L27" s="226"/>
    </row>
    <row r="28" spans="1:28">
      <c r="L28" s="226"/>
    </row>
    <row r="29" spans="1:28">
      <c r="L29" s="226"/>
    </row>
    <row r="30" spans="1:28">
      <c r="L30" s="226"/>
    </row>
    <row r="31" spans="1:28">
      <c r="L31" s="226"/>
    </row>
    <row r="32" spans="1:28">
      <c r="L32" s="226"/>
    </row>
    <row r="33" spans="12:12">
      <c r="L33" s="226"/>
    </row>
    <row r="34" spans="12:12">
      <c r="L34" s="226"/>
    </row>
    <row r="35" spans="12:12">
      <c r="L35" s="226"/>
    </row>
    <row r="36" spans="12:12">
      <c r="L36" s="226"/>
    </row>
    <row r="37" spans="12:12">
      <c r="L37" s="226"/>
    </row>
    <row r="38" spans="12:12">
      <c r="L38" s="226"/>
    </row>
    <row r="39" spans="12:12">
      <c r="L39" s="226"/>
    </row>
    <row r="40" spans="12:12">
      <c r="L40" s="226"/>
    </row>
    <row r="41" spans="12:12">
      <c r="L41" s="226"/>
    </row>
    <row r="42" spans="12:12">
      <c r="L42" s="226"/>
    </row>
    <row r="43" spans="12:12">
      <c r="L43" s="226"/>
    </row>
    <row r="44" spans="12:12">
      <c r="L44" s="226"/>
    </row>
    <row r="45" spans="12:12">
      <c r="L45" s="226"/>
    </row>
    <row r="46" spans="12:12">
      <c r="L46" s="226"/>
    </row>
    <row r="47" spans="12:12">
      <c r="L47" s="226"/>
    </row>
    <row r="48" spans="12:12">
      <c r="L48" s="226"/>
    </row>
    <row r="49" spans="12:12">
      <c r="L49" s="226"/>
    </row>
    <row r="50" spans="12:12">
      <c r="L50" s="226"/>
    </row>
    <row r="51" spans="12:12">
      <c r="L51" s="226"/>
    </row>
    <row r="52" spans="12:12">
      <c r="L52" s="226"/>
    </row>
    <row r="53" spans="12:12">
      <c r="L53" s="226"/>
    </row>
    <row r="54" spans="12:12">
      <c r="L54" s="226"/>
    </row>
    <row r="55" spans="12:12">
      <c r="L55" s="226"/>
    </row>
    <row r="56" spans="12:12">
      <c r="L56" s="226"/>
    </row>
    <row r="57" spans="12:12">
      <c r="L57" s="226"/>
    </row>
    <row r="58" spans="12:12">
      <c r="L58" s="226"/>
    </row>
    <row r="59" spans="12:12" ht="15.75" customHeight="1">
      <c r="L59" s="226"/>
    </row>
    <row r="60" spans="12:12">
      <c r="L60" s="226"/>
    </row>
    <row r="61" spans="12:12">
      <c r="L61" s="226"/>
    </row>
    <row r="62" spans="12:12">
      <c r="L62" s="226"/>
    </row>
    <row r="63" spans="12:12">
      <c r="L63" s="226"/>
    </row>
    <row r="64" spans="12:12">
      <c r="L64" s="226"/>
    </row>
    <row r="65" spans="12:12">
      <c r="L65" s="226"/>
    </row>
    <row r="66" spans="12:12">
      <c r="L66" s="226"/>
    </row>
    <row r="67" spans="12:12">
      <c r="L67" s="226"/>
    </row>
    <row r="68" spans="12:12">
      <c r="L68" s="226"/>
    </row>
    <row r="69" spans="12:12">
      <c r="L69" s="226"/>
    </row>
    <row r="70" spans="12:12">
      <c r="L70" s="226"/>
    </row>
    <row r="71" spans="12:12">
      <c r="L71" s="226"/>
    </row>
    <row r="72" spans="12:12">
      <c r="L72" s="226"/>
    </row>
    <row r="73" spans="12:12">
      <c r="L73" s="226"/>
    </row>
    <row r="74" spans="12:12">
      <c r="L74" s="226"/>
    </row>
    <row r="75" spans="12:12">
      <c r="L75" s="226"/>
    </row>
    <row r="76" spans="12:12">
      <c r="L76" s="226"/>
    </row>
    <row r="77" spans="12:12">
      <c r="L77" s="226"/>
    </row>
    <row r="78" spans="12:12">
      <c r="L78" s="226"/>
    </row>
    <row r="79" spans="12:12">
      <c r="L79" s="226"/>
    </row>
    <row r="80" spans="12:12">
      <c r="L80" s="226"/>
    </row>
    <row r="81" spans="12:12">
      <c r="L81" s="226"/>
    </row>
    <row r="82" spans="12:12">
      <c r="L82" s="226"/>
    </row>
    <row r="83" spans="12:12">
      <c r="L83" s="226"/>
    </row>
    <row r="84" spans="12:12">
      <c r="L84" s="226"/>
    </row>
    <row r="85" spans="12:12">
      <c r="L85" s="226"/>
    </row>
    <row r="86" spans="12:12">
      <c r="L86" s="226"/>
    </row>
    <row r="87" spans="12:12">
      <c r="L87" s="226"/>
    </row>
    <row r="88" spans="12:12">
      <c r="L88" s="226"/>
    </row>
    <row r="89" spans="12:12">
      <c r="L89" s="226"/>
    </row>
    <row r="90" spans="12:12">
      <c r="L90" s="226"/>
    </row>
    <row r="91" spans="12:12">
      <c r="L91" s="226"/>
    </row>
    <row r="92" spans="12:12">
      <c r="L92" s="226"/>
    </row>
    <row r="93" spans="12:12">
      <c r="L93" s="226"/>
    </row>
    <row r="94" spans="12:12">
      <c r="L94" s="226"/>
    </row>
    <row r="95" spans="12:12">
      <c r="L95" s="226"/>
    </row>
    <row r="96" spans="12:12">
      <c r="L96" s="226"/>
    </row>
    <row r="97" spans="12:12">
      <c r="L97" s="226"/>
    </row>
    <row r="98" spans="12:12">
      <c r="L98" s="226"/>
    </row>
    <row r="99" spans="12:12">
      <c r="L99" s="226"/>
    </row>
    <row r="100" spans="12:12">
      <c r="L100" s="226"/>
    </row>
    <row r="101" spans="12:12">
      <c r="L101" s="226"/>
    </row>
    <row r="102" spans="12:12">
      <c r="L102" s="226"/>
    </row>
    <row r="103" spans="12:12">
      <c r="L103" s="226"/>
    </row>
    <row r="104" spans="12:12">
      <c r="L104" s="226"/>
    </row>
    <row r="105" spans="12:12">
      <c r="L105" s="226"/>
    </row>
    <row r="106" spans="12:12">
      <c r="L106" s="226"/>
    </row>
    <row r="107" spans="12:12">
      <c r="L107" s="226"/>
    </row>
    <row r="108" spans="12:12">
      <c r="L108" s="226"/>
    </row>
    <row r="109" spans="12:12">
      <c r="L109" s="226"/>
    </row>
    <row r="110" spans="12:12">
      <c r="L110" s="226"/>
    </row>
    <row r="111" spans="12:12">
      <c r="L111" s="226"/>
    </row>
    <row r="112" spans="12:12">
      <c r="L112" s="226"/>
    </row>
    <row r="113" spans="12:12">
      <c r="L113" s="226"/>
    </row>
    <row r="114" spans="12:12">
      <c r="L114" s="226"/>
    </row>
    <row r="115" spans="12:12">
      <c r="L115" s="226"/>
    </row>
    <row r="116" spans="12:12">
      <c r="L116" s="226"/>
    </row>
    <row r="117" spans="12:12">
      <c r="L117" s="226"/>
    </row>
    <row r="118" spans="12:12">
      <c r="L118" s="226"/>
    </row>
    <row r="119" spans="12:12">
      <c r="L119" s="226"/>
    </row>
    <row r="120" spans="12:12">
      <c r="L120" s="226"/>
    </row>
    <row r="121" spans="12:12">
      <c r="L121" s="226"/>
    </row>
    <row r="122" spans="12:12">
      <c r="L122" s="226"/>
    </row>
    <row r="123" spans="12:12">
      <c r="L123" s="226"/>
    </row>
    <row r="124" spans="12:12">
      <c r="L124" s="226"/>
    </row>
    <row r="125" spans="12:12">
      <c r="L125" s="226"/>
    </row>
    <row r="126" spans="12:12">
      <c r="L126" s="226"/>
    </row>
    <row r="127" spans="12:12">
      <c r="L127" s="226"/>
    </row>
    <row r="128" spans="12:12">
      <c r="L128" s="226"/>
    </row>
    <row r="129" spans="12:12">
      <c r="L129" s="226"/>
    </row>
    <row r="130" spans="12:12">
      <c r="L130" s="226"/>
    </row>
    <row r="131" spans="12:12">
      <c r="L131" s="226"/>
    </row>
    <row r="132" spans="12:12">
      <c r="L132" s="226"/>
    </row>
    <row r="133" spans="12:12">
      <c r="L133" s="226"/>
    </row>
    <row r="134" spans="12:12">
      <c r="L134" s="226"/>
    </row>
    <row r="135" spans="12:12">
      <c r="L135" s="226"/>
    </row>
    <row r="136" spans="12:12">
      <c r="L136" s="226"/>
    </row>
    <row r="137" spans="12:12">
      <c r="L137" s="226"/>
    </row>
    <row r="138" spans="12:12">
      <c r="L138" s="226"/>
    </row>
    <row r="139" spans="12:12">
      <c r="L139" s="226"/>
    </row>
    <row r="140" spans="12:12">
      <c r="L140" s="226"/>
    </row>
    <row r="141" spans="12:12">
      <c r="L141" s="226"/>
    </row>
    <row r="142" spans="12:12">
      <c r="L142" s="226"/>
    </row>
    <row r="143" spans="12:12">
      <c r="L143" s="226"/>
    </row>
    <row r="144" spans="12:12">
      <c r="L144" s="226"/>
    </row>
    <row r="145" spans="12:12">
      <c r="L145" s="226"/>
    </row>
    <row r="146" spans="12:12">
      <c r="L146" s="226"/>
    </row>
    <row r="147" spans="12:12">
      <c r="L147" s="226"/>
    </row>
    <row r="148" spans="12:12">
      <c r="L148" s="226"/>
    </row>
    <row r="149" spans="12:12">
      <c r="L149" s="226"/>
    </row>
    <row r="150" spans="12:12">
      <c r="L150" s="226"/>
    </row>
    <row r="151" spans="12:12">
      <c r="L151" s="226"/>
    </row>
    <row r="152" spans="12:12">
      <c r="L152" s="226"/>
    </row>
    <row r="153" spans="12:12">
      <c r="L153" s="226"/>
    </row>
    <row r="154" spans="12:12">
      <c r="L154" s="226"/>
    </row>
    <row r="155" spans="12:12">
      <c r="L155" s="226"/>
    </row>
    <row r="156" spans="12:12">
      <c r="L156" s="226"/>
    </row>
    <row r="157" spans="12:12">
      <c r="L157" s="226"/>
    </row>
    <row r="158" spans="12:12">
      <c r="L158" s="226"/>
    </row>
    <row r="159" spans="12:12">
      <c r="L159" s="226"/>
    </row>
    <row r="160" spans="12:12">
      <c r="L160" s="226"/>
    </row>
    <row r="161" spans="12:12">
      <c r="L161" s="226"/>
    </row>
    <row r="162" spans="12:12">
      <c r="L162" s="226"/>
    </row>
    <row r="163" spans="12:12">
      <c r="L163" s="226"/>
    </row>
    <row r="164" spans="12:12">
      <c r="L164" s="226"/>
    </row>
    <row r="165" spans="12:12">
      <c r="L165" s="226"/>
    </row>
    <row r="166" spans="12:12">
      <c r="L166" s="226"/>
    </row>
    <row r="167" spans="12:12">
      <c r="L167" s="226"/>
    </row>
    <row r="168" spans="12:12">
      <c r="L168" s="226"/>
    </row>
    <row r="169" spans="12:12">
      <c r="L169" s="226"/>
    </row>
    <row r="170" spans="12:12">
      <c r="L170" s="226"/>
    </row>
    <row r="171" spans="12:12">
      <c r="L171" s="226"/>
    </row>
    <row r="172" spans="12:12">
      <c r="L172" s="226"/>
    </row>
    <row r="173" spans="12:12">
      <c r="L173" s="226"/>
    </row>
    <row r="174" spans="12:12">
      <c r="L174" s="226"/>
    </row>
    <row r="175" spans="12:12">
      <c r="L175" s="226"/>
    </row>
    <row r="176" spans="12:12">
      <c r="L176" s="226"/>
    </row>
    <row r="177" spans="12:12">
      <c r="L177" s="226"/>
    </row>
    <row r="178" spans="12:12">
      <c r="L178" s="226"/>
    </row>
    <row r="179" spans="12:12">
      <c r="L179" s="226"/>
    </row>
    <row r="180" spans="12:12">
      <c r="L180" s="226"/>
    </row>
    <row r="181" spans="12:12">
      <c r="L181" s="226"/>
    </row>
    <row r="182" spans="12:12">
      <c r="L182" s="226"/>
    </row>
    <row r="183" spans="12:12">
      <c r="L183" s="226"/>
    </row>
    <row r="184" spans="12:12">
      <c r="L184" s="226"/>
    </row>
    <row r="185" spans="12:12">
      <c r="L185" s="226"/>
    </row>
    <row r="186" spans="12:12">
      <c r="L186" s="226"/>
    </row>
    <row r="187" spans="12:12">
      <c r="L187" s="226"/>
    </row>
    <row r="188" spans="12:12">
      <c r="L188" s="226"/>
    </row>
    <row r="189" spans="12:12">
      <c r="L189" s="226"/>
    </row>
    <row r="190" spans="12:12">
      <c r="L190" s="226"/>
    </row>
    <row r="191" spans="12:12">
      <c r="L191" s="226"/>
    </row>
    <row r="192" spans="12:12">
      <c r="L192" s="226"/>
    </row>
    <row r="193" spans="12:12">
      <c r="L193" s="226"/>
    </row>
    <row r="194" spans="12:12">
      <c r="L194" s="226"/>
    </row>
    <row r="195" spans="12:12">
      <c r="L195" s="226"/>
    </row>
    <row r="196" spans="12:12">
      <c r="L196" s="226"/>
    </row>
    <row r="197" spans="12:12">
      <c r="L197" s="226"/>
    </row>
    <row r="198" spans="12:12">
      <c r="L198" s="226"/>
    </row>
    <row r="199" spans="12:12">
      <c r="L199" s="226"/>
    </row>
    <row r="200" spans="12:12">
      <c r="L200" s="226"/>
    </row>
    <row r="201" spans="12:12">
      <c r="L201" s="226"/>
    </row>
    <row r="202" spans="12:12">
      <c r="L202" s="226"/>
    </row>
    <row r="203" spans="12:12">
      <c r="L203" s="226"/>
    </row>
    <row r="204" spans="12:12">
      <c r="L204" s="226"/>
    </row>
    <row r="205" spans="12:12">
      <c r="L205" s="226"/>
    </row>
    <row r="206" spans="12:12">
      <c r="L206" s="226"/>
    </row>
    <row r="207" spans="12:12">
      <c r="L207" s="226"/>
    </row>
    <row r="208" spans="12:12">
      <c r="L208" s="226"/>
    </row>
    <row r="209" spans="12:12">
      <c r="L209" s="226"/>
    </row>
    <row r="210" spans="12:12">
      <c r="L210" s="226"/>
    </row>
    <row r="211" spans="12:12">
      <c r="L211" s="226"/>
    </row>
    <row r="212" spans="12:12">
      <c r="L212" s="226"/>
    </row>
    <row r="213" spans="12:12">
      <c r="L213" s="226"/>
    </row>
    <row r="214" spans="12:12">
      <c r="L214" s="226"/>
    </row>
    <row r="215" spans="12:12">
      <c r="L215" s="226"/>
    </row>
    <row r="216" spans="12:12">
      <c r="L216" s="226"/>
    </row>
    <row r="217" spans="12:12">
      <c r="L217" s="226"/>
    </row>
    <row r="218" spans="12:12">
      <c r="L218" s="226"/>
    </row>
    <row r="219" spans="12:12">
      <c r="L219" s="226"/>
    </row>
    <row r="220" spans="12:12">
      <c r="L220" s="226"/>
    </row>
    <row r="221" spans="12:12">
      <c r="L221" s="226"/>
    </row>
    <row r="222" spans="12:12">
      <c r="L222" s="226"/>
    </row>
    <row r="223" spans="12:12">
      <c r="L223" s="226"/>
    </row>
    <row r="224" spans="12:12">
      <c r="L224" s="226"/>
    </row>
    <row r="225" spans="12:12">
      <c r="L225" s="226"/>
    </row>
    <row r="226" spans="12:12">
      <c r="L226" s="226"/>
    </row>
    <row r="227" spans="12:12">
      <c r="L227" s="226"/>
    </row>
    <row r="228" spans="12:12">
      <c r="L228" s="226"/>
    </row>
    <row r="229" spans="12:12">
      <c r="L229" s="226"/>
    </row>
    <row r="230" spans="12:12">
      <c r="L230" s="226"/>
    </row>
    <row r="231" spans="12:12">
      <c r="L231" s="226"/>
    </row>
    <row r="232" spans="12:12">
      <c r="L232" s="226"/>
    </row>
    <row r="233" spans="12:12">
      <c r="L233" s="226"/>
    </row>
    <row r="234" spans="12:12">
      <c r="L234" s="226"/>
    </row>
    <row r="235" spans="12:12">
      <c r="L235" s="226"/>
    </row>
    <row r="236" spans="12:12">
      <c r="L236" s="226"/>
    </row>
    <row r="237" spans="12:12">
      <c r="L237" s="226"/>
    </row>
    <row r="238" spans="12:12">
      <c r="L238" s="226"/>
    </row>
    <row r="239" spans="12:12">
      <c r="L239" s="226"/>
    </row>
    <row r="240" spans="12:12">
      <c r="L240" s="226"/>
    </row>
    <row r="241" spans="12:12">
      <c r="L241" s="226"/>
    </row>
    <row r="242" spans="12:12">
      <c r="L242" s="226"/>
    </row>
    <row r="243" spans="12:12">
      <c r="L243" s="226"/>
    </row>
    <row r="244" spans="12:12">
      <c r="L244" s="226"/>
    </row>
    <row r="245" spans="12:12">
      <c r="L245" s="226"/>
    </row>
    <row r="246" spans="12:12">
      <c r="L246" s="226"/>
    </row>
    <row r="247" spans="12:12">
      <c r="L247" s="226"/>
    </row>
    <row r="248" spans="12:12">
      <c r="L248" s="226"/>
    </row>
    <row r="249" spans="12:12">
      <c r="L249" s="226"/>
    </row>
    <row r="250" spans="12:12">
      <c r="L250" s="226"/>
    </row>
    <row r="251" spans="12:12">
      <c r="L251" s="226"/>
    </row>
    <row r="252" spans="12:12">
      <c r="L252" s="226"/>
    </row>
    <row r="253" spans="12:12">
      <c r="L253" s="226"/>
    </row>
    <row r="254" spans="12:12">
      <c r="L254" s="226"/>
    </row>
    <row r="255" spans="12:12">
      <c r="L255" s="226"/>
    </row>
    <row r="256" spans="12:12">
      <c r="L256" s="226"/>
    </row>
    <row r="257" spans="12:12">
      <c r="L257" s="226"/>
    </row>
    <row r="258" spans="12:12">
      <c r="L258" s="226"/>
    </row>
    <row r="259" spans="12:12">
      <c r="L259" s="226"/>
    </row>
    <row r="260" spans="12:12">
      <c r="L260" s="226"/>
    </row>
    <row r="261" spans="12:12">
      <c r="L261" s="226"/>
    </row>
    <row r="262" spans="12:12">
      <c r="L262" s="226"/>
    </row>
    <row r="263" spans="12:12">
      <c r="L263" s="226"/>
    </row>
    <row r="264" spans="12:12">
      <c r="L264" s="226"/>
    </row>
    <row r="265" spans="12:12">
      <c r="L265" s="226"/>
    </row>
    <row r="266" spans="12:12">
      <c r="L266" s="226"/>
    </row>
    <row r="267" spans="12:12">
      <c r="L267" s="226"/>
    </row>
    <row r="268" spans="12:12">
      <c r="L268" s="226"/>
    </row>
    <row r="269" spans="12:12">
      <c r="L269" s="226"/>
    </row>
    <row r="270" spans="12:12">
      <c r="L270" s="226"/>
    </row>
    <row r="271" spans="12:12">
      <c r="L271" s="226"/>
    </row>
    <row r="272" spans="12:12">
      <c r="L272" s="226"/>
    </row>
    <row r="273" spans="12:12">
      <c r="L273" s="226"/>
    </row>
    <row r="274" spans="12:12">
      <c r="L274" s="226"/>
    </row>
    <row r="275" spans="12:12">
      <c r="L275" s="226"/>
    </row>
    <row r="276" spans="12:12">
      <c r="L276" s="226"/>
    </row>
    <row r="277" spans="12:12">
      <c r="L277" s="226"/>
    </row>
    <row r="278" spans="12:12">
      <c r="L278" s="226"/>
    </row>
    <row r="279" spans="12:12">
      <c r="L279" s="226"/>
    </row>
    <row r="280" spans="12:12">
      <c r="L280" s="226"/>
    </row>
    <row r="281" spans="12:12">
      <c r="L281" s="226"/>
    </row>
    <row r="282" spans="12:12">
      <c r="L282" s="226"/>
    </row>
    <row r="283" spans="12:12">
      <c r="L283" s="226"/>
    </row>
    <row r="284" spans="12:12">
      <c r="L284" s="226"/>
    </row>
    <row r="285" spans="12:12">
      <c r="L285" s="226"/>
    </row>
    <row r="286" spans="12:12">
      <c r="L286" s="226"/>
    </row>
    <row r="287" spans="12:12">
      <c r="L287" s="226"/>
    </row>
    <row r="288" spans="12:12">
      <c r="L288" s="226"/>
    </row>
    <row r="289" spans="12:12">
      <c r="L289" s="226"/>
    </row>
    <row r="290" spans="12:12">
      <c r="L290" s="226"/>
    </row>
    <row r="291" spans="12:12">
      <c r="L291" s="226"/>
    </row>
    <row r="292" spans="12:12">
      <c r="L292" s="226"/>
    </row>
    <row r="293" spans="12:12">
      <c r="L293" s="226"/>
    </row>
    <row r="294" spans="12:12">
      <c r="L294" s="226"/>
    </row>
    <row r="295" spans="12:12">
      <c r="L295" s="226"/>
    </row>
    <row r="296" spans="12:12">
      <c r="L296" s="226"/>
    </row>
    <row r="297" spans="12:12">
      <c r="L297" s="226"/>
    </row>
    <row r="298" spans="12:12">
      <c r="L298" s="226"/>
    </row>
    <row r="299" spans="12:12">
      <c r="L299" s="226"/>
    </row>
    <row r="300" spans="12:12">
      <c r="L300" s="226"/>
    </row>
    <row r="301" spans="12:12">
      <c r="L301" s="226"/>
    </row>
    <row r="302" spans="12:12">
      <c r="L302" s="226"/>
    </row>
    <row r="303" spans="12:12">
      <c r="L303" s="226"/>
    </row>
    <row r="304" spans="12:12">
      <c r="L304" s="226"/>
    </row>
    <row r="305" spans="12:12">
      <c r="L305" s="226"/>
    </row>
    <row r="306" spans="12:12">
      <c r="L306" s="226"/>
    </row>
    <row r="307" spans="12:12">
      <c r="L307" s="226"/>
    </row>
    <row r="308" spans="12:12">
      <c r="L308" s="226"/>
    </row>
    <row r="309" spans="12:12">
      <c r="L309" s="226"/>
    </row>
    <row r="310" spans="12:12">
      <c r="L310" s="226"/>
    </row>
    <row r="311" spans="12:12">
      <c r="L311" s="226"/>
    </row>
    <row r="312" spans="12:12">
      <c r="L312" s="226"/>
    </row>
    <row r="313" spans="12:12">
      <c r="L313" s="226"/>
    </row>
    <row r="314" spans="12:12">
      <c r="L314" s="226"/>
    </row>
    <row r="315" spans="12:12">
      <c r="L315" s="226"/>
    </row>
    <row r="316" spans="12:12">
      <c r="L316" s="226"/>
    </row>
    <row r="317" spans="12:12">
      <c r="L317" s="226"/>
    </row>
    <row r="318" spans="12:12">
      <c r="L318" s="226"/>
    </row>
    <row r="319" spans="12:12">
      <c r="L319" s="226"/>
    </row>
    <row r="320" spans="12:12">
      <c r="L320" s="226"/>
    </row>
    <row r="321" spans="12:12">
      <c r="L321" s="226"/>
    </row>
    <row r="322" spans="12:12">
      <c r="L322" s="226"/>
    </row>
    <row r="323" spans="12:12">
      <c r="L323" s="226"/>
    </row>
    <row r="324" spans="12:12">
      <c r="L324" s="226"/>
    </row>
    <row r="325" spans="12:12">
      <c r="L325" s="226"/>
    </row>
    <row r="326" spans="12:12">
      <c r="L326" s="226"/>
    </row>
    <row r="327" spans="12:12">
      <c r="L327" s="226"/>
    </row>
    <row r="328" spans="12:12">
      <c r="L328" s="226"/>
    </row>
    <row r="329" spans="12:12">
      <c r="L329" s="226"/>
    </row>
    <row r="330" spans="12:12">
      <c r="L330" s="226"/>
    </row>
    <row r="331" spans="12:12">
      <c r="L331" s="226"/>
    </row>
    <row r="332" spans="12:12">
      <c r="L332" s="226"/>
    </row>
    <row r="333" spans="12:12">
      <c r="L333" s="226"/>
    </row>
    <row r="334" spans="12:12">
      <c r="L334" s="226"/>
    </row>
    <row r="335" spans="12:12">
      <c r="L335" s="226"/>
    </row>
    <row r="336" spans="12:12">
      <c r="L336" s="226"/>
    </row>
    <row r="337" spans="12:12">
      <c r="L337" s="226"/>
    </row>
    <row r="338" spans="12:12">
      <c r="L338" s="226"/>
    </row>
    <row r="339" spans="12:12">
      <c r="L339" s="226"/>
    </row>
    <row r="340" spans="12:12">
      <c r="L340" s="226"/>
    </row>
    <row r="341" spans="12:12">
      <c r="L341" s="226"/>
    </row>
    <row r="342" spans="12:12">
      <c r="L342" s="226"/>
    </row>
    <row r="343" spans="12:12">
      <c r="L343" s="226"/>
    </row>
    <row r="344" spans="12:12">
      <c r="L344" s="226"/>
    </row>
    <row r="345" spans="12:12">
      <c r="L345" s="226"/>
    </row>
    <row r="346" spans="12:12">
      <c r="L346" s="226"/>
    </row>
    <row r="347" spans="12:12">
      <c r="L347" s="226"/>
    </row>
    <row r="348" spans="12:12">
      <c r="L348" s="226"/>
    </row>
    <row r="349" spans="12:12">
      <c r="L349" s="226"/>
    </row>
    <row r="350" spans="12:12">
      <c r="L350" s="226"/>
    </row>
    <row r="351" spans="12:12">
      <c r="L351" s="226"/>
    </row>
    <row r="352" spans="12:12">
      <c r="L352" s="226"/>
    </row>
    <row r="353" spans="12:12">
      <c r="L353" s="226"/>
    </row>
    <row r="354" spans="12:12">
      <c r="L354" s="226"/>
    </row>
    <row r="355" spans="12:12">
      <c r="L355" s="226"/>
    </row>
    <row r="356" spans="12:12">
      <c r="L356" s="226"/>
    </row>
    <row r="357" spans="12:12">
      <c r="L357" s="226"/>
    </row>
    <row r="358" spans="12:12">
      <c r="L358" s="226"/>
    </row>
    <row r="359" spans="12:12">
      <c r="L359" s="226"/>
    </row>
    <row r="360" spans="12:12">
      <c r="L360" s="226"/>
    </row>
    <row r="361" spans="12:12">
      <c r="L361" s="226"/>
    </row>
    <row r="362" spans="12:12">
      <c r="L362" s="226"/>
    </row>
    <row r="363" spans="12:12">
      <c r="L363" s="226"/>
    </row>
    <row r="364" spans="12:12">
      <c r="L364" s="226"/>
    </row>
    <row r="365" spans="12:12">
      <c r="L365" s="226"/>
    </row>
    <row r="366" spans="12:12">
      <c r="L366" s="226"/>
    </row>
    <row r="367" spans="12:12">
      <c r="L367" s="226"/>
    </row>
    <row r="368" spans="12:12">
      <c r="L368" s="226"/>
    </row>
    <row r="369" spans="12:12">
      <c r="L369" s="226"/>
    </row>
    <row r="370" spans="12:12">
      <c r="L370" s="226"/>
    </row>
    <row r="371" spans="12:12">
      <c r="L371" s="226"/>
    </row>
    <row r="372" spans="12:12">
      <c r="L372" s="226"/>
    </row>
    <row r="373" spans="12:12">
      <c r="L373" s="226"/>
    </row>
    <row r="374" spans="12:12">
      <c r="L374" s="226"/>
    </row>
    <row r="375" spans="12:12">
      <c r="L375" s="226"/>
    </row>
    <row r="376" spans="12:12">
      <c r="L376" s="226"/>
    </row>
    <row r="377" spans="12:12">
      <c r="L377" s="226"/>
    </row>
    <row r="378" spans="12:12">
      <c r="L378" s="226"/>
    </row>
    <row r="379" spans="12:12">
      <c r="L379" s="226"/>
    </row>
    <row r="380" spans="12:12">
      <c r="L380" s="226"/>
    </row>
    <row r="381" spans="12:12">
      <c r="L381" s="226"/>
    </row>
    <row r="382" spans="12:12">
      <c r="L382" s="226"/>
    </row>
    <row r="383" spans="12:12">
      <c r="L383" s="226"/>
    </row>
    <row r="384" spans="12:12">
      <c r="L384" s="226"/>
    </row>
    <row r="385" spans="12:12">
      <c r="L385" s="226"/>
    </row>
    <row r="386" spans="12:12">
      <c r="L386" s="226"/>
    </row>
    <row r="387" spans="12:12">
      <c r="L387" s="226"/>
    </row>
    <row r="388" spans="12:12">
      <c r="L388" s="226"/>
    </row>
    <row r="389" spans="12:12">
      <c r="L389" s="226"/>
    </row>
    <row r="390" spans="12:12">
      <c r="L390" s="226"/>
    </row>
    <row r="391" spans="12:12">
      <c r="L391" s="226"/>
    </row>
    <row r="392" spans="12:12">
      <c r="L392" s="226"/>
    </row>
    <row r="393" spans="12:12">
      <c r="L393" s="226"/>
    </row>
    <row r="394" spans="12:12">
      <c r="L394" s="226"/>
    </row>
    <row r="395" spans="12:12">
      <c r="L395" s="226"/>
    </row>
    <row r="396" spans="12:12">
      <c r="L396" s="226"/>
    </row>
    <row r="397" spans="12:12">
      <c r="L397" s="226"/>
    </row>
    <row r="398" spans="12:12">
      <c r="L398" s="226"/>
    </row>
    <row r="399" spans="12:12">
      <c r="L399" s="226"/>
    </row>
    <row r="400" spans="12:12">
      <c r="L400" s="226"/>
    </row>
    <row r="401" spans="12:12">
      <c r="L401" s="226"/>
    </row>
    <row r="402" spans="12:12">
      <c r="L402" s="226"/>
    </row>
    <row r="403" spans="12:12">
      <c r="L403" s="226"/>
    </row>
    <row r="404" spans="12:12">
      <c r="L404" s="226"/>
    </row>
    <row r="405" spans="12:12">
      <c r="L405" s="226"/>
    </row>
    <row r="406" spans="12:12">
      <c r="L406" s="226"/>
    </row>
    <row r="407" spans="12:12">
      <c r="L407" s="226"/>
    </row>
    <row r="408" spans="12:12">
      <c r="L408" s="226"/>
    </row>
    <row r="409" spans="12:12">
      <c r="L409" s="226"/>
    </row>
    <row r="410" spans="12:12">
      <c r="L410" s="226"/>
    </row>
    <row r="411" spans="12:12">
      <c r="L411" s="226"/>
    </row>
    <row r="412" spans="12:12">
      <c r="L412" s="226"/>
    </row>
    <row r="413" spans="12:12">
      <c r="L413" s="226"/>
    </row>
    <row r="414" spans="12:12">
      <c r="L414" s="226"/>
    </row>
    <row r="415" spans="12:12">
      <c r="L415" s="226"/>
    </row>
    <row r="416" spans="12:12">
      <c r="L416" s="226"/>
    </row>
    <row r="417" spans="12:12">
      <c r="L417" s="226"/>
    </row>
    <row r="418" spans="12:12">
      <c r="L418" s="226"/>
    </row>
    <row r="419" spans="12:12">
      <c r="L419" s="226"/>
    </row>
    <row r="420" spans="12:12">
      <c r="L420" s="226"/>
    </row>
    <row r="421" spans="12:12">
      <c r="L421" s="226"/>
    </row>
    <row r="422" spans="12:12">
      <c r="L422" s="226"/>
    </row>
    <row r="423" spans="12:12">
      <c r="L423" s="226"/>
    </row>
    <row r="424" spans="12:12">
      <c r="L424" s="226"/>
    </row>
    <row r="425" spans="12:12">
      <c r="L425" s="226"/>
    </row>
    <row r="426" spans="12:12">
      <c r="L426" s="226"/>
    </row>
    <row r="427" spans="12:12">
      <c r="L427" s="226"/>
    </row>
    <row r="428" spans="12:12">
      <c r="L428" s="226"/>
    </row>
    <row r="429" spans="12:12">
      <c r="L429" s="226"/>
    </row>
    <row r="430" spans="12:12">
      <c r="L430" s="226"/>
    </row>
    <row r="431" spans="12:12">
      <c r="L431" s="226"/>
    </row>
    <row r="432" spans="12:12">
      <c r="L432" s="226"/>
    </row>
    <row r="433" spans="12:12">
      <c r="L433" s="226"/>
    </row>
    <row r="434" spans="12:12">
      <c r="L434" s="226"/>
    </row>
    <row r="435" spans="12:12">
      <c r="L435" s="226"/>
    </row>
    <row r="436" spans="12:12">
      <c r="L436" s="226"/>
    </row>
    <row r="437" spans="12:12">
      <c r="L437" s="226"/>
    </row>
    <row r="438" spans="12:12">
      <c r="L438" s="226"/>
    </row>
    <row r="439" spans="12:12">
      <c r="L439" s="226"/>
    </row>
    <row r="440" spans="12:12">
      <c r="L440" s="226"/>
    </row>
    <row r="441" spans="12:12">
      <c r="L441" s="226"/>
    </row>
    <row r="442" spans="12:12">
      <c r="L442" s="226"/>
    </row>
    <row r="443" spans="12:12">
      <c r="L443" s="226"/>
    </row>
    <row r="444" spans="12:12">
      <c r="L444" s="226"/>
    </row>
    <row r="445" spans="12:12">
      <c r="L445" s="226"/>
    </row>
    <row r="446" spans="12:12">
      <c r="L446" s="226"/>
    </row>
    <row r="447" spans="12:12">
      <c r="L447" s="226"/>
    </row>
    <row r="448" spans="12:12">
      <c r="L448" s="226"/>
    </row>
    <row r="449" spans="12:12">
      <c r="L449" s="226"/>
    </row>
    <row r="450" spans="12:12">
      <c r="L450" s="226"/>
    </row>
    <row r="451" spans="12:12">
      <c r="L451" s="226"/>
    </row>
    <row r="452" spans="12:12">
      <c r="L452" s="226"/>
    </row>
    <row r="453" spans="12:12">
      <c r="L453" s="226"/>
    </row>
    <row r="454" spans="12:12">
      <c r="L454" s="226"/>
    </row>
    <row r="455" spans="12:12">
      <c r="L455" s="226"/>
    </row>
    <row r="456" spans="12:12">
      <c r="L456" s="226"/>
    </row>
    <row r="457" spans="12:12">
      <c r="L457" s="226"/>
    </row>
    <row r="458" spans="12:12">
      <c r="L458" s="226"/>
    </row>
    <row r="459" spans="12:12">
      <c r="L459" s="226"/>
    </row>
    <row r="460" spans="12:12">
      <c r="L460" s="226"/>
    </row>
    <row r="461" spans="12:12">
      <c r="L461" s="226"/>
    </row>
    <row r="462" spans="12:12">
      <c r="L462" s="226"/>
    </row>
    <row r="463" spans="12:12">
      <c r="L463" s="226"/>
    </row>
    <row r="464" spans="12:12">
      <c r="L464" s="226"/>
    </row>
    <row r="465" spans="12:12">
      <c r="L465" s="226"/>
    </row>
    <row r="466" spans="12:12">
      <c r="L466" s="226"/>
    </row>
    <row r="467" spans="12:12">
      <c r="L467" s="226"/>
    </row>
    <row r="468" spans="12:12">
      <c r="L468" s="226"/>
    </row>
    <row r="469" spans="12:12">
      <c r="L469" s="226"/>
    </row>
    <row r="470" spans="12:12">
      <c r="L470" s="226"/>
    </row>
    <row r="471" spans="12:12">
      <c r="L471" s="226"/>
    </row>
    <row r="472" spans="12:12">
      <c r="L472" s="226"/>
    </row>
    <row r="473" spans="12:12">
      <c r="L473" s="226"/>
    </row>
    <row r="474" spans="12:12">
      <c r="L474" s="226"/>
    </row>
    <row r="475" spans="12:12">
      <c r="L475" s="226"/>
    </row>
    <row r="476" spans="12:12">
      <c r="L476" s="226"/>
    </row>
    <row r="477" spans="12:12">
      <c r="L477" s="226"/>
    </row>
    <row r="478" spans="12:12">
      <c r="L478" s="226"/>
    </row>
    <row r="479" spans="12:12">
      <c r="L479" s="226"/>
    </row>
    <row r="480" spans="12:12">
      <c r="L480" s="226"/>
    </row>
    <row r="481" spans="12:12">
      <c r="L481" s="226"/>
    </row>
    <row r="482" spans="12:12">
      <c r="L482" s="226"/>
    </row>
    <row r="483" spans="12:12">
      <c r="L483" s="226"/>
    </row>
    <row r="484" spans="12:12">
      <c r="L484" s="226"/>
    </row>
    <row r="485" spans="12:12">
      <c r="L485" s="226"/>
    </row>
    <row r="486" spans="12:12">
      <c r="L486" s="226"/>
    </row>
    <row r="487" spans="12:12">
      <c r="L487" s="226"/>
    </row>
    <row r="488" spans="12:12">
      <c r="L488" s="226"/>
    </row>
    <row r="489" spans="12:12">
      <c r="L489" s="226"/>
    </row>
    <row r="490" spans="12:12">
      <c r="L490" s="226"/>
    </row>
    <row r="491" spans="12:12">
      <c r="L491" s="226"/>
    </row>
    <row r="492" spans="12:12">
      <c r="L492" s="226"/>
    </row>
    <row r="493" spans="12:12">
      <c r="L493" s="226"/>
    </row>
    <row r="494" spans="12:12">
      <c r="L494" s="226"/>
    </row>
    <row r="495" spans="12:12">
      <c r="L495" s="226"/>
    </row>
    <row r="496" spans="12:12">
      <c r="L496" s="226"/>
    </row>
    <row r="497" spans="12:12">
      <c r="L497" s="226"/>
    </row>
    <row r="498" spans="12:12">
      <c r="L498" s="226"/>
    </row>
    <row r="499" spans="12:12">
      <c r="L499" s="226"/>
    </row>
    <row r="500" spans="12:12">
      <c r="L500" s="226"/>
    </row>
    <row r="501" spans="12:12">
      <c r="L501" s="226"/>
    </row>
  </sheetData>
  <sheetProtection sheet="1" objects="1" scenarios="1"/>
  <mergeCells count="41">
    <mergeCell ref="S16:S17"/>
    <mergeCell ref="T16:T17"/>
    <mergeCell ref="U16:U17"/>
    <mergeCell ref="V16:AB16"/>
    <mergeCell ref="N16:N17"/>
    <mergeCell ref="O16:O17"/>
    <mergeCell ref="P16:P17"/>
    <mergeCell ref="Q16:Q17"/>
    <mergeCell ref="R16:R17"/>
    <mergeCell ref="H16:H17"/>
    <mergeCell ref="I16:I17"/>
    <mergeCell ref="J16:J17"/>
    <mergeCell ref="K16:K17"/>
    <mergeCell ref="M16:M17"/>
    <mergeCell ref="L16:L17"/>
    <mergeCell ref="A16:A17"/>
    <mergeCell ref="B16:B17"/>
    <mergeCell ref="C16:C17"/>
    <mergeCell ref="D16:F16"/>
    <mergeCell ref="G16:G17"/>
    <mergeCell ref="A12:AB12"/>
    <mergeCell ref="A13:AD13"/>
    <mergeCell ref="A14:C15"/>
    <mergeCell ref="D14:F15"/>
    <mergeCell ref="G14:K15"/>
    <mergeCell ref="L14:AB15"/>
    <mergeCell ref="B1:C1"/>
    <mergeCell ref="H1:N2"/>
    <mergeCell ref="B2:C2"/>
    <mergeCell ref="H3:N3"/>
    <mergeCell ref="H4:O4"/>
    <mergeCell ref="C10:G10"/>
    <mergeCell ref="I10:K10"/>
    <mergeCell ref="I11:K11"/>
    <mergeCell ref="M11:Q11"/>
    <mergeCell ref="H5:N5"/>
    <mergeCell ref="A7:AD7"/>
    <mergeCell ref="G8:S8"/>
    <mergeCell ref="C9:G9"/>
    <mergeCell ref="I9:K9"/>
    <mergeCell ref="M9:N9"/>
  </mergeCells>
  <pageMargins left="0.78749999999999998" right="0.78749999999999998" top="1.05277777777778" bottom="1.05277777777778" header="0.78749999999999998" footer="0.78749999999999998"/>
  <pageSetup firstPageNumber="0" orientation="portrait" horizontalDpi="300" verticalDpi="300"/>
  <headerFooter>
    <oddHeader>&amp;C&amp;"Times New Roman,Regular"&amp;12&amp;A</oddHeader>
    <oddFooter>&amp;C&amp;"Times New Roman,Regular"&amp;12Page &amp;P</oddFooter>
  </headerFooter>
  <drawing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63"/>
  <sheetViews>
    <sheetView zoomScaleNormal="100" workbookViewId="0">
      <selection activeCell="A2" sqref="A2"/>
    </sheetView>
  </sheetViews>
  <sheetFormatPr defaultColWidth="8.140625" defaultRowHeight="12.75"/>
  <cols>
    <col min="1" max="1" width="15.7109375" style="21" customWidth="1"/>
    <col min="2" max="2" width="19.85546875" style="21" customWidth="1"/>
    <col min="3" max="3" width="19.85546875" customWidth="1"/>
    <col min="4" max="4" width="10.7109375" customWidth="1"/>
    <col min="5" max="5" width="8.140625" customWidth="1"/>
    <col min="6" max="6" width="16.140625" customWidth="1"/>
    <col min="7" max="8" width="12.85546875" customWidth="1"/>
    <col min="9" max="9" width="16.140625" style="210" customWidth="1"/>
    <col min="10" max="10" width="27.42578125" customWidth="1"/>
    <col min="11" max="11" width="15.85546875" style="22" customWidth="1"/>
    <col min="12" max="12" width="10.7109375" customWidth="1"/>
    <col min="13" max="15" width="10" customWidth="1"/>
    <col min="16" max="16" width="9.85546875" customWidth="1"/>
    <col min="17" max="17" width="12.85546875" customWidth="1"/>
    <col min="18" max="19" width="8.28515625" customWidth="1"/>
    <col min="20" max="20" width="11.85546875" customWidth="1"/>
    <col min="21" max="21" width="16.140625" customWidth="1"/>
    <col min="22" max="22" width="14.28515625" customWidth="1"/>
    <col min="23" max="23" width="12.42578125" customWidth="1"/>
    <col min="24" max="24" width="11.28515625" customWidth="1"/>
    <col min="25" max="25" width="27.42578125" customWidth="1"/>
    <col min="26" max="28" width="21.85546875" customWidth="1"/>
    <col min="29" max="29" width="27.28515625" customWidth="1"/>
    <col min="30" max="32" width="42.42578125" customWidth="1"/>
    <col min="33" max="33" width="20.42578125" customWidth="1"/>
    <col min="34" max="34" width="16.85546875" customWidth="1"/>
  </cols>
  <sheetData>
    <row r="1" spans="1:34" ht="14.85" customHeight="1">
      <c r="A1" s="21" t="s">
        <v>3</v>
      </c>
      <c r="B1" s="23" t="s">
        <v>64</v>
      </c>
      <c r="C1" s="23" t="s">
        <v>65</v>
      </c>
      <c r="D1" s="23" t="s">
        <v>66</v>
      </c>
      <c r="E1" t="s">
        <v>67</v>
      </c>
      <c r="F1" s="23" t="s">
        <v>68</v>
      </c>
      <c r="G1" s="23" t="s">
        <v>69</v>
      </c>
      <c r="H1" s="23" t="s">
        <v>70</v>
      </c>
      <c r="I1" s="211" t="s">
        <v>71</v>
      </c>
      <c r="J1" t="s">
        <v>72</v>
      </c>
      <c r="K1" s="24" t="s">
        <v>73</v>
      </c>
      <c r="L1" t="s">
        <v>40</v>
      </c>
      <c r="M1" t="s">
        <v>41</v>
      </c>
      <c r="N1" t="s">
        <v>42</v>
      </c>
      <c r="O1" t="s">
        <v>43</v>
      </c>
      <c r="P1" s="23" t="s">
        <v>74</v>
      </c>
      <c r="Q1" s="23" t="s">
        <v>75</v>
      </c>
      <c r="R1" t="s">
        <v>46</v>
      </c>
      <c r="S1" t="s">
        <v>38</v>
      </c>
      <c r="T1" t="s">
        <v>76</v>
      </c>
      <c r="U1" t="s">
        <v>77</v>
      </c>
      <c r="V1" s="23" t="s">
        <v>78</v>
      </c>
      <c r="W1" t="s">
        <v>49</v>
      </c>
      <c r="X1" s="23" t="s">
        <v>79</v>
      </c>
      <c r="Y1" t="s">
        <v>80</v>
      </c>
      <c r="Z1" s="23" t="s">
        <v>81</v>
      </c>
      <c r="AA1" s="23" t="s">
        <v>82</v>
      </c>
      <c r="AB1" t="s">
        <v>83</v>
      </c>
      <c r="AC1" t="s">
        <v>194</v>
      </c>
      <c r="AD1" t="s">
        <v>84</v>
      </c>
      <c r="AE1" t="s">
        <v>85</v>
      </c>
      <c r="AF1" s="23" t="s">
        <v>86</v>
      </c>
      <c r="AG1" s="23" t="s">
        <v>87</v>
      </c>
      <c r="AH1" t="s">
        <v>88</v>
      </c>
    </row>
    <row r="2" spans="1:34" ht="14.85" customHeight="1">
      <c r="A2" s="25" t="str">
        <f>IF('Testing information'!AE19="X",'Request Testing'!$C$10,"")</f>
        <v/>
      </c>
      <c r="B2" s="26" t="str">
        <f>IF('Testing information'!AM19="","",A2)</f>
        <v/>
      </c>
      <c r="C2" t="str">
        <f>IF('Testing information'!G19&gt;0,'Testing information'!G19,"")</f>
        <v/>
      </c>
      <c r="D2" s="23" t="str">
        <f>IF('Request Testing'!G19&lt;1,'Testing information'!B19,"")</f>
        <v/>
      </c>
      <c r="E2" t="str">
        <f>IF('Request Testing'!G19&lt;1,'Testing information'!AF19,"")</f>
        <v/>
      </c>
      <c r="F2" s="23" t="str">
        <f>IF(OR('Request Testing'!L19&gt;0,'Request Testing'!M19&gt;0,'Request Testing'!N19&gt;0,'Request Testing'!O19&gt;0),'Request Testing'!I19,"")</f>
        <v/>
      </c>
      <c r="G2" s="23" t="str">
        <f>IF(OR('Request Testing'!M19&gt;0,'Request Testing'!N19&gt;0,'Request Testing'!O19&gt;0,'Request Testing'!P19&gt;0),'Request Testing'!J19,"")</f>
        <v/>
      </c>
      <c r="H2" s="23" t="str">
        <f>IF(OR('Request Testing'!L19&gt;0,'Request Testing'!M19&gt;0,'Request Testing'!N19&gt;0,'Request Testing'!O19&gt;0),'Request Testing'!K19,"")</f>
        <v/>
      </c>
      <c r="I2" s="210" t="str">
        <f>IF('Testing information'!A19&gt;0,'Testing information'!A19,"")</f>
        <v/>
      </c>
      <c r="J2" s="27" t="str">
        <f>IF('Testing information'!AG19="BLOOD CARD","B",IF('Testing information'!AH19="Hair Card","H",IF('Testing information'!AI19="AllFlex Tags","T","")))</f>
        <v/>
      </c>
      <c r="K2" s="28" t="str">
        <f>IF('Request Testing'!J19&gt;0,IF(OR(Y2="K",AA2="K"),(CONCATENATE(AH2," ALTS ",'Request Testing'!J19))),AH2)</f>
        <v/>
      </c>
      <c r="L2" t="str">
        <f>IF('Testing information'!V19="AM","K","")</f>
        <v/>
      </c>
      <c r="M2" t="str">
        <f>IF('Testing information'!W19="NH","K","")</f>
        <v/>
      </c>
      <c r="N2" t="str">
        <f>IF('Testing information'!X19="CA","K","")</f>
        <v/>
      </c>
      <c r="O2" t="str">
        <f>IF('Testing information'!Y19="DD","K","")</f>
        <v/>
      </c>
      <c r="P2" t="str">
        <f>IF('Testing information'!AA19="PHA","K","")</f>
        <v/>
      </c>
      <c r="Q2" t="str">
        <f>IF('Testing information'!Z19="TH","K","")</f>
        <v/>
      </c>
      <c r="R2" t="str">
        <f>IF('Testing information'!AB19="OS","K","")</f>
        <v/>
      </c>
      <c r="S2" t="str">
        <f>IF('Testing information'!AR19="OH","K","")</f>
        <v/>
      </c>
      <c r="T2" s="23" t="str">
        <f>IF('Testing information'!Q19="","","K")</f>
        <v/>
      </c>
      <c r="U2" t="str">
        <f>IF('Testing information'!AQ19="RC","K","")</f>
        <v/>
      </c>
      <c r="V2" s="23" t="str">
        <f>IF('Testing information'!P19="","","K")</f>
        <v/>
      </c>
      <c r="W2" t="str">
        <f>IF('Testing information'!AS19="BVD","K","")</f>
        <v/>
      </c>
      <c r="X2" t="str">
        <f>IF('Testing information'!AP19="DL","K","")</f>
        <v/>
      </c>
      <c r="Y2" t="str">
        <f>IF('Testing information'!AM19="PV","K","")</f>
        <v/>
      </c>
      <c r="Z2" t="str">
        <f>IF(AB2="K","150k",IF(AC2="K","100K",IF(AD2="K","C100K",IF(AE2="K","9K",""))))</f>
        <v/>
      </c>
      <c r="AA2" s="29" t="str">
        <f t="shared" ref="AA2:AA65" si="0">IF(AB2="K","K",IF(AC2="K","K",IF(AE2="K","K",IF(AD2="K","K",""))))</f>
        <v/>
      </c>
      <c r="AB2" t="str">
        <f>IF('Testing information'!AJ19="GGP-HD","K","")</f>
        <v/>
      </c>
      <c r="AC2" t="str">
        <f>IF('Testing information'!AK19="GGP-LD","K","")</f>
        <v/>
      </c>
      <c r="AD2" t="str">
        <f>IF('Testing information'!AK19="CHR","K","")</f>
        <v/>
      </c>
      <c r="AE2" t="str">
        <f>IF('Testing information'!AL19="GGP-uLD","K","")</f>
        <v/>
      </c>
      <c r="AF2" t="str">
        <f>IF('Testing information'!BA19="Run Panel","DP2","")</f>
        <v/>
      </c>
      <c r="AG2" t="str">
        <f t="shared" ref="AG2:AG65" si="1">IF(AF2="DP2","K","")</f>
        <v/>
      </c>
      <c r="AH2" s="28" t="str">
        <f t="shared" ref="AH2:AH65" si="2">IF(Y2="K","PV",IF(Z2&gt;0,Z2,""))</f>
        <v/>
      </c>
    </row>
    <row r="3" spans="1:34" ht="14.85" customHeight="1">
      <c r="A3" s="25" t="str">
        <f>IF('Testing information'!AE20="X",'Request Testing'!$C$10,"")</f>
        <v/>
      </c>
      <c r="B3" s="26" t="str">
        <f>IF('Testing information'!AM20="","",A3)</f>
        <v/>
      </c>
      <c r="C3" t="str">
        <f>IF('Testing information'!G20&gt;0,'Testing information'!G20,"")</f>
        <v/>
      </c>
      <c r="D3" s="23" t="str">
        <f>IF('Request Testing'!G20&lt;1,'Testing information'!B20,"")</f>
        <v/>
      </c>
      <c r="E3" t="str">
        <f>IF('Request Testing'!G20&lt;1,'Testing information'!AF20,"")</f>
        <v/>
      </c>
      <c r="F3" s="23" t="str">
        <f>IF(OR('Request Testing'!L20&gt;0,'Request Testing'!M20&gt;0,'Request Testing'!N20&gt;0,'Request Testing'!O20&gt;0),'Request Testing'!I20,"")</f>
        <v/>
      </c>
      <c r="G3" s="23" t="str">
        <f>IF('Testing information'!J20="","",'Testing information'!J20)</f>
        <v/>
      </c>
      <c r="H3" s="23" t="str">
        <f>IF(OR('Request Testing'!L20&gt;0,'Request Testing'!M20&gt;0,'Request Testing'!N20&gt;0,'Request Testing'!O20&gt;0),'Request Testing'!K20,"")</f>
        <v/>
      </c>
      <c r="I3" s="210" t="str">
        <f>IF('Testing information'!A20&gt;0,'Testing information'!A20,"")</f>
        <v/>
      </c>
      <c r="J3" s="27" t="str">
        <f>IF('Testing information'!AG20="BLOOD CARD","B",IF('Testing information'!AH20="Hair Card","H",IF('Testing information'!AI20="AllFlex Tags","T","")))</f>
        <v/>
      </c>
      <c r="K3" s="28" t="str">
        <f>IF('Request Testing'!J20&gt;0,IF(OR(Y3="K",AA3="K"),(CONCATENATE(AH3," ALTS ",'Request Testing'!J20))),AH3)</f>
        <v/>
      </c>
      <c r="L3" t="str">
        <f>IF('Testing information'!V20="AM","K","")</f>
        <v/>
      </c>
      <c r="M3" t="str">
        <f>IF('Testing information'!W20="NH","K","")</f>
        <v/>
      </c>
      <c r="N3" t="str">
        <f>IF('Testing information'!X20="CA","K","")</f>
        <v/>
      </c>
      <c r="O3" t="str">
        <f>IF('Testing information'!Y20="DD","K","")</f>
        <v/>
      </c>
      <c r="P3" t="str">
        <f>IF('Testing information'!AA20="PHA","K","")</f>
        <v/>
      </c>
      <c r="Q3" t="str">
        <f>IF('Testing information'!Z20="TH","K","")</f>
        <v/>
      </c>
      <c r="R3" t="str">
        <f>IF('Testing information'!AB20="OS","K","")</f>
        <v/>
      </c>
      <c r="S3" t="str">
        <f>IF('Testing information'!AR20="OH","K","")</f>
        <v/>
      </c>
      <c r="T3" s="23" t="str">
        <f>IF('Testing information'!Q20="","","K")</f>
        <v/>
      </c>
      <c r="U3" t="str">
        <f>IF('Testing information'!AQ20="RC","K","")</f>
        <v/>
      </c>
      <c r="V3" s="23" t="str">
        <f>IF('Testing information'!P20="","","K")</f>
        <v/>
      </c>
      <c r="W3" t="str">
        <f>IF('Testing information'!AS20="BVD","K","")</f>
        <v/>
      </c>
      <c r="X3" t="str">
        <f>IF('Testing information'!AP20="DL","K","")</f>
        <v/>
      </c>
      <c r="Y3" t="str">
        <f>IF('Testing information'!AM20="PV","K","")</f>
        <v/>
      </c>
      <c r="Z3" t="str">
        <f t="shared" ref="Z3:Z66" si="3">IF(AB3="K","150k",IF(AC3="K","100K",IF(AD3="K","C100K",IF(AE3="K","9K",""))))</f>
        <v/>
      </c>
      <c r="AA3" s="29" t="str">
        <f t="shared" si="0"/>
        <v/>
      </c>
      <c r="AB3" t="str">
        <f>IF('Testing information'!AJ20="GGP-HD","K","")</f>
        <v/>
      </c>
      <c r="AC3" t="str">
        <f>IF('Testing information'!AK20="GGP-LD","K","")</f>
        <v/>
      </c>
      <c r="AD3" t="str">
        <f>IF('Testing information'!AK20="CHR","K","")</f>
        <v/>
      </c>
      <c r="AE3" t="str">
        <f>IF('Testing information'!AL20="GGP-uLD","K","")</f>
        <v/>
      </c>
      <c r="AF3" t="str">
        <f>IF('Testing information'!BA20="Run Panel","DP2","")</f>
        <v/>
      </c>
      <c r="AG3" t="str">
        <f t="shared" si="1"/>
        <v/>
      </c>
      <c r="AH3" s="28" t="str">
        <f t="shared" si="2"/>
        <v/>
      </c>
    </row>
    <row r="4" spans="1:34" ht="14.85" customHeight="1">
      <c r="A4" s="25" t="str">
        <f>IF('Testing information'!AE21="X",'Request Testing'!$C$10,"")</f>
        <v/>
      </c>
      <c r="B4" s="26" t="str">
        <f>IF('Testing information'!AM21="","",A4)</f>
        <v/>
      </c>
      <c r="C4" t="str">
        <f>IF('Testing information'!G21&gt;0,'Testing information'!G21,"")</f>
        <v/>
      </c>
      <c r="D4" s="23" t="str">
        <f>IF('Request Testing'!G21&lt;1,'Testing information'!B21,"")</f>
        <v/>
      </c>
      <c r="E4" t="str">
        <f>IF('Request Testing'!G21&lt;1,'Testing information'!AF21,"")</f>
        <v/>
      </c>
      <c r="F4" s="23" t="str">
        <f>IF(OR('Request Testing'!L21&gt;0,'Request Testing'!M21&gt;0,'Request Testing'!N21&gt;0,'Request Testing'!O21&gt;0),'Request Testing'!I21,"")</f>
        <v/>
      </c>
      <c r="G4" s="23" t="str">
        <f>IF('Testing information'!J21="","",'Testing information'!J21)</f>
        <v/>
      </c>
      <c r="H4" s="23" t="str">
        <f>IF(OR('Request Testing'!L21&gt;0,'Request Testing'!M21&gt;0,'Request Testing'!N21&gt;0,'Request Testing'!O21&gt;0),'Request Testing'!K21,"")</f>
        <v/>
      </c>
      <c r="I4" s="210" t="str">
        <f>IF('Testing information'!A21&gt;0,'Testing information'!A21,"")</f>
        <v/>
      </c>
      <c r="J4" s="27" t="str">
        <f>IF('Testing information'!AG21="BLOOD CARD","B",IF('Testing information'!AH21="Hair Card","H",IF('Testing information'!AI21="AllFlex Tags","T","")))</f>
        <v/>
      </c>
      <c r="K4" s="28" t="str">
        <f>IF('Request Testing'!J21&gt;0,IF(OR(Y4="K",AA4="K"),(CONCATENATE(AH4," ALTS ",'Request Testing'!J21))),AH4)</f>
        <v/>
      </c>
      <c r="L4" t="str">
        <f>IF('Testing information'!V21="AM","K","")</f>
        <v/>
      </c>
      <c r="M4" t="str">
        <f>IF('Testing information'!W21="NH","K","")</f>
        <v/>
      </c>
      <c r="N4" t="str">
        <f>IF('Testing information'!X21="CA","K","")</f>
        <v/>
      </c>
      <c r="O4" t="str">
        <f>IF('Testing information'!Y21="DD","K","")</f>
        <v/>
      </c>
      <c r="P4" t="str">
        <f>IF('Testing information'!AA21="PHA","K","")</f>
        <v/>
      </c>
      <c r="Q4" t="str">
        <f>IF('Testing information'!Z21="TH","K","")</f>
        <v/>
      </c>
      <c r="R4" t="str">
        <f>IF('Testing information'!AB21="OS","K","")</f>
        <v/>
      </c>
      <c r="S4" t="str">
        <f>IF('Testing information'!AR21="OH","K","")</f>
        <v/>
      </c>
      <c r="T4" s="23" t="str">
        <f>IF('Testing information'!Q21="","","K")</f>
        <v/>
      </c>
      <c r="U4" t="str">
        <f>IF('Testing information'!AQ21="RC","K","")</f>
        <v/>
      </c>
      <c r="V4" s="23" t="str">
        <f>IF('Testing information'!P21="","","K")</f>
        <v/>
      </c>
      <c r="W4" t="str">
        <f>IF('Testing information'!AS21="BVD","K","")</f>
        <v/>
      </c>
      <c r="X4" t="str">
        <f>IF('Testing information'!AP21="DL","K","")</f>
        <v/>
      </c>
      <c r="Y4" t="str">
        <f>IF('Testing information'!AM21="PV","K","")</f>
        <v/>
      </c>
      <c r="Z4" t="str">
        <f t="shared" si="3"/>
        <v/>
      </c>
      <c r="AA4" s="29" t="str">
        <f t="shared" si="0"/>
        <v/>
      </c>
      <c r="AB4" t="str">
        <f>IF('Testing information'!AJ21="GGP-HD","K","")</f>
        <v/>
      </c>
      <c r="AC4" t="str">
        <f>IF('Testing information'!AK21="GGP-LD","K","")</f>
        <v/>
      </c>
      <c r="AD4" t="str">
        <f>IF('Testing information'!AK21="CHR","K","")</f>
        <v/>
      </c>
      <c r="AE4" t="str">
        <f>IF('Testing information'!AL21="GGP-uLD","K","")</f>
        <v/>
      </c>
      <c r="AF4" t="str">
        <f>IF('Testing information'!BA21="Run Panel","DP2","")</f>
        <v/>
      </c>
      <c r="AG4" t="str">
        <f t="shared" si="1"/>
        <v/>
      </c>
      <c r="AH4" s="28" t="str">
        <f t="shared" si="2"/>
        <v/>
      </c>
    </row>
    <row r="5" spans="1:34" ht="14.85" customHeight="1">
      <c r="A5" s="25" t="str">
        <f>IF('Testing information'!AE22="X",'Request Testing'!$C$10,"")</f>
        <v/>
      </c>
      <c r="B5" s="26" t="str">
        <f>IF('Testing information'!AM22="","",A5)</f>
        <v/>
      </c>
      <c r="C5" t="str">
        <f>IF('Testing information'!G22&gt;0,'Testing information'!G22,"")</f>
        <v/>
      </c>
      <c r="D5" s="23" t="str">
        <f>IF('Request Testing'!G22&lt;1,'Testing information'!B22,"")</f>
        <v/>
      </c>
      <c r="E5" t="str">
        <f>IF('Request Testing'!G22&lt;1,'Testing information'!AF22,"")</f>
        <v/>
      </c>
      <c r="F5" s="23" t="str">
        <f>IF(OR('Request Testing'!L22&gt;0,'Request Testing'!M22&gt;0,'Request Testing'!N22&gt;0,'Request Testing'!O22&gt;0),'Request Testing'!I22,"")</f>
        <v/>
      </c>
      <c r="G5" s="23" t="str">
        <f>IF('Testing information'!J22="","",'Testing information'!J22)</f>
        <v/>
      </c>
      <c r="H5" s="23" t="str">
        <f>IF(OR('Request Testing'!L22&gt;0,'Request Testing'!M22&gt;0,'Request Testing'!N22&gt;0,'Request Testing'!O22&gt;0),'Request Testing'!K22,"")</f>
        <v/>
      </c>
      <c r="I5" s="210" t="str">
        <f>IF('Testing information'!A22&gt;0,'Testing information'!A22,"")</f>
        <v/>
      </c>
      <c r="J5" s="27" t="str">
        <f>IF('Testing information'!AG22="BLOOD CARD","B",IF('Testing information'!AH22="Hair Card","H",IF('Testing information'!AI22="AllFlex Tags","T","")))</f>
        <v/>
      </c>
      <c r="K5" s="28" t="str">
        <f>IF('Request Testing'!J22&gt;0,IF(OR(Y5="K",AA5="K"),(CONCATENATE(AH5," ALTS ",'Request Testing'!J22))),AH5)</f>
        <v/>
      </c>
      <c r="L5" t="str">
        <f>IF('Testing information'!V22="AM","K","")</f>
        <v/>
      </c>
      <c r="M5" t="str">
        <f>IF('Testing information'!W22="NH","K","")</f>
        <v/>
      </c>
      <c r="N5" t="str">
        <f>IF('Testing information'!X22="CA","K","")</f>
        <v/>
      </c>
      <c r="O5" t="str">
        <f>IF('Testing information'!Y22="DD","K","")</f>
        <v/>
      </c>
      <c r="P5" t="str">
        <f>IF('Testing information'!AA22="PHA","K","")</f>
        <v/>
      </c>
      <c r="Q5" t="str">
        <f>IF('Testing information'!Z22="TH","K","")</f>
        <v/>
      </c>
      <c r="R5" t="str">
        <f>IF('Testing information'!AB22="OS","K","")</f>
        <v/>
      </c>
      <c r="S5" t="str">
        <f>IF('Testing information'!AR22="OH","K","")</f>
        <v/>
      </c>
      <c r="T5" s="23" t="str">
        <f>IF('Testing information'!Q22="","","K")</f>
        <v/>
      </c>
      <c r="U5" t="str">
        <f>IF('Testing information'!AQ22="RC","K","")</f>
        <v/>
      </c>
      <c r="V5" s="23" t="str">
        <f>IF('Testing information'!P22="","","K")</f>
        <v/>
      </c>
      <c r="W5" t="str">
        <f>IF('Testing information'!AS22="BVD","K","")</f>
        <v/>
      </c>
      <c r="X5" t="str">
        <f>IF('Testing information'!AP22="DL","K","")</f>
        <v/>
      </c>
      <c r="Y5" t="str">
        <f>IF('Testing information'!AM22="PV","K","")</f>
        <v/>
      </c>
      <c r="Z5" t="str">
        <f t="shared" si="3"/>
        <v/>
      </c>
      <c r="AA5" s="29" t="str">
        <f t="shared" si="0"/>
        <v/>
      </c>
      <c r="AB5" t="str">
        <f>IF('Testing information'!AJ22="GGP-HD","K","")</f>
        <v/>
      </c>
      <c r="AC5" t="str">
        <f>IF('Testing information'!AK22="GGP-LD","K","")</f>
        <v/>
      </c>
      <c r="AD5" t="str">
        <f>IF('Testing information'!AK22="CHR","K","")</f>
        <v/>
      </c>
      <c r="AE5" t="str">
        <f>IF('Testing information'!AL22="GGP-uLD","K","")</f>
        <v/>
      </c>
      <c r="AF5" t="str">
        <f>IF('Testing information'!BA22="Run Panel","DP2","")</f>
        <v/>
      </c>
      <c r="AG5" t="str">
        <f t="shared" si="1"/>
        <v/>
      </c>
      <c r="AH5" s="28" t="str">
        <f t="shared" si="2"/>
        <v/>
      </c>
    </row>
    <row r="6" spans="1:34" ht="14.85" customHeight="1">
      <c r="A6" s="25" t="str">
        <f>IF('Testing information'!AE23="X",'Request Testing'!$C$10,"")</f>
        <v/>
      </c>
      <c r="B6" s="26" t="str">
        <f>IF('Testing information'!AM23="","",A6)</f>
        <v/>
      </c>
      <c r="C6" t="str">
        <f>IF('Testing information'!G23&gt;0,'Testing information'!G23,"")</f>
        <v/>
      </c>
      <c r="D6" s="23" t="str">
        <f>IF('Request Testing'!G23&lt;1,'Testing information'!B23,"")</f>
        <v/>
      </c>
      <c r="E6" t="str">
        <f>IF('Request Testing'!G23&lt;1,'Testing information'!AF23,"")</f>
        <v/>
      </c>
      <c r="F6" s="23" t="str">
        <f>IF(OR('Request Testing'!L23&gt;0,'Request Testing'!M23&gt;0,'Request Testing'!N23&gt;0,'Request Testing'!O23&gt;0),'Request Testing'!I23,"")</f>
        <v/>
      </c>
      <c r="G6" s="23" t="str">
        <f>IF('Testing information'!J23="","",'Testing information'!J23)</f>
        <v/>
      </c>
      <c r="H6" s="23" t="str">
        <f>IF(OR('Request Testing'!L23&gt;0,'Request Testing'!M23&gt;0,'Request Testing'!N23&gt;0,'Request Testing'!O23&gt;0),'Request Testing'!K23,"")</f>
        <v/>
      </c>
      <c r="I6" s="210" t="str">
        <f>IF('Testing information'!A23&gt;0,'Testing information'!A23,"")</f>
        <v/>
      </c>
      <c r="J6" s="27" t="str">
        <f>IF('Testing information'!AG23="BLOOD CARD","B",IF('Testing information'!AH23="Hair Card","H",IF('Testing information'!AI23="AllFlex Tags","T","")))</f>
        <v/>
      </c>
      <c r="K6" s="28" t="str">
        <f>IF('Request Testing'!J23&gt;0,IF(OR(Y6="K",AA6="K"),(CONCATENATE(AH6," ALTS ",'Request Testing'!J23))),AH6)</f>
        <v/>
      </c>
      <c r="L6" t="str">
        <f>IF('Testing information'!V23="AM","K","")</f>
        <v/>
      </c>
      <c r="M6" t="str">
        <f>IF('Testing information'!W23="NH","K","")</f>
        <v/>
      </c>
      <c r="N6" t="str">
        <f>IF('Testing information'!X23="CA","K","")</f>
        <v/>
      </c>
      <c r="O6" t="str">
        <f>IF('Testing information'!Y23="DD","K","")</f>
        <v/>
      </c>
      <c r="P6" t="str">
        <f>IF('Testing information'!AA23="PHA","K","")</f>
        <v/>
      </c>
      <c r="Q6" t="str">
        <f>IF('Testing information'!Z23="TH","K","")</f>
        <v/>
      </c>
      <c r="R6" t="str">
        <f>IF('Testing information'!AB23="OS","K","")</f>
        <v/>
      </c>
      <c r="S6" t="str">
        <f>IF('Testing information'!AR23="OH","K","")</f>
        <v/>
      </c>
      <c r="T6" s="23" t="str">
        <f>IF('Testing information'!Q23="","","K")</f>
        <v/>
      </c>
      <c r="U6" t="str">
        <f>IF('Testing information'!AQ23="RC","K","")</f>
        <v/>
      </c>
      <c r="V6" s="23" t="str">
        <f>IF('Testing information'!P23="","","K")</f>
        <v/>
      </c>
      <c r="W6" t="str">
        <f>IF('Testing information'!AS23="BVD","K","")</f>
        <v/>
      </c>
      <c r="X6" t="str">
        <f>IF('Testing information'!AP23="DL","K","")</f>
        <v/>
      </c>
      <c r="Y6" t="str">
        <f>IF('Testing information'!AM23="PV","K","")</f>
        <v/>
      </c>
      <c r="Z6" t="str">
        <f t="shared" si="3"/>
        <v/>
      </c>
      <c r="AA6" s="29" t="str">
        <f t="shared" si="0"/>
        <v/>
      </c>
      <c r="AB6" t="str">
        <f>IF('Testing information'!AJ23="GGP-HD","K","")</f>
        <v/>
      </c>
      <c r="AC6" t="str">
        <f>IF('Testing information'!AK23="GGP-LD","K","")</f>
        <v/>
      </c>
      <c r="AD6" t="str">
        <f>IF('Testing information'!AK23="CHR","K","")</f>
        <v/>
      </c>
      <c r="AE6" t="str">
        <f>IF('Testing information'!AL23="GGP-uLD","K","")</f>
        <v/>
      </c>
      <c r="AF6" t="str">
        <f>IF('Testing information'!BA23="Run Panel","DP2","")</f>
        <v/>
      </c>
      <c r="AG6" t="str">
        <f t="shared" si="1"/>
        <v/>
      </c>
      <c r="AH6" s="28" t="str">
        <f t="shared" si="2"/>
        <v/>
      </c>
    </row>
    <row r="7" spans="1:34" ht="14.85" customHeight="1">
      <c r="A7" s="25" t="str">
        <f>IF('Testing information'!AE24="X",'Request Testing'!$C$10,"")</f>
        <v/>
      </c>
      <c r="B7" s="26" t="str">
        <f>IF('Testing information'!AM24="","",A7)</f>
        <v/>
      </c>
      <c r="C7" t="str">
        <f>IF('Testing information'!G24&gt;0,'Testing information'!G24,"")</f>
        <v/>
      </c>
      <c r="D7" s="23" t="str">
        <f>IF('Request Testing'!G24&lt;1,'Testing information'!B24,"")</f>
        <v/>
      </c>
      <c r="E7" t="str">
        <f>IF('Request Testing'!G24&lt;1,'Testing information'!AF24,"")</f>
        <v/>
      </c>
      <c r="F7" s="23" t="str">
        <f>IF(OR('Request Testing'!L24&gt;0,'Request Testing'!M24&gt;0,'Request Testing'!N24&gt;0,'Request Testing'!O24&gt;0),'Request Testing'!I24,"")</f>
        <v/>
      </c>
      <c r="G7" s="23" t="str">
        <f>IF('Testing information'!J24="","",'Testing information'!J24)</f>
        <v/>
      </c>
      <c r="H7" s="23" t="str">
        <f>IF(OR('Request Testing'!L24&gt;0,'Request Testing'!M24&gt;0,'Request Testing'!N24&gt;0,'Request Testing'!O24&gt;0),'Request Testing'!K24,"")</f>
        <v/>
      </c>
      <c r="I7" s="210" t="str">
        <f>IF('Testing information'!A24&gt;0,'Testing information'!A24,"")</f>
        <v/>
      </c>
      <c r="J7" s="27" t="str">
        <f>IF('Testing information'!AG24="BLOOD CARD","B",IF('Testing information'!AH24="Hair Card","H",IF('Testing information'!AI24="AllFlex Tags","T","")))</f>
        <v/>
      </c>
      <c r="K7" s="28" t="str">
        <f>IF('Request Testing'!J24&gt;0,IF(OR(Y7="K",AA7="K"),(CONCATENATE(AH7," ALTS ",'Request Testing'!J24))),AH7)</f>
        <v/>
      </c>
      <c r="L7" t="str">
        <f>IF('Testing information'!V24="AM","K","")</f>
        <v/>
      </c>
      <c r="M7" t="str">
        <f>IF('Testing information'!W24="NH","K","")</f>
        <v/>
      </c>
      <c r="N7" t="str">
        <f>IF('Testing information'!X24="CA","K","")</f>
        <v/>
      </c>
      <c r="O7" t="str">
        <f>IF('Testing information'!Y24="DD","K","")</f>
        <v/>
      </c>
      <c r="P7" t="str">
        <f>IF('Testing information'!AA24="PHA","K","")</f>
        <v/>
      </c>
      <c r="Q7" t="str">
        <f>IF('Testing information'!Z24="TH","K","")</f>
        <v/>
      </c>
      <c r="R7" t="str">
        <f>IF('Testing information'!AB24="OS","K","")</f>
        <v/>
      </c>
      <c r="S7" t="str">
        <f>IF('Testing information'!AR24="OH","K","")</f>
        <v/>
      </c>
      <c r="T7" s="23" t="str">
        <f>IF('Testing information'!Q24="","","K")</f>
        <v/>
      </c>
      <c r="U7" t="str">
        <f>IF('Testing information'!AQ24="RC","K","")</f>
        <v/>
      </c>
      <c r="V7" s="23" t="str">
        <f>IF('Testing information'!P24="","","K")</f>
        <v/>
      </c>
      <c r="W7" t="str">
        <f>IF('Testing information'!AS24="BVD","K","")</f>
        <v/>
      </c>
      <c r="X7" t="str">
        <f>IF('Testing information'!AP24="DL","K","")</f>
        <v/>
      </c>
      <c r="Y7" t="str">
        <f>IF('Testing information'!AM24="PV","K","")</f>
        <v/>
      </c>
      <c r="Z7" t="str">
        <f t="shared" si="3"/>
        <v/>
      </c>
      <c r="AA7" s="29" t="str">
        <f t="shared" si="0"/>
        <v/>
      </c>
      <c r="AB7" t="str">
        <f>IF('Testing information'!AJ24="GGP-HD","K","")</f>
        <v/>
      </c>
      <c r="AC7" t="str">
        <f>IF('Testing information'!AK24="GGP-LD","K","")</f>
        <v/>
      </c>
      <c r="AD7" t="str">
        <f>IF('Testing information'!AK24="CHR","K","")</f>
        <v/>
      </c>
      <c r="AE7" t="str">
        <f>IF('Testing information'!AL24="GGP-uLD","K","")</f>
        <v/>
      </c>
      <c r="AF7" t="str">
        <f>IF('Testing information'!BA24="Run Panel","DP2","")</f>
        <v/>
      </c>
      <c r="AG7" t="str">
        <f t="shared" si="1"/>
        <v/>
      </c>
      <c r="AH7" s="28" t="str">
        <f t="shared" si="2"/>
        <v/>
      </c>
    </row>
    <row r="8" spans="1:34" ht="14.85" customHeight="1">
      <c r="A8" s="25" t="str">
        <f>IF('Testing information'!AE25="X",'Request Testing'!$C$10,"")</f>
        <v/>
      </c>
      <c r="B8" s="26" t="str">
        <f>IF('Testing information'!AM25="","",A8)</f>
        <v/>
      </c>
      <c r="C8" t="str">
        <f>IF('Testing information'!G25&gt;0,'Testing information'!G25,"")</f>
        <v/>
      </c>
      <c r="D8" s="23" t="str">
        <f>IF('Request Testing'!G25&lt;1,'Testing information'!B25,"")</f>
        <v/>
      </c>
      <c r="E8" t="str">
        <f>IF('Request Testing'!G25&lt;1,'Testing information'!AF25,"")</f>
        <v/>
      </c>
      <c r="F8" s="23" t="str">
        <f>IF(OR('Request Testing'!L25&gt;0,'Request Testing'!M25&gt;0,'Request Testing'!N25&gt;0,'Request Testing'!O25&gt;0),'Request Testing'!I25,"")</f>
        <v/>
      </c>
      <c r="G8" s="23" t="str">
        <f>IF('Testing information'!J25="","",'Testing information'!J25)</f>
        <v/>
      </c>
      <c r="H8" s="23" t="str">
        <f>IF(OR('Request Testing'!L25&gt;0,'Request Testing'!M25&gt;0,'Request Testing'!N25&gt;0,'Request Testing'!O25&gt;0),'Request Testing'!K25,"")</f>
        <v/>
      </c>
      <c r="I8" s="210" t="str">
        <f>IF('Testing information'!A25&gt;0,'Testing information'!A25,"")</f>
        <v/>
      </c>
      <c r="J8" s="27" t="str">
        <f>IF('Testing information'!AG25="BLOOD CARD","B",IF('Testing information'!AH25="Hair Card","H",IF('Testing information'!AI25="AllFlex Tags","T","")))</f>
        <v/>
      </c>
      <c r="K8" s="28" t="str">
        <f>IF('Request Testing'!J25&gt;0,IF(OR(Y8="K",AA8="K"),(CONCATENATE(AH8," ALTS ",'Request Testing'!J25))),AH8)</f>
        <v/>
      </c>
      <c r="L8" t="str">
        <f>IF('Testing information'!V25="AM","K","")</f>
        <v/>
      </c>
      <c r="M8" t="str">
        <f>IF('Testing information'!W25="NH","K","")</f>
        <v/>
      </c>
      <c r="N8" t="str">
        <f>IF('Testing information'!X25="CA","K","")</f>
        <v/>
      </c>
      <c r="O8" t="str">
        <f>IF('Testing information'!Y25="DD","K","")</f>
        <v/>
      </c>
      <c r="P8" t="str">
        <f>IF('Testing information'!AA25="PHA","K","")</f>
        <v/>
      </c>
      <c r="Q8" t="str">
        <f>IF('Testing information'!Z25="TH","K","")</f>
        <v/>
      </c>
      <c r="R8" t="str">
        <f>IF('Testing information'!AB25="OS","K","")</f>
        <v/>
      </c>
      <c r="S8" t="str">
        <f>IF('Testing information'!AR25="OH","K","")</f>
        <v/>
      </c>
      <c r="T8" s="23" t="str">
        <f>IF('Testing information'!Q25="","","K")</f>
        <v/>
      </c>
      <c r="U8" t="str">
        <f>IF('Testing information'!AQ25="RC","K","")</f>
        <v/>
      </c>
      <c r="V8" s="23" t="str">
        <f>IF('Testing information'!P25="","","K")</f>
        <v/>
      </c>
      <c r="W8" t="str">
        <f>IF('Testing information'!AS25="BVD","K","")</f>
        <v/>
      </c>
      <c r="X8" t="str">
        <f>IF('Testing information'!AP25="DL","K","")</f>
        <v/>
      </c>
      <c r="Y8" t="str">
        <f>IF('Testing information'!AM25="PV","K","")</f>
        <v/>
      </c>
      <c r="Z8" t="str">
        <f t="shared" si="3"/>
        <v/>
      </c>
      <c r="AA8" s="29" t="str">
        <f t="shared" si="0"/>
        <v/>
      </c>
      <c r="AB8" t="str">
        <f>IF('Testing information'!AJ25="GGP-HD","K","")</f>
        <v/>
      </c>
      <c r="AC8" t="str">
        <f>IF('Testing information'!AK25="GGP-LD","K","")</f>
        <v/>
      </c>
      <c r="AD8" t="str">
        <f>IF('Testing information'!AK25="CHR","K","")</f>
        <v/>
      </c>
      <c r="AE8" t="str">
        <f>IF('Testing information'!AL25="GGP-uLD","K","")</f>
        <v/>
      </c>
      <c r="AF8" t="str">
        <f>IF('Testing information'!BA25="Run Panel","DP2","")</f>
        <v/>
      </c>
      <c r="AG8" t="str">
        <f t="shared" si="1"/>
        <v/>
      </c>
      <c r="AH8" s="28" t="str">
        <f t="shared" si="2"/>
        <v/>
      </c>
    </row>
    <row r="9" spans="1:34" ht="14.85" customHeight="1">
      <c r="A9" s="25" t="str">
        <f>IF('Testing information'!AE26="X",'Request Testing'!$C$10,"")</f>
        <v/>
      </c>
      <c r="B9" s="26" t="str">
        <f>IF('Testing information'!AM26="","",A9)</f>
        <v/>
      </c>
      <c r="C9" t="str">
        <f>IF('Testing information'!G26&gt;0,'Testing information'!G26,"")</f>
        <v/>
      </c>
      <c r="D9" s="23" t="str">
        <f>IF('Request Testing'!G26&lt;1,'Testing information'!B26,"")</f>
        <v/>
      </c>
      <c r="E9" t="str">
        <f>IF('Request Testing'!G26&lt;1,'Testing information'!AF26,"")</f>
        <v/>
      </c>
      <c r="F9" s="23" t="str">
        <f>IF(OR('Request Testing'!L26&gt;0,'Request Testing'!M26&gt;0,'Request Testing'!N26&gt;0,'Request Testing'!O26&gt;0),'Request Testing'!I26,"")</f>
        <v/>
      </c>
      <c r="G9" s="23" t="str">
        <f>IF('Testing information'!J26="","",'Testing information'!J26)</f>
        <v/>
      </c>
      <c r="H9" s="23" t="str">
        <f>IF(OR('Request Testing'!L26&gt;0,'Request Testing'!M26&gt;0,'Request Testing'!N26&gt;0,'Request Testing'!O26&gt;0),'Request Testing'!K26,"")</f>
        <v/>
      </c>
      <c r="I9" s="210" t="str">
        <f>IF('Testing information'!A26&gt;0,'Testing information'!A26,"")</f>
        <v/>
      </c>
      <c r="J9" s="27" t="str">
        <f>IF('Testing information'!AG26="BLOOD CARD","B",IF('Testing information'!AH26="Hair Card","H",IF('Testing information'!AI26="AllFlex Tags","T","")))</f>
        <v/>
      </c>
      <c r="K9" s="28" t="str">
        <f>IF('Request Testing'!J26&gt;0,IF(OR(Y9="K",AA9="K"),(CONCATENATE(AH9," ALTS ",'Request Testing'!J26))),AH9)</f>
        <v/>
      </c>
      <c r="L9" t="str">
        <f>IF('Testing information'!V26="AM","K","")</f>
        <v/>
      </c>
      <c r="M9" t="str">
        <f>IF('Testing information'!W26="NH","K","")</f>
        <v/>
      </c>
      <c r="N9" t="str">
        <f>IF('Testing information'!X26="CA","K","")</f>
        <v/>
      </c>
      <c r="O9" t="str">
        <f>IF('Testing information'!Y26="DD","K","")</f>
        <v/>
      </c>
      <c r="P9" t="str">
        <f>IF('Testing information'!AA26="PHA","K","")</f>
        <v/>
      </c>
      <c r="Q9" t="str">
        <f>IF('Testing information'!Z26="TH","K","")</f>
        <v/>
      </c>
      <c r="R9" t="str">
        <f>IF('Testing information'!AB26="OS","K","")</f>
        <v/>
      </c>
      <c r="S9" t="str">
        <f>IF('Testing information'!AR26="OH","K","")</f>
        <v/>
      </c>
      <c r="T9" s="23" t="str">
        <f>IF('Testing information'!Q26="","","K")</f>
        <v/>
      </c>
      <c r="U9" t="str">
        <f>IF('Testing information'!AQ26="RC","K","")</f>
        <v/>
      </c>
      <c r="V9" s="23" t="str">
        <f>IF('Testing information'!P26="","","K")</f>
        <v/>
      </c>
      <c r="W9" t="str">
        <f>IF('Testing information'!AS26="BVD","K","")</f>
        <v/>
      </c>
      <c r="X9" t="str">
        <f>IF('Testing information'!AP26="DL","K","")</f>
        <v/>
      </c>
      <c r="Y9" t="str">
        <f>IF('Testing information'!AM26="PV","K","")</f>
        <v/>
      </c>
      <c r="Z9" t="str">
        <f t="shared" si="3"/>
        <v/>
      </c>
      <c r="AA9" s="29" t="str">
        <f t="shared" si="0"/>
        <v/>
      </c>
      <c r="AB9" t="str">
        <f>IF('Testing information'!AJ26="GGP-HD","K","")</f>
        <v/>
      </c>
      <c r="AC9" t="str">
        <f>IF('Testing information'!AK26="GGP-LD","K","")</f>
        <v/>
      </c>
      <c r="AD9" t="str">
        <f>IF('Testing information'!AK26="CHR","K","")</f>
        <v/>
      </c>
      <c r="AE9" t="str">
        <f>IF('Testing information'!AL26="GGP-uLD","K","")</f>
        <v/>
      </c>
      <c r="AF9" t="str">
        <f>IF('Testing information'!BA26="Run Panel","DP2","")</f>
        <v/>
      </c>
      <c r="AG9" t="str">
        <f t="shared" si="1"/>
        <v/>
      </c>
      <c r="AH9" s="28" t="str">
        <f t="shared" si="2"/>
        <v/>
      </c>
    </row>
    <row r="10" spans="1:34" ht="14.85" customHeight="1">
      <c r="A10" s="25" t="str">
        <f>IF('Testing information'!AE27="X",'Request Testing'!$C$10,"")</f>
        <v/>
      </c>
      <c r="B10" s="26" t="str">
        <f>IF('Testing information'!AM27="","",A10)</f>
        <v/>
      </c>
      <c r="C10" t="str">
        <f>IF('Testing information'!G27&gt;0,'Testing information'!G27,"")</f>
        <v/>
      </c>
      <c r="D10" s="23" t="str">
        <f>IF('Request Testing'!G27&lt;1,'Testing information'!B27,"")</f>
        <v/>
      </c>
      <c r="E10" t="str">
        <f>IF('Request Testing'!G27&lt;1,'Testing information'!AF27,"")</f>
        <v/>
      </c>
      <c r="F10" s="23" t="str">
        <f>IF(OR('Request Testing'!L27&gt;0,'Request Testing'!M27&gt;0,'Request Testing'!N27&gt;0,'Request Testing'!O27&gt;0),'Request Testing'!I27,"")</f>
        <v/>
      </c>
      <c r="G10" s="23" t="str">
        <f>IF('Testing information'!J27="","",'Testing information'!J27)</f>
        <v/>
      </c>
      <c r="H10" s="23" t="str">
        <f>IF(OR('Request Testing'!L27&gt;0,'Request Testing'!M27&gt;0,'Request Testing'!N27&gt;0,'Request Testing'!O27&gt;0),'Request Testing'!K27,"")</f>
        <v/>
      </c>
      <c r="I10" s="210" t="str">
        <f>IF('Testing information'!A27&gt;0,'Testing information'!A27,"")</f>
        <v/>
      </c>
      <c r="J10" s="27" t="str">
        <f>IF('Testing information'!AG27="BLOOD CARD","B",IF('Testing information'!AH27="Hair Card","H",IF('Testing information'!AI27="AllFlex Tags","T","")))</f>
        <v/>
      </c>
      <c r="K10" s="28" t="str">
        <f>IF('Request Testing'!J27&gt;0,IF(OR(Y10="K",AA10="K"),(CONCATENATE(AH10," ALTS ",'Request Testing'!J27))),AH10)</f>
        <v/>
      </c>
      <c r="L10" t="str">
        <f>IF('Testing information'!V27="AM","K","")</f>
        <v/>
      </c>
      <c r="M10" t="str">
        <f>IF('Testing information'!W27="NH","K","")</f>
        <v/>
      </c>
      <c r="N10" t="str">
        <f>IF('Testing information'!X27="CA","K","")</f>
        <v/>
      </c>
      <c r="O10" t="str">
        <f>IF('Testing information'!Y27="DD","K","")</f>
        <v/>
      </c>
      <c r="P10" t="str">
        <f>IF('Testing information'!AA27="PHA","K","")</f>
        <v/>
      </c>
      <c r="Q10" t="str">
        <f>IF('Testing information'!Z27="TH","K","")</f>
        <v/>
      </c>
      <c r="R10" t="str">
        <f>IF('Testing information'!AB27="OS","K","")</f>
        <v/>
      </c>
      <c r="S10" t="str">
        <f>IF('Testing information'!AR27="OH","K","")</f>
        <v/>
      </c>
      <c r="T10" s="23" t="str">
        <f>IF('Testing information'!Q27="","","K")</f>
        <v/>
      </c>
      <c r="U10" t="str">
        <f>IF('Testing information'!AQ27="RC","K","")</f>
        <v/>
      </c>
      <c r="V10" s="23" t="str">
        <f>IF('Testing information'!P27="","","K")</f>
        <v/>
      </c>
      <c r="W10" t="str">
        <f>IF('Testing information'!AS27="BVD","K","")</f>
        <v/>
      </c>
      <c r="X10" t="str">
        <f>IF('Testing information'!AP27="DL","K","")</f>
        <v/>
      </c>
      <c r="Y10" t="str">
        <f>IF('Testing information'!AM27="PV","K","")</f>
        <v/>
      </c>
      <c r="Z10" t="str">
        <f t="shared" si="3"/>
        <v/>
      </c>
      <c r="AA10" s="29" t="str">
        <f t="shared" si="0"/>
        <v/>
      </c>
      <c r="AB10" t="str">
        <f>IF('Testing information'!AJ27="GGP-HD","K","")</f>
        <v/>
      </c>
      <c r="AC10" t="str">
        <f>IF('Testing information'!AK27="GGP-LD","K","")</f>
        <v/>
      </c>
      <c r="AD10" t="str">
        <f>IF('Testing information'!AK27="CHR","K","")</f>
        <v/>
      </c>
      <c r="AE10" t="str">
        <f>IF('Testing information'!AL27="GGP-uLD","K","")</f>
        <v/>
      </c>
      <c r="AF10" t="str">
        <f>IF('Testing information'!BA27="Run Panel","DP2","")</f>
        <v/>
      </c>
      <c r="AG10" t="str">
        <f t="shared" si="1"/>
        <v/>
      </c>
      <c r="AH10" s="28" t="str">
        <f t="shared" si="2"/>
        <v/>
      </c>
    </row>
    <row r="11" spans="1:34" ht="14.85" customHeight="1">
      <c r="A11" s="25" t="str">
        <f>IF('Testing information'!AE28="X",'Request Testing'!$C$10,"")</f>
        <v/>
      </c>
      <c r="B11" s="26" t="str">
        <f>IF('Testing information'!AM28="","",A11)</f>
        <v/>
      </c>
      <c r="C11" t="str">
        <f>IF('Testing information'!G28&gt;0,'Testing information'!G28,"")</f>
        <v/>
      </c>
      <c r="D11" s="23" t="str">
        <f>IF('Request Testing'!G28&lt;1,'Testing information'!B28,"")</f>
        <v/>
      </c>
      <c r="E11" t="str">
        <f>IF('Request Testing'!G28&lt;1,'Testing information'!AF28,"")</f>
        <v/>
      </c>
      <c r="F11" s="23" t="str">
        <f>IF(OR('Request Testing'!L28&gt;0,'Request Testing'!M28&gt;0,'Request Testing'!N28&gt;0,'Request Testing'!O28&gt;0),'Request Testing'!I28,"")</f>
        <v/>
      </c>
      <c r="G11" s="23" t="str">
        <f>IF('Testing information'!J28="","",'Testing information'!J28)</f>
        <v/>
      </c>
      <c r="H11" s="23" t="str">
        <f>IF(OR('Request Testing'!L28&gt;0,'Request Testing'!M28&gt;0,'Request Testing'!N28&gt;0,'Request Testing'!O28&gt;0),'Request Testing'!K28,"")</f>
        <v/>
      </c>
      <c r="I11" s="210" t="str">
        <f>IF('Testing information'!A28&gt;0,'Testing information'!A28,"")</f>
        <v/>
      </c>
      <c r="J11" s="27" t="str">
        <f>IF('Testing information'!AG28="BLOOD CARD","B",IF('Testing information'!AH28="Hair Card","H",IF('Testing information'!AI28="AllFlex Tags","T","")))</f>
        <v/>
      </c>
      <c r="K11" s="28" t="str">
        <f>IF('Request Testing'!J28&gt;0,IF(OR(Y11="K",AA11="K"),(CONCATENATE(AH11," ALTS ",'Request Testing'!J28))),AH11)</f>
        <v/>
      </c>
      <c r="L11" t="str">
        <f>IF('Testing information'!V28="AM","K","")</f>
        <v/>
      </c>
      <c r="M11" t="str">
        <f>IF('Testing information'!W28="NH","K","")</f>
        <v/>
      </c>
      <c r="N11" t="str">
        <f>IF('Testing information'!X28="CA","K","")</f>
        <v/>
      </c>
      <c r="O11" t="str">
        <f>IF('Testing information'!Y28="DD","K","")</f>
        <v/>
      </c>
      <c r="P11" t="str">
        <f>IF('Testing information'!AA28="PHA","K","")</f>
        <v/>
      </c>
      <c r="Q11" t="str">
        <f>IF('Testing information'!Z28="TH","K","")</f>
        <v/>
      </c>
      <c r="R11" t="str">
        <f>IF('Testing information'!AB28="OS","K","")</f>
        <v/>
      </c>
      <c r="S11" t="str">
        <f>IF('Testing information'!AR28="OH","K","")</f>
        <v/>
      </c>
      <c r="T11" s="23" t="str">
        <f>IF('Testing information'!Q28="","","K")</f>
        <v/>
      </c>
      <c r="U11" t="str">
        <f>IF('Testing information'!AQ28="RC","K","")</f>
        <v/>
      </c>
      <c r="V11" s="23" t="str">
        <f>IF('Testing information'!P28="","","K")</f>
        <v/>
      </c>
      <c r="W11" t="str">
        <f>IF('Testing information'!AS28="BVD","K","")</f>
        <v/>
      </c>
      <c r="X11" t="str">
        <f>IF('Testing information'!AP28="DL","K","")</f>
        <v/>
      </c>
      <c r="Y11" t="str">
        <f>IF('Testing information'!AM28="PV","K","")</f>
        <v/>
      </c>
      <c r="Z11" t="str">
        <f t="shared" si="3"/>
        <v/>
      </c>
      <c r="AA11" s="29" t="str">
        <f t="shared" si="0"/>
        <v/>
      </c>
      <c r="AB11" t="str">
        <f>IF('Testing information'!AJ28="GGP-HD","K","")</f>
        <v/>
      </c>
      <c r="AC11" t="str">
        <f>IF('Testing information'!AK28="GGP-LD","K","")</f>
        <v/>
      </c>
      <c r="AD11" t="str">
        <f>IF('Testing information'!AK28="CHR","K","")</f>
        <v/>
      </c>
      <c r="AE11" t="str">
        <f>IF('Testing information'!AL28="GGP-uLD","K","")</f>
        <v/>
      </c>
      <c r="AF11" t="str">
        <f>IF('Testing information'!BA28="Run Panel","DP2","")</f>
        <v/>
      </c>
      <c r="AG11" t="str">
        <f t="shared" si="1"/>
        <v/>
      </c>
      <c r="AH11" s="28" t="str">
        <f t="shared" si="2"/>
        <v/>
      </c>
    </row>
    <row r="12" spans="1:34" ht="14.85" customHeight="1">
      <c r="A12" s="25" t="str">
        <f>IF('Testing information'!AE29="X",'Request Testing'!$C$10,"")</f>
        <v/>
      </c>
      <c r="B12" s="26" t="str">
        <f>IF('Testing information'!AM29="","",A12)</f>
        <v/>
      </c>
      <c r="C12" t="str">
        <f>IF('Testing information'!G29&gt;0,'Testing information'!G29,"")</f>
        <v/>
      </c>
      <c r="D12" s="23" t="str">
        <f>IF('Request Testing'!G29&lt;1,'Testing information'!B29,"")</f>
        <v/>
      </c>
      <c r="E12" t="str">
        <f>IF('Request Testing'!G29&lt;1,'Testing information'!AF29,"")</f>
        <v/>
      </c>
      <c r="F12" s="23" t="str">
        <f>IF(OR('Request Testing'!L29&gt;0,'Request Testing'!M29&gt;0,'Request Testing'!N29&gt;0,'Request Testing'!O29&gt;0),'Request Testing'!I29,"")</f>
        <v/>
      </c>
      <c r="G12" s="23" t="str">
        <f>IF('Testing information'!J29="","",'Testing information'!J29)</f>
        <v/>
      </c>
      <c r="H12" s="23" t="str">
        <f>IF(OR('Request Testing'!L29&gt;0,'Request Testing'!M29&gt;0,'Request Testing'!N29&gt;0,'Request Testing'!O29&gt;0),'Request Testing'!K29,"")</f>
        <v/>
      </c>
      <c r="I12" s="210" t="str">
        <f>IF('Testing information'!A29&gt;0,'Testing information'!A29,"")</f>
        <v/>
      </c>
      <c r="J12" s="27" t="str">
        <f>IF('Testing information'!AG29="BLOOD CARD","B",IF('Testing information'!AH29="Hair Card","H",IF('Testing information'!AI29="AllFlex Tags","T","")))</f>
        <v/>
      </c>
      <c r="K12" s="28" t="str">
        <f>IF('Request Testing'!J29&gt;0,IF(OR(Y12="K",AA12="K"),(CONCATENATE(AH12," ALTS ",'Request Testing'!J29))),AH12)</f>
        <v/>
      </c>
      <c r="L12" t="str">
        <f>IF('Testing information'!V29="AM","K","")</f>
        <v/>
      </c>
      <c r="M12" t="str">
        <f>IF('Testing information'!W29="NH","K","")</f>
        <v/>
      </c>
      <c r="N12" t="str">
        <f>IF('Testing information'!X29="CA","K","")</f>
        <v/>
      </c>
      <c r="O12" t="str">
        <f>IF('Testing information'!Y29="DD","K","")</f>
        <v/>
      </c>
      <c r="P12" t="str">
        <f>IF('Testing information'!AA29="PHA","K","")</f>
        <v/>
      </c>
      <c r="Q12" t="str">
        <f>IF('Testing information'!Z29="TH","K","")</f>
        <v/>
      </c>
      <c r="R12" t="str">
        <f>IF('Testing information'!AB29="OS","K","")</f>
        <v/>
      </c>
      <c r="S12" t="str">
        <f>IF('Testing information'!AR29="OH","K","")</f>
        <v/>
      </c>
      <c r="T12" s="23" t="str">
        <f>IF('Testing information'!Q29="","","K")</f>
        <v/>
      </c>
      <c r="U12" t="str">
        <f>IF('Testing information'!AQ29="RC","K","")</f>
        <v/>
      </c>
      <c r="V12" s="23" t="str">
        <f>IF('Testing information'!P29="","","K")</f>
        <v/>
      </c>
      <c r="W12" t="str">
        <f>IF('Testing information'!AS29="BVD","K","")</f>
        <v/>
      </c>
      <c r="X12" t="str">
        <f>IF('Testing information'!AP29="DL","K","")</f>
        <v/>
      </c>
      <c r="Y12" t="str">
        <f>IF('Testing information'!AM29="PV","K","")</f>
        <v/>
      </c>
      <c r="Z12" t="str">
        <f t="shared" si="3"/>
        <v/>
      </c>
      <c r="AA12" s="29" t="str">
        <f t="shared" si="0"/>
        <v/>
      </c>
      <c r="AB12" t="str">
        <f>IF('Testing information'!AJ29="GGP-HD","K","")</f>
        <v/>
      </c>
      <c r="AC12" t="str">
        <f>IF('Testing information'!AK29="GGP-LD","K","")</f>
        <v/>
      </c>
      <c r="AD12" t="str">
        <f>IF('Testing information'!AK29="CHR","K","")</f>
        <v/>
      </c>
      <c r="AE12" t="str">
        <f>IF('Testing information'!AL29="GGP-uLD","K","")</f>
        <v/>
      </c>
      <c r="AF12" t="str">
        <f>IF('Testing information'!BA29="Run Panel","DP2","")</f>
        <v/>
      </c>
      <c r="AG12" t="str">
        <f t="shared" si="1"/>
        <v/>
      </c>
      <c r="AH12" s="28" t="str">
        <f t="shared" si="2"/>
        <v/>
      </c>
    </row>
    <row r="13" spans="1:34" ht="14.85" customHeight="1">
      <c r="A13" s="25" t="str">
        <f>IF('Testing information'!AE30="X",'Request Testing'!$C$10,"")</f>
        <v/>
      </c>
      <c r="B13" s="26" t="str">
        <f>IF('Testing information'!AM30="","",A13)</f>
        <v/>
      </c>
      <c r="C13" t="str">
        <f>IF('Testing information'!G30&gt;0,'Testing information'!G30,"")</f>
        <v/>
      </c>
      <c r="D13" s="23" t="str">
        <f>IF('Request Testing'!G30&lt;1,'Testing information'!B30,"")</f>
        <v/>
      </c>
      <c r="E13" t="str">
        <f>IF('Request Testing'!G30&lt;1,'Testing information'!AF30,"")</f>
        <v/>
      </c>
      <c r="F13" s="23" t="str">
        <f>IF(OR('Request Testing'!L30&gt;0,'Request Testing'!M30&gt;0,'Request Testing'!N30&gt;0,'Request Testing'!O30&gt;0),'Request Testing'!I30,"")</f>
        <v/>
      </c>
      <c r="G13" s="23" t="str">
        <f>IF('Testing information'!J30="","",'Testing information'!J30)</f>
        <v/>
      </c>
      <c r="H13" s="23" t="str">
        <f>IF(OR('Request Testing'!L30&gt;0,'Request Testing'!M30&gt;0,'Request Testing'!N30&gt;0,'Request Testing'!O30&gt;0),'Request Testing'!K30,"")</f>
        <v/>
      </c>
      <c r="I13" s="210" t="str">
        <f>IF('Testing information'!A30&gt;0,'Testing information'!A30,"")</f>
        <v/>
      </c>
      <c r="J13" s="27" t="str">
        <f>IF('Testing information'!AG30="BLOOD CARD","B",IF('Testing information'!AH30="Hair Card","H",IF('Testing information'!AI30="AllFlex Tags","T","")))</f>
        <v/>
      </c>
      <c r="K13" s="28" t="str">
        <f>IF('Request Testing'!J30&gt;0,IF(OR(Y13="K",AA13="K"),(CONCATENATE(AH13," ALTS ",'Request Testing'!J30))),AH13)</f>
        <v/>
      </c>
      <c r="L13" t="str">
        <f>IF('Testing information'!V30="AM","K","")</f>
        <v/>
      </c>
      <c r="M13" t="str">
        <f>IF('Testing information'!W30="NH","K","")</f>
        <v/>
      </c>
      <c r="N13" t="str">
        <f>IF('Testing information'!X30="CA","K","")</f>
        <v/>
      </c>
      <c r="O13" t="str">
        <f>IF('Testing information'!Y30="DD","K","")</f>
        <v/>
      </c>
      <c r="P13" t="str">
        <f>IF('Testing information'!AA30="PHA","K","")</f>
        <v/>
      </c>
      <c r="Q13" t="str">
        <f>IF('Testing information'!Z30="TH","K","")</f>
        <v/>
      </c>
      <c r="R13" t="str">
        <f>IF('Testing information'!AB30="OS","K","")</f>
        <v/>
      </c>
      <c r="S13" t="str">
        <f>IF('Testing information'!AR30="OH","K","")</f>
        <v/>
      </c>
      <c r="T13" s="23" t="str">
        <f>IF('Testing information'!Q30="","","K")</f>
        <v/>
      </c>
      <c r="U13" t="str">
        <f>IF('Testing information'!AQ30="RC","K","")</f>
        <v/>
      </c>
      <c r="V13" s="23" t="str">
        <f>IF('Testing information'!P30="","","K")</f>
        <v/>
      </c>
      <c r="W13" t="str">
        <f>IF('Testing information'!AS30="BVD","K","")</f>
        <v/>
      </c>
      <c r="X13" t="str">
        <f>IF('Testing information'!AP30="DL","K","")</f>
        <v/>
      </c>
      <c r="Y13" t="str">
        <f>IF('Testing information'!AM30="PV","K","")</f>
        <v/>
      </c>
      <c r="Z13" t="str">
        <f t="shared" si="3"/>
        <v/>
      </c>
      <c r="AA13" s="29" t="str">
        <f t="shared" si="0"/>
        <v/>
      </c>
      <c r="AB13" t="str">
        <f>IF('Testing information'!AJ30="GGP-HD","K","")</f>
        <v/>
      </c>
      <c r="AC13" t="str">
        <f>IF('Testing information'!AK30="GGP-LD","K","")</f>
        <v/>
      </c>
      <c r="AD13" t="str">
        <f>IF('Testing information'!AK30="CHR","K","")</f>
        <v/>
      </c>
      <c r="AE13" t="str">
        <f>IF('Testing information'!AL30="GGP-uLD","K","")</f>
        <v/>
      </c>
      <c r="AF13" t="str">
        <f>IF('Testing information'!BA30="Run Panel","DP2","")</f>
        <v/>
      </c>
      <c r="AG13" t="str">
        <f t="shared" si="1"/>
        <v/>
      </c>
      <c r="AH13" s="28" t="str">
        <f t="shared" si="2"/>
        <v/>
      </c>
    </row>
    <row r="14" spans="1:34" ht="14.85" customHeight="1">
      <c r="A14" s="25" t="str">
        <f>IF('Testing information'!AE31="X",'Request Testing'!$C$10,"")</f>
        <v/>
      </c>
      <c r="B14" s="26" t="str">
        <f>IF('Testing information'!AM31="","",A14)</f>
        <v/>
      </c>
      <c r="C14" t="str">
        <f>IF('Testing information'!G31&gt;0,'Testing information'!G31,"")</f>
        <v/>
      </c>
      <c r="D14" s="23" t="str">
        <f>IF('Request Testing'!G31&lt;1,'Testing information'!B31,"")</f>
        <v/>
      </c>
      <c r="E14" t="str">
        <f>IF('Request Testing'!G31&lt;1,'Testing information'!AF31,"")</f>
        <v/>
      </c>
      <c r="F14" s="23" t="str">
        <f>IF(OR('Request Testing'!L31&gt;0,'Request Testing'!M31&gt;0,'Request Testing'!N31&gt;0,'Request Testing'!O31&gt;0),'Request Testing'!I31,"")</f>
        <v/>
      </c>
      <c r="G14" s="23" t="str">
        <f>IF('Testing information'!J31="","",'Testing information'!J31)</f>
        <v/>
      </c>
      <c r="H14" s="23" t="str">
        <f>IF(OR('Request Testing'!L31&gt;0,'Request Testing'!M31&gt;0,'Request Testing'!N31&gt;0,'Request Testing'!O31&gt;0),'Request Testing'!K31,"")</f>
        <v/>
      </c>
      <c r="I14" s="210" t="str">
        <f>IF('Testing information'!A31&gt;0,'Testing information'!A31,"")</f>
        <v/>
      </c>
      <c r="J14" s="27" t="str">
        <f>IF('Testing information'!AG31="BLOOD CARD","B",IF('Testing information'!AH31="Hair Card","H",IF('Testing information'!AI31="AllFlex Tags","T","")))</f>
        <v/>
      </c>
      <c r="K14" s="28" t="str">
        <f>IF('Request Testing'!J31&gt;0,IF(OR(Y14="K",AA14="K"),(CONCATENATE(AH14," ALTS ",'Request Testing'!J31))),AH14)</f>
        <v/>
      </c>
      <c r="L14" t="str">
        <f>IF('Testing information'!V31="AM","K","")</f>
        <v/>
      </c>
      <c r="M14" t="str">
        <f>IF('Testing information'!W31="NH","K","")</f>
        <v/>
      </c>
      <c r="N14" t="str">
        <f>IF('Testing information'!X31="CA","K","")</f>
        <v/>
      </c>
      <c r="O14" t="str">
        <f>IF('Testing information'!Y31="DD","K","")</f>
        <v/>
      </c>
      <c r="P14" t="str">
        <f>IF('Testing information'!AA31="PHA","K","")</f>
        <v/>
      </c>
      <c r="Q14" t="str">
        <f>IF('Testing information'!Z31="TH","K","")</f>
        <v/>
      </c>
      <c r="R14" t="str">
        <f>IF('Testing information'!AB31="OS","K","")</f>
        <v/>
      </c>
      <c r="S14" t="str">
        <f>IF('Testing information'!AR31="OH","K","")</f>
        <v/>
      </c>
      <c r="T14" s="23" t="str">
        <f>IF('Testing information'!Q31="","","K")</f>
        <v/>
      </c>
      <c r="U14" t="str">
        <f>IF('Testing information'!AQ31="RC","K","")</f>
        <v/>
      </c>
      <c r="V14" s="23" t="str">
        <f>IF('Testing information'!P31="","","K")</f>
        <v/>
      </c>
      <c r="W14" t="str">
        <f>IF('Testing information'!AS31="BVD","K","")</f>
        <v/>
      </c>
      <c r="X14" t="str">
        <f>IF('Testing information'!AP31="DL","K","")</f>
        <v/>
      </c>
      <c r="Y14" t="str">
        <f>IF('Testing information'!AM31="PV","K","")</f>
        <v/>
      </c>
      <c r="Z14" t="str">
        <f t="shared" si="3"/>
        <v/>
      </c>
      <c r="AA14" s="29" t="str">
        <f t="shared" si="0"/>
        <v/>
      </c>
      <c r="AB14" t="str">
        <f>IF('Testing information'!AJ31="GGP-HD","K","")</f>
        <v/>
      </c>
      <c r="AC14" t="str">
        <f>IF('Testing information'!AK31="GGP-LD","K","")</f>
        <v/>
      </c>
      <c r="AD14" t="str">
        <f>IF('Testing information'!AK31="CHR","K","")</f>
        <v/>
      </c>
      <c r="AE14" t="str">
        <f>IF('Testing information'!AL31="GGP-uLD","K","")</f>
        <v/>
      </c>
      <c r="AF14" t="str">
        <f>IF('Testing information'!BA31="Run Panel","DP2","")</f>
        <v/>
      </c>
      <c r="AG14" t="str">
        <f t="shared" si="1"/>
        <v/>
      </c>
      <c r="AH14" s="28" t="str">
        <f t="shared" si="2"/>
        <v/>
      </c>
    </row>
    <row r="15" spans="1:34" ht="14.85" customHeight="1">
      <c r="A15" s="25" t="str">
        <f>IF('Testing information'!AE32="X",'Request Testing'!$C$10,"")</f>
        <v/>
      </c>
      <c r="B15" s="26" t="str">
        <f>IF('Testing information'!AM32="","",A15)</f>
        <v/>
      </c>
      <c r="C15" t="str">
        <f>IF('Testing information'!G32&gt;0,'Testing information'!G32,"")</f>
        <v/>
      </c>
      <c r="D15" s="23" t="str">
        <f>IF('Request Testing'!G32&lt;1,'Testing information'!B32,"")</f>
        <v/>
      </c>
      <c r="E15" t="str">
        <f>IF('Request Testing'!G32&lt;1,'Testing information'!AF32,"")</f>
        <v/>
      </c>
      <c r="F15" s="23" t="str">
        <f>IF(OR('Request Testing'!L32&gt;0,'Request Testing'!M32&gt;0,'Request Testing'!N32&gt;0,'Request Testing'!O32&gt;0),'Request Testing'!I32,"")</f>
        <v/>
      </c>
      <c r="G15" s="23" t="str">
        <f>IF('Testing information'!J32="","",'Testing information'!J32)</f>
        <v/>
      </c>
      <c r="H15" s="23" t="str">
        <f>IF(OR('Request Testing'!L32&gt;0,'Request Testing'!M32&gt;0,'Request Testing'!N32&gt;0,'Request Testing'!O32&gt;0),'Request Testing'!K32,"")</f>
        <v/>
      </c>
      <c r="I15" s="210" t="str">
        <f>IF('Testing information'!A32&gt;0,'Testing information'!A32,"")</f>
        <v/>
      </c>
      <c r="J15" s="27" t="str">
        <f>IF('Testing information'!AG32="BLOOD CARD","B",IF('Testing information'!AH32="Hair Card","H",IF('Testing information'!AI32="AllFlex Tags","T","")))</f>
        <v/>
      </c>
      <c r="K15" s="28" t="str">
        <f>IF('Request Testing'!J32&gt;0,IF(OR(Y15="K",AA15="K"),(CONCATENATE(AH15," ALTS ",'Request Testing'!J32))),AH15)</f>
        <v/>
      </c>
      <c r="L15" t="str">
        <f>IF('Testing information'!V32="AM","K","")</f>
        <v/>
      </c>
      <c r="M15" t="str">
        <f>IF('Testing information'!W32="NH","K","")</f>
        <v/>
      </c>
      <c r="N15" t="str">
        <f>IF('Testing information'!X32="CA","K","")</f>
        <v/>
      </c>
      <c r="O15" t="str">
        <f>IF('Testing information'!Y32="DD","K","")</f>
        <v/>
      </c>
      <c r="P15" t="str">
        <f>IF('Testing information'!AA32="PHA","K","")</f>
        <v/>
      </c>
      <c r="Q15" t="str">
        <f>IF('Testing information'!Z32="TH","K","")</f>
        <v/>
      </c>
      <c r="R15" t="str">
        <f>IF('Testing information'!AB32="OS","K","")</f>
        <v/>
      </c>
      <c r="S15" t="str">
        <f>IF('Testing information'!AR32="OH","K","")</f>
        <v/>
      </c>
      <c r="T15" s="23" t="str">
        <f>IF('Testing information'!Q32="","","K")</f>
        <v/>
      </c>
      <c r="U15" t="str">
        <f>IF('Testing information'!AQ32="RC","K","")</f>
        <v/>
      </c>
      <c r="V15" s="23" t="str">
        <f>IF('Testing information'!P32="","","K")</f>
        <v/>
      </c>
      <c r="W15" t="str">
        <f>IF('Testing information'!AS32="BVD","K","")</f>
        <v/>
      </c>
      <c r="X15" t="str">
        <f>IF('Testing information'!AP32="DL","K","")</f>
        <v/>
      </c>
      <c r="Y15" t="str">
        <f>IF('Testing information'!AM32="PV","K","")</f>
        <v/>
      </c>
      <c r="Z15" t="str">
        <f t="shared" si="3"/>
        <v/>
      </c>
      <c r="AA15" s="29" t="str">
        <f t="shared" si="0"/>
        <v/>
      </c>
      <c r="AB15" t="str">
        <f>IF('Testing information'!AJ32="GGP-HD","K","")</f>
        <v/>
      </c>
      <c r="AC15" t="str">
        <f>IF('Testing information'!AK32="GGP-LD","K","")</f>
        <v/>
      </c>
      <c r="AD15" t="str">
        <f>IF('Testing information'!AK32="CHR","K","")</f>
        <v/>
      </c>
      <c r="AE15" t="str">
        <f>IF('Testing information'!AL32="GGP-uLD","K","")</f>
        <v/>
      </c>
      <c r="AF15" t="str">
        <f>IF('Testing information'!BA32="Run Panel","DP2","")</f>
        <v/>
      </c>
      <c r="AG15" t="str">
        <f t="shared" si="1"/>
        <v/>
      </c>
      <c r="AH15" s="28" t="str">
        <f t="shared" si="2"/>
        <v/>
      </c>
    </row>
    <row r="16" spans="1:34" ht="14.85" customHeight="1">
      <c r="A16" s="25" t="str">
        <f>IF('Testing information'!AE33="X",'Request Testing'!$C$10,"")</f>
        <v/>
      </c>
      <c r="B16" s="26" t="str">
        <f>IF('Testing information'!AM33="","",A16)</f>
        <v/>
      </c>
      <c r="C16" t="str">
        <f>IF('Testing information'!G33&gt;0,'Testing information'!G33,"")</f>
        <v/>
      </c>
      <c r="D16" s="23" t="str">
        <f>IF('Request Testing'!G33&lt;1,'Testing information'!B33,"")</f>
        <v/>
      </c>
      <c r="E16" t="str">
        <f>IF('Request Testing'!G33&lt;1,'Testing information'!AF33,"")</f>
        <v/>
      </c>
      <c r="F16" s="23" t="str">
        <f>IF(OR('Request Testing'!L33&gt;0,'Request Testing'!M33&gt;0,'Request Testing'!N33&gt;0,'Request Testing'!O33&gt;0),'Request Testing'!I33,"")</f>
        <v/>
      </c>
      <c r="G16" s="23" t="str">
        <f>IF('Testing information'!J33="","",'Testing information'!J33)</f>
        <v/>
      </c>
      <c r="H16" s="23" t="str">
        <f>IF(OR('Request Testing'!L33&gt;0,'Request Testing'!M33&gt;0,'Request Testing'!N33&gt;0,'Request Testing'!O33&gt;0),'Request Testing'!K33,"")</f>
        <v/>
      </c>
      <c r="I16" s="210" t="str">
        <f>IF('Testing information'!A33&gt;0,'Testing information'!A33,"")</f>
        <v/>
      </c>
      <c r="J16" s="27" t="str">
        <f>IF('Testing information'!AG33="BLOOD CARD","B",IF('Testing information'!AH33="Hair Card","H",IF('Testing information'!AI33="AllFlex Tags","T","")))</f>
        <v/>
      </c>
      <c r="K16" s="28" t="str">
        <f>IF('Request Testing'!J33&gt;0,IF(OR(Y16="K",AA16="K"),(CONCATENATE(AH16," ALTS ",'Request Testing'!J33))),AH16)</f>
        <v/>
      </c>
      <c r="L16" t="str">
        <f>IF('Testing information'!V33="AM","K","")</f>
        <v/>
      </c>
      <c r="M16" t="str">
        <f>IF('Testing information'!W33="NH","K","")</f>
        <v/>
      </c>
      <c r="N16" t="str">
        <f>IF('Testing information'!X33="CA","K","")</f>
        <v/>
      </c>
      <c r="O16" t="str">
        <f>IF('Testing information'!Y33="DD","K","")</f>
        <v/>
      </c>
      <c r="P16" t="str">
        <f>IF('Testing information'!AA33="PHA","K","")</f>
        <v/>
      </c>
      <c r="Q16" t="str">
        <f>IF('Testing information'!Z33="TH","K","")</f>
        <v/>
      </c>
      <c r="R16" t="str">
        <f>IF('Testing information'!AB33="OS","K","")</f>
        <v/>
      </c>
      <c r="S16" t="str">
        <f>IF('Testing information'!AR33="OH","K","")</f>
        <v/>
      </c>
      <c r="T16" s="23" t="str">
        <f>IF('Testing information'!Q33="","","K")</f>
        <v/>
      </c>
      <c r="U16" t="str">
        <f>IF('Testing information'!AQ33="RC","K","")</f>
        <v/>
      </c>
      <c r="V16" s="23" t="str">
        <f>IF('Testing information'!P33="","","K")</f>
        <v/>
      </c>
      <c r="W16" t="str">
        <f>IF('Testing information'!AS33="BVD","K","")</f>
        <v/>
      </c>
      <c r="X16" t="str">
        <f>IF('Testing information'!AP33="DL","K","")</f>
        <v/>
      </c>
      <c r="Y16" t="str">
        <f>IF('Testing information'!AM33="PV","K","")</f>
        <v/>
      </c>
      <c r="Z16" t="str">
        <f t="shared" si="3"/>
        <v/>
      </c>
      <c r="AA16" s="29" t="str">
        <f t="shared" si="0"/>
        <v/>
      </c>
      <c r="AB16" t="str">
        <f>IF('Testing information'!AJ33="GGP-HD","K","")</f>
        <v/>
      </c>
      <c r="AC16" t="str">
        <f>IF('Testing information'!AK33="GGP-LD","K","")</f>
        <v/>
      </c>
      <c r="AD16" t="str">
        <f>IF('Testing information'!AK33="CHR","K","")</f>
        <v/>
      </c>
      <c r="AE16" t="str">
        <f>IF('Testing information'!AL33="GGP-uLD","K","")</f>
        <v/>
      </c>
      <c r="AF16" t="str">
        <f>IF('Testing information'!BA33="Run Panel","DP2","")</f>
        <v/>
      </c>
      <c r="AG16" t="str">
        <f t="shared" si="1"/>
        <v/>
      </c>
      <c r="AH16" s="28" t="str">
        <f t="shared" si="2"/>
        <v/>
      </c>
    </row>
    <row r="17" spans="1:34" ht="14.85" customHeight="1">
      <c r="A17" s="25" t="str">
        <f>IF('Testing information'!AE34="X",'Request Testing'!$C$10,"")</f>
        <v/>
      </c>
      <c r="B17" s="26" t="str">
        <f>IF('Testing information'!AM34="","",A17)</f>
        <v/>
      </c>
      <c r="C17" t="str">
        <f>IF('Testing information'!G34&gt;0,'Testing information'!G34,"")</f>
        <v/>
      </c>
      <c r="D17" s="23" t="str">
        <f>IF('Request Testing'!G34&lt;1,'Testing information'!B34,"")</f>
        <v/>
      </c>
      <c r="E17" t="str">
        <f>IF('Request Testing'!G34&lt;1,'Testing information'!AF34,"")</f>
        <v/>
      </c>
      <c r="F17" s="23" t="str">
        <f>IF(OR('Request Testing'!L34&gt;0,'Request Testing'!M34&gt;0,'Request Testing'!N34&gt;0,'Request Testing'!O34&gt;0),'Request Testing'!I34,"")</f>
        <v/>
      </c>
      <c r="G17" s="23" t="str">
        <f>IF('Testing information'!J34="","",'Testing information'!J34)</f>
        <v/>
      </c>
      <c r="H17" s="23" t="str">
        <f>IF(OR('Request Testing'!L34&gt;0,'Request Testing'!M34&gt;0,'Request Testing'!N34&gt;0,'Request Testing'!O34&gt;0),'Request Testing'!K34,"")</f>
        <v/>
      </c>
      <c r="I17" s="210" t="str">
        <f>IF('Testing information'!A34&gt;0,'Testing information'!A34,"")</f>
        <v/>
      </c>
      <c r="J17" s="27" t="str">
        <f>IF('Testing information'!AG34="BLOOD CARD","B",IF('Testing information'!AH34="Hair Card","H",IF('Testing information'!AI34="AllFlex Tags","T","")))</f>
        <v/>
      </c>
      <c r="K17" s="28" t="str">
        <f>IF('Request Testing'!J34&gt;0,IF(OR(Y17="K",AA17="K"),(CONCATENATE(AH17," ALTS ",'Request Testing'!J34))),AH17)</f>
        <v/>
      </c>
      <c r="L17" t="str">
        <f>IF('Testing information'!V34="AM","K","")</f>
        <v/>
      </c>
      <c r="M17" t="str">
        <f>IF('Testing information'!W34="NH","K","")</f>
        <v/>
      </c>
      <c r="N17" t="str">
        <f>IF('Testing information'!X34="CA","K","")</f>
        <v/>
      </c>
      <c r="O17" t="str">
        <f>IF('Testing information'!Y34="DD","K","")</f>
        <v/>
      </c>
      <c r="P17" t="str">
        <f>IF('Testing information'!AA34="PHA","K","")</f>
        <v/>
      </c>
      <c r="Q17" t="str">
        <f>IF('Testing information'!Z34="TH","K","")</f>
        <v/>
      </c>
      <c r="R17" t="str">
        <f>IF('Testing information'!AB34="OS","K","")</f>
        <v/>
      </c>
      <c r="S17" t="str">
        <f>IF('Testing information'!AR34="OH","K","")</f>
        <v/>
      </c>
      <c r="T17" s="23" t="str">
        <f>IF('Testing information'!Q34="","","K")</f>
        <v/>
      </c>
      <c r="U17" t="str">
        <f>IF('Testing information'!AQ34="RC","K","")</f>
        <v/>
      </c>
      <c r="V17" s="23" t="str">
        <f>IF('Testing information'!P34="","","K")</f>
        <v/>
      </c>
      <c r="W17" t="str">
        <f>IF('Testing information'!AS34="BVD","K","")</f>
        <v/>
      </c>
      <c r="X17" t="str">
        <f>IF('Testing information'!AP34="DL","K","")</f>
        <v/>
      </c>
      <c r="Y17" t="str">
        <f>IF('Testing information'!AM34="PV","K","")</f>
        <v/>
      </c>
      <c r="Z17" t="str">
        <f t="shared" si="3"/>
        <v/>
      </c>
      <c r="AA17" s="29" t="str">
        <f t="shared" si="0"/>
        <v/>
      </c>
      <c r="AB17" t="str">
        <f>IF('Testing information'!AJ34="GGP-HD","K","")</f>
        <v/>
      </c>
      <c r="AC17" t="str">
        <f>IF('Testing information'!AK34="GGP-LD","K","")</f>
        <v/>
      </c>
      <c r="AD17" t="str">
        <f>IF('Testing information'!AK34="CHR","K","")</f>
        <v/>
      </c>
      <c r="AE17" t="str">
        <f>IF('Testing information'!AL34="GGP-uLD","K","")</f>
        <v/>
      </c>
      <c r="AF17" t="str">
        <f>IF('Testing information'!BA34="Run Panel","DP2","")</f>
        <v/>
      </c>
      <c r="AG17" t="str">
        <f t="shared" si="1"/>
        <v/>
      </c>
      <c r="AH17" s="28" t="str">
        <f t="shared" si="2"/>
        <v/>
      </c>
    </row>
    <row r="18" spans="1:34" ht="14.85" customHeight="1">
      <c r="A18" s="25" t="str">
        <f>IF('Testing information'!AE35="X",'Request Testing'!$C$10,"")</f>
        <v/>
      </c>
      <c r="B18" s="26" t="str">
        <f>IF('Testing information'!AM35="","",A18)</f>
        <v/>
      </c>
      <c r="C18" t="str">
        <f>IF('Testing information'!G35&gt;0,'Testing information'!G35,"")</f>
        <v/>
      </c>
      <c r="D18" s="23" t="str">
        <f>IF('Request Testing'!G35&lt;1,'Testing information'!B35,"")</f>
        <v/>
      </c>
      <c r="E18" t="str">
        <f>IF('Request Testing'!G35&lt;1,'Testing information'!AF35,"")</f>
        <v/>
      </c>
      <c r="F18" s="23" t="str">
        <f>IF(OR('Request Testing'!L35&gt;0,'Request Testing'!M35&gt;0,'Request Testing'!N35&gt;0,'Request Testing'!O35&gt;0),'Request Testing'!I35,"")</f>
        <v/>
      </c>
      <c r="G18" s="23" t="str">
        <f>IF('Testing information'!J35="","",'Testing information'!J35)</f>
        <v/>
      </c>
      <c r="H18" s="23" t="str">
        <f>IF(OR('Request Testing'!L35&gt;0,'Request Testing'!M35&gt;0,'Request Testing'!N35&gt;0,'Request Testing'!O35&gt;0),'Request Testing'!K35,"")</f>
        <v/>
      </c>
      <c r="I18" s="210" t="str">
        <f>IF('Testing information'!A35&gt;0,'Testing information'!A35,"")</f>
        <v/>
      </c>
      <c r="J18" s="27" t="str">
        <f>IF('Testing information'!AG35="BLOOD CARD","B",IF('Testing information'!AH35="Hair Card","H",IF('Testing information'!AI35="AllFlex Tags","T","")))</f>
        <v/>
      </c>
      <c r="K18" s="28" t="str">
        <f>IF('Request Testing'!J35&gt;0,IF(OR(Y18="K",AA18="K"),(CONCATENATE(AH18," ALTS ",'Request Testing'!J35))),AH18)</f>
        <v/>
      </c>
      <c r="L18" t="str">
        <f>IF('Testing information'!V35="AM","K","")</f>
        <v/>
      </c>
      <c r="M18" t="str">
        <f>IF('Testing information'!W35="NH","K","")</f>
        <v/>
      </c>
      <c r="N18" t="str">
        <f>IF('Testing information'!X35="CA","K","")</f>
        <v/>
      </c>
      <c r="O18" t="str">
        <f>IF('Testing information'!Y35="DD","K","")</f>
        <v/>
      </c>
      <c r="P18" t="str">
        <f>IF('Testing information'!AA35="PHA","K","")</f>
        <v/>
      </c>
      <c r="Q18" t="str">
        <f>IF('Testing information'!Z35="TH","K","")</f>
        <v/>
      </c>
      <c r="R18" t="str">
        <f>IF('Testing information'!AB35="OS","K","")</f>
        <v/>
      </c>
      <c r="S18" t="str">
        <f>IF('Testing information'!AR35="OH","K","")</f>
        <v/>
      </c>
      <c r="T18" s="23" t="str">
        <f>IF('Testing information'!Q35="","","K")</f>
        <v/>
      </c>
      <c r="U18" t="str">
        <f>IF('Testing information'!AQ35="RC","K","")</f>
        <v/>
      </c>
      <c r="V18" s="23" t="str">
        <f>IF('Testing information'!P35="","","K")</f>
        <v/>
      </c>
      <c r="W18" t="str">
        <f>IF('Testing information'!AS35="BVD","K","")</f>
        <v/>
      </c>
      <c r="X18" t="str">
        <f>IF('Testing information'!AP35="DL","K","")</f>
        <v/>
      </c>
      <c r="Y18" t="str">
        <f>IF('Testing information'!AM35="PV","K","")</f>
        <v/>
      </c>
      <c r="Z18" t="str">
        <f t="shared" si="3"/>
        <v/>
      </c>
      <c r="AA18" s="29" t="str">
        <f t="shared" si="0"/>
        <v/>
      </c>
      <c r="AB18" t="str">
        <f>IF('Testing information'!AJ35="GGP-HD","K","")</f>
        <v/>
      </c>
      <c r="AC18" t="str">
        <f>IF('Testing information'!AK35="GGP-LD","K","")</f>
        <v/>
      </c>
      <c r="AD18" t="str">
        <f>IF('Testing information'!AK35="CHR","K","")</f>
        <v/>
      </c>
      <c r="AE18" t="str">
        <f>IF('Testing information'!AL35="GGP-uLD","K","")</f>
        <v/>
      </c>
      <c r="AF18" t="str">
        <f>IF('Testing information'!BA35="Run Panel","DP2","")</f>
        <v/>
      </c>
      <c r="AG18" t="str">
        <f t="shared" si="1"/>
        <v/>
      </c>
      <c r="AH18" s="28" t="str">
        <f t="shared" si="2"/>
        <v/>
      </c>
    </row>
    <row r="19" spans="1:34" ht="14.85" customHeight="1">
      <c r="A19" s="25" t="str">
        <f>IF('Testing information'!AE36="X",'Request Testing'!$C$10,"")</f>
        <v/>
      </c>
      <c r="B19" s="26" t="str">
        <f>IF('Testing information'!AM36="","",A19)</f>
        <v/>
      </c>
      <c r="C19" t="str">
        <f>IF('Testing information'!G36&gt;0,'Testing information'!G36,"")</f>
        <v/>
      </c>
      <c r="D19" s="23" t="str">
        <f>IF('Request Testing'!G36&lt;1,'Testing information'!B36,"")</f>
        <v/>
      </c>
      <c r="E19" t="str">
        <f>IF('Request Testing'!G36&lt;1,'Testing information'!AF36,"")</f>
        <v/>
      </c>
      <c r="F19" s="23" t="str">
        <f>IF(OR('Request Testing'!L36&gt;0,'Request Testing'!M36&gt;0,'Request Testing'!N36&gt;0,'Request Testing'!O36&gt;0),'Request Testing'!I36,"")</f>
        <v/>
      </c>
      <c r="G19" s="23" t="str">
        <f>IF('Testing information'!J36="","",'Testing information'!J36)</f>
        <v/>
      </c>
      <c r="H19" s="23" t="str">
        <f>IF(OR('Request Testing'!L36&gt;0,'Request Testing'!M36&gt;0,'Request Testing'!N36&gt;0,'Request Testing'!O36&gt;0),'Request Testing'!K36,"")</f>
        <v/>
      </c>
      <c r="I19" s="210" t="str">
        <f>IF('Testing information'!A36&gt;0,'Testing information'!A36,"")</f>
        <v/>
      </c>
      <c r="J19" s="27" t="str">
        <f>IF('Testing information'!AG36="BLOOD CARD","B",IF('Testing information'!AH36="Hair Card","H",IF('Testing information'!AI36="AllFlex Tags","T","")))</f>
        <v/>
      </c>
      <c r="K19" s="28" t="str">
        <f>IF('Request Testing'!J36&gt;0,IF(OR(Y19="K",AA19="K"),(CONCATENATE(AH19," ALTS ",'Request Testing'!J36))),AH19)</f>
        <v/>
      </c>
      <c r="L19" t="str">
        <f>IF('Testing information'!V36="AM","K","")</f>
        <v/>
      </c>
      <c r="M19" t="str">
        <f>IF('Testing information'!W36="NH","K","")</f>
        <v/>
      </c>
      <c r="N19" t="str">
        <f>IF('Testing information'!X36="CA","K","")</f>
        <v/>
      </c>
      <c r="O19" t="str">
        <f>IF('Testing information'!Y36="DD","K","")</f>
        <v/>
      </c>
      <c r="P19" t="str">
        <f>IF('Testing information'!AA36="PHA","K","")</f>
        <v/>
      </c>
      <c r="Q19" t="str">
        <f>IF('Testing information'!Z36="TH","K","")</f>
        <v/>
      </c>
      <c r="R19" t="str">
        <f>IF('Testing information'!AB36="OS","K","")</f>
        <v/>
      </c>
      <c r="S19" t="str">
        <f>IF('Testing information'!AR36="OH","K","")</f>
        <v/>
      </c>
      <c r="T19" s="23" t="str">
        <f>IF('Testing information'!Q36="","","K")</f>
        <v/>
      </c>
      <c r="U19" t="str">
        <f>IF('Testing information'!AQ36="RC","K","")</f>
        <v/>
      </c>
      <c r="V19" s="23" t="str">
        <f>IF('Testing information'!P36="","","K")</f>
        <v/>
      </c>
      <c r="W19" t="str">
        <f>IF('Testing information'!AS36="BVD","K","")</f>
        <v/>
      </c>
      <c r="X19" t="str">
        <f>IF('Testing information'!AP36="DL","K","")</f>
        <v/>
      </c>
      <c r="Y19" t="str">
        <f>IF('Testing information'!AM36="PV","K","")</f>
        <v/>
      </c>
      <c r="Z19" t="str">
        <f t="shared" si="3"/>
        <v/>
      </c>
      <c r="AA19" s="29" t="str">
        <f t="shared" si="0"/>
        <v/>
      </c>
      <c r="AB19" t="str">
        <f>IF('Testing information'!AJ36="GGP-HD","K","")</f>
        <v/>
      </c>
      <c r="AC19" t="str">
        <f>IF('Testing information'!AK36="GGP-LD","K","")</f>
        <v/>
      </c>
      <c r="AD19" t="str">
        <f>IF('Testing information'!AK36="CHR","K","")</f>
        <v/>
      </c>
      <c r="AE19" t="str">
        <f>IF('Testing information'!AL36="GGP-uLD","K","")</f>
        <v/>
      </c>
      <c r="AF19" t="str">
        <f>IF('Testing information'!BA36="Run Panel","DP2","")</f>
        <v/>
      </c>
      <c r="AG19" t="str">
        <f t="shared" si="1"/>
        <v/>
      </c>
      <c r="AH19" s="28" t="str">
        <f t="shared" si="2"/>
        <v/>
      </c>
    </row>
    <row r="20" spans="1:34" ht="14.85" customHeight="1">
      <c r="A20" s="25" t="str">
        <f>IF('Testing information'!AE37="X",'Request Testing'!$C$10,"")</f>
        <v/>
      </c>
      <c r="B20" s="26" t="str">
        <f>IF('Testing information'!AM37="","",A20)</f>
        <v/>
      </c>
      <c r="C20" t="str">
        <f>IF('Testing information'!G37&gt;0,'Testing information'!G37,"")</f>
        <v/>
      </c>
      <c r="D20" s="23" t="str">
        <f>IF('Request Testing'!G37&lt;1,'Testing information'!B37,"")</f>
        <v/>
      </c>
      <c r="E20" t="str">
        <f>IF('Request Testing'!G37&lt;1,'Testing information'!AF37,"")</f>
        <v/>
      </c>
      <c r="F20" s="23" t="str">
        <f>IF(OR('Request Testing'!L37&gt;0,'Request Testing'!M37&gt;0,'Request Testing'!N37&gt;0,'Request Testing'!O37&gt;0),'Request Testing'!I37,"")</f>
        <v/>
      </c>
      <c r="G20" s="23" t="str">
        <f>IF('Testing information'!J37="","",'Testing information'!J37)</f>
        <v/>
      </c>
      <c r="H20" s="23" t="str">
        <f>IF(OR('Request Testing'!L37&gt;0,'Request Testing'!M37&gt;0,'Request Testing'!N37&gt;0,'Request Testing'!O37&gt;0),'Request Testing'!K37,"")</f>
        <v/>
      </c>
      <c r="I20" s="210" t="str">
        <f>IF('Testing information'!A37&gt;0,'Testing information'!A37,"")</f>
        <v/>
      </c>
      <c r="J20" s="27" t="str">
        <f>IF('Testing information'!AG37="BLOOD CARD","B",IF('Testing information'!AH37="Hair Card","H",IF('Testing information'!AI37="AllFlex Tags","T","")))</f>
        <v/>
      </c>
      <c r="K20" s="28" t="str">
        <f>IF('Request Testing'!J37&gt;0,IF(OR(Y20="K",AA20="K"),(CONCATENATE(AH20," ALTS ",'Request Testing'!J37))),AH20)</f>
        <v/>
      </c>
      <c r="L20" t="str">
        <f>IF('Testing information'!V37="AM","K","")</f>
        <v/>
      </c>
      <c r="M20" t="str">
        <f>IF('Testing information'!W37="NH","K","")</f>
        <v/>
      </c>
      <c r="N20" t="str">
        <f>IF('Testing information'!X37="CA","K","")</f>
        <v/>
      </c>
      <c r="O20" t="str">
        <f>IF('Testing information'!Y37="DD","K","")</f>
        <v/>
      </c>
      <c r="P20" t="str">
        <f>IF('Testing information'!AA37="PHA","K","")</f>
        <v/>
      </c>
      <c r="Q20" t="str">
        <f>IF('Testing information'!Z37="TH","K","")</f>
        <v/>
      </c>
      <c r="R20" t="str">
        <f>IF('Testing information'!AB37="OS","K","")</f>
        <v/>
      </c>
      <c r="S20" t="str">
        <f>IF('Testing information'!AR37="OH","K","")</f>
        <v/>
      </c>
      <c r="T20" s="23" t="str">
        <f>IF('Testing information'!Q37="","","K")</f>
        <v/>
      </c>
      <c r="U20" t="str">
        <f>IF('Testing information'!AQ37="RC","K","")</f>
        <v/>
      </c>
      <c r="V20" s="23" t="str">
        <f>IF('Testing information'!P37="","","K")</f>
        <v/>
      </c>
      <c r="W20" t="str">
        <f>IF('Testing information'!AS37="BVD","K","")</f>
        <v/>
      </c>
      <c r="X20" t="str">
        <f>IF('Testing information'!AP37="DL","K","")</f>
        <v/>
      </c>
      <c r="Y20" t="str">
        <f>IF('Testing information'!AM37="PV","K","")</f>
        <v/>
      </c>
      <c r="Z20" t="str">
        <f t="shared" si="3"/>
        <v/>
      </c>
      <c r="AA20" s="29" t="str">
        <f t="shared" si="0"/>
        <v/>
      </c>
      <c r="AB20" t="str">
        <f>IF('Testing information'!AJ37="GGP-HD","K","")</f>
        <v/>
      </c>
      <c r="AC20" t="str">
        <f>IF('Testing information'!AK37="GGP-LD","K","")</f>
        <v/>
      </c>
      <c r="AD20" t="str">
        <f>IF('Testing information'!AK37="CHR","K","")</f>
        <v/>
      </c>
      <c r="AE20" t="str">
        <f>IF('Testing information'!AL37="GGP-uLD","K","")</f>
        <v/>
      </c>
      <c r="AF20" t="str">
        <f>IF('Testing information'!BA37="Run Panel","DP2","")</f>
        <v/>
      </c>
      <c r="AG20" t="str">
        <f t="shared" si="1"/>
        <v/>
      </c>
      <c r="AH20" s="28" t="str">
        <f t="shared" si="2"/>
        <v/>
      </c>
    </row>
    <row r="21" spans="1:34" ht="14.85" customHeight="1">
      <c r="A21" s="25" t="str">
        <f>IF('Testing information'!AE38="X",'Request Testing'!$C$10,"")</f>
        <v/>
      </c>
      <c r="B21" s="26" t="str">
        <f>IF('Testing information'!AM38="","",A21)</f>
        <v/>
      </c>
      <c r="C21" t="str">
        <f>IF('Testing information'!G38&gt;0,'Testing information'!G38,"")</f>
        <v/>
      </c>
      <c r="D21" s="23" t="str">
        <f>IF('Request Testing'!G38&lt;1,'Testing information'!B38,"")</f>
        <v/>
      </c>
      <c r="E21" t="str">
        <f>IF('Request Testing'!G38&lt;1,'Testing information'!AF38,"")</f>
        <v/>
      </c>
      <c r="F21" s="23" t="str">
        <f>IF(OR('Request Testing'!L38&gt;0,'Request Testing'!M38&gt;0,'Request Testing'!N38&gt;0,'Request Testing'!O38&gt;0),'Request Testing'!I38,"")</f>
        <v/>
      </c>
      <c r="G21" s="23" t="str">
        <f>IF('Testing information'!J38="","",'Testing information'!J38)</f>
        <v/>
      </c>
      <c r="H21" s="23" t="str">
        <f>IF(OR('Request Testing'!L38&gt;0,'Request Testing'!M38&gt;0,'Request Testing'!N38&gt;0,'Request Testing'!O38&gt;0),'Request Testing'!K38,"")</f>
        <v/>
      </c>
      <c r="I21" s="210" t="str">
        <f>IF('Testing information'!A38&gt;0,'Testing information'!A38,"")</f>
        <v/>
      </c>
      <c r="J21" s="27" t="str">
        <f>IF('Testing information'!AG38="BLOOD CARD","B",IF('Testing information'!AH38="Hair Card","H",IF('Testing information'!AI38="AllFlex Tags","T","")))</f>
        <v/>
      </c>
      <c r="K21" s="28" t="str">
        <f>IF('Request Testing'!J38&gt;0,IF(OR(Y21="K",AA21="K"),(CONCATENATE(AH21," ALTS ",'Request Testing'!J38))),AH21)</f>
        <v/>
      </c>
      <c r="L21" t="str">
        <f>IF('Testing information'!V38="AM","K","")</f>
        <v/>
      </c>
      <c r="M21" t="str">
        <f>IF('Testing information'!W38="NH","K","")</f>
        <v/>
      </c>
      <c r="N21" t="str">
        <f>IF('Testing information'!X38="CA","K","")</f>
        <v/>
      </c>
      <c r="O21" t="str">
        <f>IF('Testing information'!Y38="DD","K","")</f>
        <v/>
      </c>
      <c r="P21" t="str">
        <f>IF('Testing information'!AA38="PHA","K","")</f>
        <v/>
      </c>
      <c r="Q21" t="str">
        <f>IF('Testing information'!Z38="TH","K","")</f>
        <v/>
      </c>
      <c r="R21" t="str">
        <f>IF('Testing information'!AB38="OS","K","")</f>
        <v/>
      </c>
      <c r="S21" t="str">
        <f>IF('Testing information'!AR38="OH","K","")</f>
        <v/>
      </c>
      <c r="T21" s="23" t="str">
        <f>IF('Testing information'!Q38="","","K")</f>
        <v/>
      </c>
      <c r="U21" t="str">
        <f>IF('Testing information'!AQ38="RC","K","")</f>
        <v/>
      </c>
      <c r="V21" s="23" t="str">
        <f>IF('Testing information'!P38="","","K")</f>
        <v/>
      </c>
      <c r="W21" t="str">
        <f>IF('Testing information'!AS38="BVD","K","")</f>
        <v/>
      </c>
      <c r="X21" t="str">
        <f>IF('Testing information'!AP38="DL","K","")</f>
        <v/>
      </c>
      <c r="Y21" t="str">
        <f>IF('Testing information'!AM38="PV","K","")</f>
        <v/>
      </c>
      <c r="Z21" t="str">
        <f t="shared" si="3"/>
        <v/>
      </c>
      <c r="AA21" s="29" t="str">
        <f t="shared" si="0"/>
        <v/>
      </c>
      <c r="AB21" t="str">
        <f>IF('Testing information'!AJ38="GGP-HD","K","")</f>
        <v/>
      </c>
      <c r="AC21" t="str">
        <f>IF('Testing information'!AK38="GGP-LD","K","")</f>
        <v/>
      </c>
      <c r="AD21" t="str">
        <f>IF('Testing information'!AK38="CHR","K","")</f>
        <v/>
      </c>
      <c r="AE21" t="str">
        <f>IF('Testing information'!AL38="GGP-uLD","K","")</f>
        <v/>
      </c>
      <c r="AF21" t="str">
        <f>IF('Testing information'!BA38="Run Panel","DP2","")</f>
        <v/>
      </c>
      <c r="AG21" t="str">
        <f t="shared" si="1"/>
        <v/>
      </c>
      <c r="AH21" s="28" t="str">
        <f t="shared" si="2"/>
        <v/>
      </c>
    </row>
    <row r="22" spans="1:34" ht="14.85" customHeight="1">
      <c r="A22" s="25" t="str">
        <f>IF('Testing information'!AE39="X",'Request Testing'!$C$10,"")</f>
        <v/>
      </c>
      <c r="B22" s="26" t="str">
        <f>IF('Testing information'!AM39="","",A22)</f>
        <v/>
      </c>
      <c r="C22" t="str">
        <f>IF('Testing information'!G39&gt;0,'Testing information'!G39,"")</f>
        <v/>
      </c>
      <c r="D22" s="23" t="str">
        <f>IF('Request Testing'!G39&lt;1,'Testing information'!B39,"")</f>
        <v/>
      </c>
      <c r="E22" t="str">
        <f>IF('Request Testing'!G39&lt;1,'Testing information'!AF39,"")</f>
        <v/>
      </c>
      <c r="F22" s="23" t="str">
        <f>IF(OR('Request Testing'!L39&gt;0,'Request Testing'!M39&gt;0,'Request Testing'!N39&gt;0,'Request Testing'!O39&gt;0),'Request Testing'!I39,"")</f>
        <v/>
      </c>
      <c r="G22" s="23" t="str">
        <f>IF('Testing information'!J39="","",'Testing information'!J39)</f>
        <v/>
      </c>
      <c r="H22" s="23" t="str">
        <f>IF(OR('Request Testing'!L39&gt;0,'Request Testing'!M39&gt;0,'Request Testing'!N39&gt;0,'Request Testing'!O39&gt;0),'Request Testing'!K39,"")</f>
        <v/>
      </c>
      <c r="I22" s="210" t="str">
        <f>IF('Testing information'!A39&gt;0,'Testing information'!A39,"")</f>
        <v/>
      </c>
      <c r="J22" s="27" t="str">
        <f>IF('Testing information'!AG39="BLOOD CARD","B",IF('Testing information'!AH39="Hair Card","H",IF('Testing information'!AI39="AllFlex Tags","T","")))</f>
        <v/>
      </c>
      <c r="K22" s="28" t="str">
        <f>IF('Request Testing'!J39&gt;0,IF(OR(Y22="K",AA22="K"),(CONCATENATE(AH22," ALTS ",'Request Testing'!J39))),AH22)</f>
        <v/>
      </c>
      <c r="L22" t="str">
        <f>IF('Testing information'!V39="AM","K","")</f>
        <v/>
      </c>
      <c r="M22" t="str">
        <f>IF('Testing information'!W39="NH","K","")</f>
        <v/>
      </c>
      <c r="N22" t="str">
        <f>IF('Testing information'!X39="CA","K","")</f>
        <v/>
      </c>
      <c r="O22" t="str">
        <f>IF('Testing information'!Y39="DD","K","")</f>
        <v/>
      </c>
      <c r="P22" t="str">
        <f>IF('Testing information'!AA39="PHA","K","")</f>
        <v/>
      </c>
      <c r="Q22" t="str">
        <f>IF('Testing information'!Z39="TH","K","")</f>
        <v/>
      </c>
      <c r="R22" t="str">
        <f>IF('Testing information'!AB39="OS","K","")</f>
        <v/>
      </c>
      <c r="S22" t="str">
        <f>IF('Testing information'!AR39="OH","K","")</f>
        <v/>
      </c>
      <c r="T22" s="23" t="str">
        <f>IF('Testing information'!Q39="","","K")</f>
        <v/>
      </c>
      <c r="U22" t="str">
        <f>IF('Testing information'!AQ39="RC","K","")</f>
        <v/>
      </c>
      <c r="V22" s="23" t="str">
        <f>IF('Testing information'!P39="","","K")</f>
        <v/>
      </c>
      <c r="W22" t="str">
        <f>IF('Testing information'!AS39="BVD","K","")</f>
        <v/>
      </c>
      <c r="X22" t="str">
        <f>IF('Testing information'!AP39="DL","K","")</f>
        <v/>
      </c>
      <c r="Y22" t="str">
        <f>IF('Testing information'!AM39="PV","K","")</f>
        <v/>
      </c>
      <c r="Z22" t="str">
        <f t="shared" si="3"/>
        <v/>
      </c>
      <c r="AA22" s="29" t="str">
        <f t="shared" si="0"/>
        <v/>
      </c>
      <c r="AB22" t="str">
        <f>IF('Testing information'!AJ39="GGP-HD","K","")</f>
        <v/>
      </c>
      <c r="AC22" t="str">
        <f>IF('Testing information'!AK39="GGP-LD","K","")</f>
        <v/>
      </c>
      <c r="AD22" t="str">
        <f>IF('Testing information'!AK39="CHR","K","")</f>
        <v/>
      </c>
      <c r="AE22" t="str">
        <f>IF('Testing information'!AL39="GGP-uLD","K","")</f>
        <v/>
      </c>
      <c r="AF22" t="str">
        <f>IF('Testing information'!BA39="Run Panel","DP2","")</f>
        <v/>
      </c>
      <c r="AG22" t="str">
        <f t="shared" si="1"/>
        <v/>
      </c>
      <c r="AH22" s="28" t="str">
        <f t="shared" si="2"/>
        <v/>
      </c>
    </row>
    <row r="23" spans="1:34" ht="14.85" customHeight="1">
      <c r="A23" s="25" t="str">
        <f>IF('Testing information'!AE40="X",'Request Testing'!$C$10,"")</f>
        <v/>
      </c>
      <c r="B23" s="26" t="str">
        <f>IF('Testing information'!AM40="","",A23)</f>
        <v/>
      </c>
      <c r="C23" t="str">
        <f>IF('Testing information'!G40&gt;0,'Testing information'!G40,"")</f>
        <v/>
      </c>
      <c r="D23" s="23" t="str">
        <f>IF('Request Testing'!G40&lt;1,'Testing information'!B40,"")</f>
        <v/>
      </c>
      <c r="E23" t="str">
        <f>IF('Request Testing'!G40&lt;1,'Testing information'!AF40,"")</f>
        <v/>
      </c>
      <c r="F23" s="23" t="str">
        <f>IF(OR('Request Testing'!L40&gt;0,'Request Testing'!M40&gt;0,'Request Testing'!N40&gt;0,'Request Testing'!O40&gt;0),'Request Testing'!I40,"")</f>
        <v/>
      </c>
      <c r="G23" s="23" t="str">
        <f>IF('Testing information'!J40="","",'Testing information'!J40)</f>
        <v/>
      </c>
      <c r="H23" s="23" t="str">
        <f>IF(OR('Request Testing'!L40&gt;0,'Request Testing'!M40&gt;0,'Request Testing'!N40&gt;0,'Request Testing'!O40&gt;0),'Request Testing'!K40,"")</f>
        <v/>
      </c>
      <c r="I23" s="210" t="str">
        <f>IF('Testing information'!A40&gt;0,'Testing information'!A40,"")</f>
        <v/>
      </c>
      <c r="J23" s="27" t="str">
        <f>IF('Testing information'!AG40="BLOOD CARD","B",IF('Testing information'!AH40="Hair Card","H",IF('Testing information'!AI40="AllFlex Tags","T","")))</f>
        <v/>
      </c>
      <c r="K23" s="28" t="str">
        <f>IF('Request Testing'!J40&gt;0,IF(OR(Y23="K",AA23="K"),(CONCATENATE(AH23," ALTS ",'Request Testing'!J40))),AH23)</f>
        <v/>
      </c>
      <c r="L23" t="str">
        <f>IF('Testing information'!V40="AM","K","")</f>
        <v/>
      </c>
      <c r="M23" t="str">
        <f>IF('Testing information'!W40="NH","K","")</f>
        <v/>
      </c>
      <c r="N23" t="str">
        <f>IF('Testing information'!X40="CA","K","")</f>
        <v/>
      </c>
      <c r="O23" t="str">
        <f>IF('Testing information'!Y40="DD","K","")</f>
        <v/>
      </c>
      <c r="P23" t="str">
        <f>IF('Testing information'!AA40="PHA","K","")</f>
        <v/>
      </c>
      <c r="Q23" t="str">
        <f>IF('Testing information'!Z40="TH","K","")</f>
        <v/>
      </c>
      <c r="R23" t="str">
        <f>IF('Testing information'!AB40="OS","K","")</f>
        <v/>
      </c>
      <c r="S23" t="str">
        <f>IF('Testing information'!AR40="OH","K","")</f>
        <v/>
      </c>
      <c r="T23" s="23" t="str">
        <f>IF('Testing information'!Q40="","","K")</f>
        <v/>
      </c>
      <c r="U23" t="str">
        <f>IF('Testing information'!AQ40="RC","K","")</f>
        <v/>
      </c>
      <c r="V23" s="23" t="str">
        <f>IF('Testing information'!P40="","","K")</f>
        <v/>
      </c>
      <c r="W23" t="str">
        <f>IF('Testing information'!AS40="BVD","K","")</f>
        <v/>
      </c>
      <c r="X23" t="str">
        <f>IF('Testing information'!AP40="DL","K","")</f>
        <v/>
      </c>
      <c r="Y23" t="str">
        <f>IF('Testing information'!AM40="PV","K","")</f>
        <v/>
      </c>
      <c r="Z23" t="str">
        <f t="shared" si="3"/>
        <v/>
      </c>
      <c r="AA23" s="29" t="str">
        <f t="shared" si="0"/>
        <v/>
      </c>
      <c r="AB23" t="str">
        <f>IF('Testing information'!AJ40="GGP-HD","K","")</f>
        <v/>
      </c>
      <c r="AC23" t="str">
        <f>IF('Testing information'!AK40="GGP-LD","K","")</f>
        <v/>
      </c>
      <c r="AD23" t="str">
        <f>IF('Testing information'!AK40="CHR","K","")</f>
        <v/>
      </c>
      <c r="AE23" t="str">
        <f>IF('Testing information'!AL40="GGP-uLD","K","")</f>
        <v/>
      </c>
      <c r="AF23" t="str">
        <f>IF('Testing information'!BA40="Run Panel","DP2","")</f>
        <v/>
      </c>
      <c r="AG23" t="str">
        <f t="shared" si="1"/>
        <v/>
      </c>
      <c r="AH23" s="28" t="str">
        <f t="shared" si="2"/>
        <v/>
      </c>
    </row>
    <row r="24" spans="1:34" ht="14.85" customHeight="1">
      <c r="A24" s="25" t="str">
        <f>IF('Testing information'!AE41="X",'Request Testing'!$C$10,"")</f>
        <v/>
      </c>
      <c r="B24" s="26" t="str">
        <f>IF('Testing information'!AM41="","",A24)</f>
        <v/>
      </c>
      <c r="C24" t="str">
        <f>IF('Testing information'!G41&gt;0,'Testing information'!G41,"")</f>
        <v/>
      </c>
      <c r="D24" s="23" t="str">
        <f>IF('Request Testing'!G41&lt;1,'Testing information'!B41,"")</f>
        <v/>
      </c>
      <c r="E24" t="str">
        <f>IF('Request Testing'!G41&lt;1,'Testing information'!AF41,"")</f>
        <v/>
      </c>
      <c r="F24" s="23" t="str">
        <f>IF(OR('Request Testing'!L41&gt;0,'Request Testing'!M41&gt;0,'Request Testing'!N41&gt;0,'Request Testing'!O41&gt;0),'Request Testing'!I41,"")</f>
        <v/>
      </c>
      <c r="G24" s="23" t="str">
        <f>IF('Testing information'!J41="","",'Testing information'!J41)</f>
        <v/>
      </c>
      <c r="H24" s="23" t="str">
        <f>IF(OR('Request Testing'!L41&gt;0,'Request Testing'!M41&gt;0,'Request Testing'!N41&gt;0,'Request Testing'!O41&gt;0),'Request Testing'!K41,"")</f>
        <v/>
      </c>
      <c r="I24" s="210" t="str">
        <f>IF('Testing information'!A41&gt;0,'Testing information'!A41,"")</f>
        <v/>
      </c>
      <c r="J24" s="27" t="str">
        <f>IF('Testing information'!AG41="BLOOD CARD","B",IF('Testing information'!AH41="Hair Card","H",IF('Testing information'!AI41="AllFlex Tags","T","")))</f>
        <v/>
      </c>
      <c r="K24" s="28" t="str">
        <f>IF('Request Testing'!J41&gt;0,IF(OR(Y24="K",AA24="K"),(CONCATENATE(AH24," ALTS ",'Request Testing'!J41))),AH24)</f>
        <v/>
      </c>
      <c r="L24" t="str">
        <f>IF('Testing information'!V41="AM","K","")</f>
        <v/>
      </c>
      <c r="M24" t="str">
        <f>IF('Testing information'!W41="NH","K","")</f>
        <v/>
      </c>
      <c r="N24" t="str">
        <f>IF('Testing information'!X41="CA","K","")</f>
        <v/>
      </c>
      <c r="O24" t="str">
        <f>IF('Testing information'!Y41="DD","K","")</f>
        <v/>
      </c>
      <c r="P24" t="str">
        <f>IF('Testing information'!AA41="PHA","K","")</f>
        <v/>
      </c>
      <c r="Q24" t="str">
        <f>IF('Testing information'!Z41="TH","K","")</f>
        <v/>
      </c>
      <c r="R24" t="str">
        <f>IF('Testing information'!AB41="OS","K","")</f>
        <v/>
      </c>
      <c r="S24" t="str">
        <f>IF('Testing information'!AR41="OH","K","")</f>
        <v/>
      </c>
      <c r="T24" s="23" t="str">
        <f>IF('Testing information'!Q41="","","K")</f>
        <v/>
      </c>
      <c r="U24" t="str">
        <f>IF('Testing information'!AQ41="RC","K","")</f>
        <v/>
      </c>
      <c r="V24" s="23" t="str">
        <f>IF('Testing information'!P41="","","K")</f>
        <v/>
      </c>
      <c r="W24" t="str">
        <f>IF('Testing information'!AS41="BVD","K","")</f>
        <v/>
      </c>
      <c r="X24" t="str">
        <f>IF('Testing information'!AP41="DL","K","")</f>
        <v/>
      </c>
      <c r="Y24" t="str">
        <f>IF('Testing information'!AM41="PV","K","")</f>
        <v/>
      </c>
      <c r="Z24" t="str">
        <f t="shared" si="3"/>
        <v/>
      </c>
      <c r="AA24" s="29" t="str">
        <f t="shared" si="0"/>
        <v/>
      </c>
      <c r="AB24" t="str">
        <f>IF('Testing information'!AJ41="GGP-HD","K","")</f>
        <v/>
      </c>
      <c r="AC24" t="str">
        <f>IF('Testing information'!AK41="GGP-LD","K","")</f>
        <v/>
      </c>
      <c r="AD24" t="str">
        <f>IF('Testing information'!AK41="CHR","K","")</f>
        <v/>
      </c>
      <c r="AE24" t="str">
        <f>IF('Testing information'!AL41="GGP-uLD","K","")</f>
        <v/>
      </c>
      <c r="AF24" t="str">
        <f>IF('Testing information'!BA41="Run Panel","DP2","")</f>
        <v/>
      </c>
      <c r="AG24" t="str">
        <f t="shared" si="1"/>
        <v/>
      </c>
      <c r="AH24" s="28" t="str">
        <f t="shared" si="2"/>
        <v/>
      </c>
    </row>
    <row r="25" spans="1:34" ht="14.85" customHeight="1">
      <c r="A25" s="25" t="str">
        <f>IF('Testing information'!AE42="X",'Request Testing'!$C$10,"")</f>
        <v/>
      </c>
      <c r="B25" s="26" t="str">
        <f>IF('Testing information'!AM42="","",A25)</f>
        <v/>
      </c>
      <c r="C25" t="str">
        <f>IF('Testing information'!G42&gt;0,'Testing information'!G42,"")</f>
        <v/>
      </c>
      <c r="D25" s="23" t="str">
        <f>IF('Request Testing'!G42&lt;1,'Testing information'!B42,"")</f>
        <v/>
      </c>
      <c r="E25" t="str">
        <f>IF('Request Testing'!G42&lt;1,'Testing information'!AF42,"")</f>
        <v/>
      </c>
      <c r="F25" s="23" t="str">
        <f>IF(OR('Request Testing'!L42&gt;0,'Request Testing'!M42&gt;0,'Request Testing'!N42&gt;0,'Request Testing'!O42&gt;0),'Request Testing'!I42,"")</f>
        <v/>
      </c>
      <c r="G25" s="23" t="str">
        <f>IF('Testing information'!J42="","",'Testing information'!J42)</f>
        <v/>
      </c>
      <c r="H25" s="23" t="str">
        <f>IF(OR('Request Testing'!L42&gt;0,'Request Testing'!M42&gt;0,'Request Testing'!N42&gt;0,'Request Testing'!O42&gt;0),'Request Testing'!K42,"")</f>
        <v/>
      </c>
      <c r="I25" s="210" t="str">
        <f>IF('Testing information'!A42&gt;0,'Testing information'!A42,"")</f>
        <v/>
      </c>
      <c r="J25" s="27" t="str">
        <f>IF('Testing information'!AG42="BLOOD CARD","B",IF('Testing information'!AH42="Hair Card","H",IF('Testing information'!AI42="AllFlex Tags","T","")))</f>
        <v/>
      </c>
      <c r="K25" s="28" t="str">
        <f>IF('Request Testing'!J42&gt;0,IF(OR(Y25="K",AA25="K"),(CONCATENATE(AH25," ALTS ",'Request Testing'!J42))),AH25)</f>
        <v/>
      </c>
      <c r="L25" t="str">
        <f>IF('Testing information'!V42="AM","K","")</f>
        <v/>
      </c>
      <c r="M25" t="str">
        <f>IF('Testing information'!W42="NH","K","")</f>
        <v/>
      </c>
      <c r="N25" t="str">
        <f>IF('Testing information'!X42="CA","K","")</f>
        <v/>
      </c>
      <c r="O25" t="str">
        <f>IF('Testing information'!Y42="DD","K","")</f>
        <v/>
      </c>
      <c r="P25" t="str">
        <f>IF('Testing information'!AA42="PHA","K","")</f>
        <v/>
      </c>
      <c r="Q25" t="str">
        <f>IF('Testing information'!Z42="TH","K","")</f>
        <v/>
      </c>
      <c r="R25" t="str">
        <f>IF('Testing information'!AB42="OS","K","")</f>
        <v/>
      </c>
      <c r="S25" t="str">
        <f>IF('Testing information'!AR42="OH","K","")</f>
        <v/>
      </c>
      <c r="T25" s="23" t="str">
        <f>IF('Testing information'!Q42="","","K")</f>
        <v/>
      </c>
      <c r="U25" t="str">
        <f>IF('Testing information'!AQ42="RC","K","")</f>
        <v/>
      </c>
      <c r="V25" s="23" t="str">
        <f>IF('Testing information'!P42="","","K")</f>
        <v/>
      </c>
      <c r="W25" t="str">
        <f>IF('Testing information'!AS42="BVD","K","")</f>
        <v/>
      </c>
      <c r="X25" t="str">
        <f>IF('Testing information'!AP42="DL","K","")</f>
        <v/>
      </c>
      <c r="Y25" t="str">
        <f>IF('Testing information'!AM42="PV","K","")</f>
        <v/>
      </c>
      <c r="Z25" t="str">
        <f t="shared" si="3"/>
        <v/>
      </c>
      <c r="AA25" s="29" t="str">
        <f t="shared" si="0"/>
        <v/>
      </c>
      <c r="AB25" t="str">
        <f>IF('Testing information'!AJ42="GGP-HD","K","")</f>
        <v/>
      </c>
      <c r="AC25" t="str">
        <f>IF('Testing information'!AK42="GGP-LD","K","")</f>
        <v/>
      </c>
      <c r="AD25" t="str">
        <f>IF('Testing information'!AK42="CHR","K","")</f>
        <v/>
      </c>
      <c r="AE25" t="str">
        <f>IF('Testing information'!AL42="GGP-uLD","K","")</f>
        <v/>
      </c>
      <c r="AF25" t="str">
        <f>IF('Testing information'!BA42="Run Panel","DP2","")</f>
        <v/>
      </c>
      <c r="AG25" t="str">
        <f t="shared" si="1"/>
        <v/>
      </c>
      <c r="AH25" s="28" t="str">
        <f t="shared" si="2"/>
        <v/>
      </c>
    </row>
    <row r="26" spans="1:34" ht="14.85" customHeight="1">
      <c r="A26" s="25" t="str">
        <f>IF('Testing information'!AE43="X",'Request Testing'!$C$10,"")</f>
        <v/>
      </c>
      <c r="B26" s="26" t="str">
        <f>IF('Testing information'!AM43="","",A26)</f>
        <v/>
      </c>
      <c r="C26" t="str">
        <f>IF('Testing information'!G43&gt;0,'Testing information'!G43,"")</f>
        <v/>
      </c>
      <c r="D26" s="23" t="str">
        <f>IF('Request Testing'!G43&lt;1,'Testing information'!B43,"")</f>
        <v/>
      </c>
      <c r="E26" t="str">
        <f>IF('Request Testing'!G43&lt;1,'Testing information'!AF43,"")</f>
        <v/>
      </c>
      <c r="F26" s="23" t="str">
        <f>IF(OR('Request Testing'!L43&gt;0,'Request Testing'!M43&gt;0,'Request Testing'!N43&gt;0,'Request Testing'!O43&gt;0),'Request Testing'!I43,"")</f>
        <v/>
      </c>
      <c r="G26" s="23" t="str">
        <f>IF('Testing information'!J43="","",'Testing information'!J43)</f>
        <v/>
      </c>
      <c r="H26" s="23" t="str">
        <f>IF(OR('Request Testing'!L43&gt;0,'Request Testing'!M43&gt;0,'Request Testing'!N43&gt;0,'Request Testing'!O43&gt;0),'Request Testing'!K43,"")</f>
        <v/>
      </c>
      <c r="I26" s="210" t="str">
        <f>IF('Testing information'!A43&gt;0,'Testing information'!A43,"")</f>
        <v/>
      </c>
      <c r="J26" s="27" t="str">
        <f>IF('Testing information'!AG43="BLOOD CARD","B",IF('Testing information'!AH43="Hair Card","H",IF('Testing information'!AI43="AllFlex Tags","T","")))</f>
        <v/>
      </c>
      <c r="K26" s="28" t="str">
        <f>IF('Request Testing'!J43&gt;0,IF(OR(Y26="K",AA26="K"),(CONCATENATE(AH26," ALTS ",'Request Testing'!J43))),AH26)</f>
        <v/>
      </c>
      <c r="L26" t="str">
        <f>IF('Testing information'!V43="AM","K","")</f>
        <v/>
      </c>
      <c r="M26" t="str">
        <f>IF('Testing information'!W43="NH","K","")</f>
        <v/>
      </c>
      <c r="N26" t="str">
        <f>IF('Testing information'!X43="CA","K","")</f>
        <v/>
      </c>
      <c r="O26" t="str">
        <f>IF('Testing information'!Y43="DD","K","")</f>
        <v/>
      </c>
      <c r="P26" t="str">
        <f>IF('Testing information'!AA43="PHA","K","")</f>
        <v/>
      </c>
      <c r="Q26" t="str">
        <f>IF('Testing information'!Z43="TH","K","")</f>
        <v/>
      </c>
      <c r="R26" t="str">
        <f>IF('Testing information'!AB43="OS","K","")</f>
        <v/>
      </c>
      <c r="S26" t="str">
        <f>IF('Testing information'!AR43="OH","K","")</f>
        <v/>
      </c>
      <c r="T26" s="23" t="str">
        <f>IF('Testing information'!Q43="","","K")</f>
        <v/>
      </c>
      <c r="U26" t="str">
        <f>IF('Testing information'!AQ43="RC","K","")</f>
        <v/>
      </c>
      <c r="V26" s="23" t="str">
        <f>IF('Testing information'!P43="","","K")</f>
        <v/>
      </c>
      <c r="W26" t="str">
        <f>IF('Testing information'!AS43="BVD","K","")</f>
        <v/>
      </c>
      <c r="X26" t="str">
        <f>IF('Testing information'!AP43="DL","K","")</f>
        <v/>
      </c>
      <c r="Y26" t="str">
        <f>IF('Testing information'!AM43="PV","K","")</f>
        <v/>
      </c>
      <c r="Z26" t="str">
        <f t="shared" si="3"/>
        <v/>
      </c>
      <c r="AA26" s="29" t="str">
        <f t="shared" si="0"/>
        <v/>
      </c>
      <c r="AB26" t="str">
        <f>IF('Testing information'!AJ43="GGP-HD","K","")</f>
        <v/>
      </c>
      <c r="AC26" t="str">
        <f>IF('Testing information'!AK43="GGP-LD","K","")</f>
        <v/>
      </c>
      <c r="AD26" t="str">
        <f>IF('Testing information'!AK43="CHR","K","")</f>
        <v/>
      </c>
      <c r="AE26" t="str">
        <f>IF('Testing information'!AL43="GGP-uLD","K","")</f>
        <v/>
      </c>
      <c r="AF26" t="str">
        <f>IF('Testing information'!BA43="Run Panel","DP2","")</f>
        <v/>
      </c>
      <c r="AG26" t="str">
        <f t="shared" si="1"/>
        <v/>
      </c>
      <c r="AH26" s="28" t="str">
        <f t="shared" si="2"/>
        <v/>
      </c>
    </row>
    <row r="27" spans="1:34" ht="14.85" customHeight="1">
      <c r="A27" s="25" t="str">
        <f>IF('Testing information'!AE44="X",'Request Testing'!$C$10,"")</f>
        <v/>
      </c>
      <c r="B27" s="26" t="str">
        <f>IF('Testing information'!AM44="","",A27)</f>
        <v/>
      </c>
      <c r="C27" t="str">
        <f>IF('Testing information'!G44&gt;0,'Testing information'!G44,"")</f>
        <v/>
      </c>
      <c r="D27" s="23" t="str">
        <f>IF('Request Testing'!G44&lt;1,'Testing information'!B44,"")</f>
        <v/>
      </c>
      <c r="E27" t="str">
        <f>IF('Request Testing'!G44&lt;1,'Testing information'!AF44,"")</f>
        <v/>
      </c>
      <c r="F27" s="23" t="str">
        <f>IF(OR('Request Testing'!L44&gt;0,'Request Testing'!M44&gt;0,'Request Testing'!N44&gt;0,'Request Testing'!O44&gt;0),'Request Testing'!I44,"")</f>
        <v/>
      </c>
      <c r="G27" s="23" t="str">
        <f>IF('Testing information'!J44="","",'Testing information'!J44)</f>
        <v/>
      </c>
      <c r="H27" s="23" t="str">
        <f>IF(OR('Request Testing'!L44&gt;0,'Request Testing'!M44&gt;0,'Request Testing'!N44&gt;0,'Request Testing'!O44&gt;0),'Request Testing'!K44,"")</f>
        <v/>
      </c>
      <c r="I27" s="210" t="str">
        <f>IF('Testing information'!A44&gt;0,'Testing information'!A44,"")</f>
        <v/>
      </c>
      <c r="J27" s="27" t="str">
        <f>IF('Testing information'!AG44="BLOOD CARD","B",IF('Testing information'!AH44="Hair Card","H",IF('Testing information'!AI44="AllFlex Tags","T","")))</f>
        <v/>
      </c>
      <c r="K27" s="28" t="str">
        <f>IF('Request Testing'!J44&gt;0,IF(OR(Y27="K",AA27="K"),(CONCATENATE(AH27," ALTS ",'Request Testing'!J44))),AH27)</f>
        <v/>
      </c>
      <c r="L27" t="str">
        <f>IF('Testing information'!V44="AM","K","")</f>
        <v/>
      </c>
      <c r="M27" t="str">
        <f>IF('Testing information'!W44="NH","K","")</f>
        <v/>
      </c>
      <c r="N27" t="str">
        <f>IF('Testing information'!X44="CA","K","")</f>
        <v/>
      </c>
      <c r="O27" t="str">
        <f>IF('Testing information'!Y44="DD","K","")</f>
        <v/>
      </c>
      <c r="P27" t="str">
        <f>IF('Testing information'!AA44="PHA","K","")</f>
        <v/>
      </c>
      <c r="Q27" t="str">
        <f>IF('Testing information'!Z44="TH","K","")</f>
        <v/>
      </c>
      <c r="R27" t="str">
        <f>IF('Testing information'!AB44="OS","K","")</f>
        <v/>
      </c>
      <c r="S27" t="str">
        <f>IF('Testing information'!AR44="OH","K","")</f>
        <v/>
      </c>
      <c r="T27" s="23" t="str">
        <f>IF('Testing information'!Q44="","","K")</f>
        <v/>
      </c>
      <c r="U27" t="str">
        <f>IF('Testing information'!AQ44="RC","K","")</f>
        <v/>
      </c>
      <c r="V27" s="23" t="str">
        <f>IF('Testing information'!P44="","","K")</f>
        <v/>
      </c>
      <c r="W27" t="str">
        <f>IF('Testing information'!AS44="BVD","K","")</f>
        <v/>
      </c>
      <c r="X27" t="str">
        <f>IF('Testing information'!AP44="DL","K","")</f>
        <v/>
      </c>
      <c r="Y27" t="str">
        <f>IF('Testing information'!AM44="PV","K","")</f>
        <v/>
      </c>
      <c r="Z27" t="str">
        <f t="shared" si="3"/>
        <v/>
      </c>
      <c r="AA27" s="29" t="str">
        <f t="shared" si="0"/>
        <v/>
      </c>
      <c r="AB27" t="str">
        <f>IF('Testing information'!AJ44="GGP-HD","K","")</f>
        <v/>
      </c>
      <c r="AC27" t="str">
        <f>IF('Testing information'!AK44="GGP-LD","K","")</f>
        <v/>
      </c>
      <c r="AD27" t="str">
        <f>IF('Testing information'!AK44="CHR","K","")</f>
        <v/>
      </c>
      <c r="AE27" t="str">
        <f>IF('Testing information'!AL44="GGP-uLD","K","")</f>
        <v/>
      </c>
      <c r="AF27" t="str">
        <f>IF('Testing information'!BA44="Run Panel","DP2","")</f>
        <v/>
      </c>
      <c r="AG27" t="str">
        <f t="shared" si="1"/>
        <v/>
      </c>
      <c r="AH27" s="28" t="str">
        <f t="shared" si="2"/>
        <v/>
      </c>
    </row>
    <row r="28" spans="1:34" ht="14.85" customHeight="1">
      <c r="A28" s="25" t="str">
        <f>IF('Testing information'!AE45="X",'Request Testing'!$C$10,"")</f>
        <v/>
      </c>
      <c r="B28" s="26" t="str">
        <f>IF('Testing information'!AM45="","",A28)</f>
        <v/>
      </c>
      <c r="C28" t="str">
        <f>IF('Testing information'!G45&gt;0,'Testing information'!G45,"")</f>
        <v/>
      </c>
      <c r="D28" s="23" t="str">
        <f>IF('Request Testing'!G45&lt;1,'Testing information'!B45,"")</f>
        <v/>
      </c>
      <c r="E28" t="str">
        <f>IF('Request Testing'!G45&lt;1,'Testing information'!AF45,"")</f>
        <v/>
      </c>
      <c r="F28" s="23" t="str">
        <f>IF(OR('Request Testing'!L45&gt;0,'Request Testing'!M45&gt;0,'Request Testing'!N45&gt;0,'Request Testing'!O45&gt;0),'Request Testing'!I45,"")</f>
        <v/>
      </c>
      <c r="G28" s="23" t="str">
        <f>IF('Testing information'!J45="","",'Testing information'!J45)</f>
        <v/>
      </c>
      <c r="H28" s="23" t="str">
        <f>IF(OR('Request Testing'!L45&gt;0,'Request Testing'!M45&gt;0,'Request Testing'!N45&gt;0,'Request Testing'!O45&gt;0),'Request Testing'!K45,"")</f>
        <v/>
      </c>
      <c r="I28" s="210" t="str">
        <f>IF('Testing information'!A45&gt;0,'Testing information'!A45,"")</f>
        <v/>
      </c>
      <c r="J28" s="27" t="str">
        <f>IF('Testing information'!AG45="BLOOD CARD","B",IF('Testing information'!AH45="Hair Card","H",IF('Testing information'!AI45="AllFlex Tags","T","")))</f>
        <v/>
      </c>
      <c r="K28" s="28" t="str">
        <f>IF('Request Testing'!J45&gt;0,IF(OR(Y28="K",AA28="K"),(CONCATENATE(AH28," ALTS ",'Request Testing'!J45))),AH28)</f>
        <v/>
      </c>
      <c r="L28" t="str">
        <f>IF('Testing information'!V45="AM","K","")</f>
        <v/>
      </c>
      <c r="M28" t="str">
        <f>IF('Testing information'!W45="NH","K","")</f>
        <v/>
      </c>
      <c r="N28" t="str">
        <f>IF('Testing information'!X45="CA","K","")</f>
        <v/>
      </c>
      <c r="O28" t="str">
        <f>IF('Testing information'!Y45="DD","K","")</f>
        <v/>
      </c>
      <c r="P28" t="str">
        <f>IF('Testing information'!AA45="PHA","K","")</f>
        <v/>
      </c>
      <c r="Q28" t="str">
        <f>IF('Testing information'!Z45="TH","K","")</f>
        <v/>
      </c>
      <c r="R28" t="str">
        <f>IF('Testing information'!AB45="OS","K","")</f>
        <v/>
      </c>
      <c r="S28" t="str">
        <f>IF('Testing information'!AR45="OH","K","")</f>
        <v/>
      </c>
      <c r="T28" s="23" t="str">
        <f>IF('Testing information'!Q45="","","K")</f>
        <v/>
      </c>
      <c r="U28" t="str">
        <f>IF('Testing information'!AQ45="RC","K","")</f>
        <v/>
      </c>
      <c r="V28" s="23" t="str">
        <f>IF('Testing information'!P45="","","K")</f>
        <v/>
      </c>
      <c r="W28" t="str">
        <f>IF('Testing information'!AS45="BVD","K","")</f>
        <v/>
      </c>
      <c r="X28" t="str">
        <f>IF('Testing information'!AP45="DL","K","")</f>
        <v/>
      </c>
      <c r="Y28" t="str">
        <f>IF('Testing information'!AM45="PV","K","")</f>
        <v/>
      </c>
      <c r="Z28" t="str">
        <f t="shared" si="3"/>
        <v/>
      </c>
      <c r="AA28" s="29" t="str">
        <f t="shared" si="0"/>
        <v/>
      </c>
      <c r="AB28" t="str">
        <f>IF('Testing information'!AJ45="GGP-HD","K","")</f>
        <v/>
      </c>
      <c r="AC28" t="str">
        <f>IF('Testing information'!AK45="GGP-LD","K","")</f>
        <v/>
      </c>
      <c r="AD28" t="str">
        <f>IF('Testing information'!AK45="CHR","K","")</f>
        <v/>
      </c>
      <c r="AE28" t="str">
        <f>IF('Testing information'!AL45="GGP-uLD","K","")</f>
        <v/>
      </c>
      <c r="AF28" t="str">
        <f>IF('Testing information'!BA45="Run Panel","DP2","")</f>
        <v/>
      </c>
      <c r="AG28" t="str">
        <f t="shared" si="1"/>
        <v/>
      </c>
      <c r="AH28" s="28" t="str">
        <f t="shared" si="2"/>
        <v/>
      </c>
    </row>
    <row r="29" spans="1:34" ht="14.85" customHeight="1">
      <c r="A29" s="25" t="str">
        <f>IF('Testing information'!AE46="X",'Request Testing'!$C$10,"")</f>
        <v/>
      </c>
      <c r="B29" s="26" t="str">
        <f>IF('Testing information'!AM46="","",A29)</f>
        <v/>
      </c>
      <c r="C29" t="str">
        <f>IF('Testing information'!G46&gt;0,'Testing information'!G46,"")</f>
        <v/>
      </c>
      <c r="D29" s="23" t="str">
        <f>IF('Request Testing'!G46&lt;1,'Testing information'!B46,"")</f>
        <v/>
      </c>
      <c r="E29" t="str">
        <f>IF('Request Testing'!G46&lt;1,'Testing information'!AF46,"")</f>
        <v/>
      </c>
      <c r="F29" s="23" t="str">
        <f>IF(OR('Request Testing'!L46&gt;0,'Request Testing'!M46&gt;0,'Request Testing'!N46&gt;0,'Request Testing'!O46&gt;0),'Request Testing'!I46,"")</f>
        <v/>
      </c>
      <c r="G29" s="23" t="str">
        <f>IF('Testing information'!J46="","",'Testing information'!J46)</f>
        <v/>
      </c>
      <c r="H29" s="23" t="str">
        <f>IF(OR('Request Testing'!L46&gt;0,'Request Testing'!M46&gt;0,'Request Testing'!N46&gt;0,'Request Testing'!O46&gt;0),'Request Testing'!K46,"")</f>
        <v/>
      </c>
      <c r="I29" s="210" t="str">
        <f>IF('Testing information'!A46&gt;0,'Testing information'!A46,"")</f>
        <v/>
      </c>
      <c r="J29" s="27" t="str">
        <f>IF('Testing information'!AG46="BLOOD CARD","B",IF('Testing information'!AH46="Hair Card","H",IF('Testing information'!AI46="AllFlex Tags","T","")))</f>
        <v/>
      </c>
      <c r="K29" s="28" t="str">
        <f>IF('Request Testing'!J46&gt;0,IF(OR(Y29="K",AA29="K"),(CONCATENATE(AH29," ALTS ",'Request Testing'!J46))),AH29)</f>
        <v/>
      </c>
      <c r="L29" t="str">
        <f>IF('Testing information'!V46="AM","K","")</f>
        <v/>
      </c>
      <c r="M29" t="str">
        <f>IF('Testing information'!W46="NH","K","")</f>
        <v/>
      </c>
      <c r="N29" t="str">
        <f>IF('Testing information'!X46="CA","K","")</f>
        <v/>
      </c>
      <c r="O29" t="str">
        <f>IF('Testing information'!Y46="DD","K","")</f>
        <v/>
      </c>
      <c r="P29" t="str">
        <f>IF('Testing information'!AA46="PHA","K","")</f>
        <v/>
      </c>
      <c r="Q29" t="str">
        <f>IF('Testing information'!Z46="TH","K","")</f>
        <v/>
      </c>
      <c r="R29" t="str">
        <f>IF('Testing information'!AB46="OS","K","")</f>
        <v/>
      </c>
      <c r="S29" t="str">
        <f>IF('Testing information'!AR46="OH","K","")</f>
        <v/>
      </c>
      <c r="T29" s="23" t="str">
        <f>IF('Testing information'!Q46="","","K")</f>
        <v/>
      </c>
      <c r="U29" t="str">
        <f>IF('Testing information'!AQ46="RC","K","")</f>
        <v/>
      </c>
      <c r="V29" s="23" t="str">
        <f>IF('Testing information'!P46="","","K")</f>
        <v/>
      </c>
      <c r="W29" t="str">
        <f>IF('Testing information'!AS46="BVD","K","")</f>
        <v/>
      </c>
      <c r="X29" t="str">
        <f>IF('Testing information'!AP46="DL","K","")</f>
        <v/>
      </c>
      <c r="Y29" t="str">
        <f>IF('Testing information'!AM46="PV","K","")</f>
        <v/>
      </c>
      <c r="Z29" t="str">
        <f t="shared" si="3"/>
        <v/>
      </c>
      <c r="AA29" s="29" t="str">
        <f t="shared" si="0"/>
        <v/>
      </c>
      <c r="AB29" t="str">
        <f>IF('Testing information'!AJ46="GGP-HD","K","")</f>
        <v/>
      </c>
      <c r="AC29" t="str">
        <f>IF('Testing information'!AK46="GGP-LD","K","")</f>
        <v/>
      </c>
      <c r="AD29" t="str">
        <f>IF('Testing information'!AK46="CHR","K","")</f>
        <v/>
      </c>
      <c r="AE29" t="str">
        <f>IF('Testing information'!AL46="GGP-uLD","K","")</f>
        <v/>
      </c>
      <c r="AF29" t="str">
        <f>IF('Testing information'!BA46="Run Panel","DP2","")</f>
        <v/>
      </c>
      <c r="AG29" t="str">
        <f t="shared" si="1"/>
        <v/>
      </c>
      <c r="AH29" s="28" t="str">
        <f t="shared" si="2"/>
        <v/>
      </c>
    </row>
    <row r="30" spans="1:34" ht="14.85" customHeight="1">
      <c r="A30" s="25" t="str">
        <f>IF('Testing information'!AE47="X",'Request Testing'!$C$10,"")</f>
        <v/>
      </c>
      <c r="B30" s="26" t="str">
        <f>IF('Testing information'!AM47="","",A30)</f>
        <v/>
      </c>
      <c r="C30" t="str">
        <f>IF('Testing information'!G47&gt;0,'Testing information'!G47,"")</f>
        <v/>
      </c>
      <c r="D30" s="23" t="str">
        <f>IF('Request Testing'!G47&lt;1,'Testing information'!B47,"")</f>
        <v/>
      </c>
      <c r="E30" t="str">
        <f>IF('Request Testing'!G47&lt;1,'Testing information'!AF47,"")</f>
        <v/>
      </c>
      <c r="F30" s="23" t="str">
        <f>IF(OR('Request Testing'!L47&gt;0,'Request Testing'!M47&gt;0,'Request Testing'!N47&gt;0,'Request Testing'!O47&gt;0),'Request Testing'!I47,"")</f>
        <v/>
      </c>
      <c r="G30" s="23" t="str">
        <f>IF('Testing information'!J47="","",'Testing information'!J47)</f>
        <v/>
      </c>
      <c r="H30" s="23" t="str">
        <f>IF(OR('Request Testing'!L47&gt;0,'Request Testing'!M47&gt;0,'Request Testing'!N47&gt;0,'Request Testing'!O47&gt;0),'Request Testing'!K47,"")</f>
        <v/>
      </c>
      <c r="I30" s="210" t="str">
        <f>IF('Testing information'!A47&gt;0,'Testing information'!A47,"")</f>
        <v/>
      </c>
      <c r="J30" s="27" t="str">
        <f>IF('Testing information'!AG47="BLOOD CARD","B",IF('Testing information'!AH47="Hair Card","H",IF('Testing information'!AI47="AllFlex Tags","T","")))</f>
        <v/>
      </c>
      <c r="K30" s="28" t="str">
        <f>IF('Request Testing'!J47&gt;0,IF(OR(Y30="K",AA30="K"),(CONCATENATE(AH30," ALTS ",'Request Testing'!J47))),AH30)</f>
        <v/>
      </c>
      <c r="L30" t="str">
        <f>IF('Testing information'!V47="AM","K","")</f>
        <v/>
      </c>
      <c r="M30" t="str">
        <f>IF('Testing information'!W47="NH","K","")</f>
        <v/>
      </c>
      <c r="N30" t="str">
        <f>IF('Testing information'!X47="CA","K","")</f>
        <v/>
      </c>
      <c r="O30" t="str">
        <f>IF('Testing information'!Y47="DD","K","")</f>
        <v/>
      </c>
      <c r="P30" t="str">
        <f>IF('Testing information'!AA47="PHA","K","")</f>
        <v/>
      </c>
      <c r="Q30" t="str">
        <f>IF('Testing information'!Z47="TH","K","")</f>
        <v/>
      </c>
      <c r="R30" t="str">
        <f>IF('Testing information'!AB47="OS","K","")</f>
        <v/>
      </c>
      <c r="S30" t="str">
        <f>IF('Testing information'!AR47="OH","K","")</f>
        <v/>
      </c>
      <c r="T30" s="23" t="str">
        <f>IF('Testing information'!Q47="","","K")</f>
        <v/>
      </c>
      <c r="U30" t="str">
        <f>IF('Testing information'!AQ47="RC","K","")</f>
        <v/>
      </c>
      <c r="V30" s="23" t="str">
        <f>IF('Testing information'!P47="","","K")</f>
        <v/>
      </c>
      <c r="W30" t="str">
        <f>IF('Testing information'!AS47="BVD","K","")</f>
        <v/>
      </c>
      <c r="X30" t="str">
        <f>IF('Testing information'!AP47="DL","K","")</f>
        <v/>
      </c>
      <c r="Y30" t="str">
        <f>IF('Testing information'!AM47="PV","K","")</f>
        <v/>
      </c>
      <c r="Z30" t="str">
        <f t="shared" si="3"/>
        <v/>
      </c>
      <c r="AA30" s="29" t="str">
        <f t="shared" si="0"/>
        <v/>
      </c>
      <c r="AB30" t="str">
        <f>IF('Testing information'!AJ47="GGP-HD","K","")</f>
        <v/>
      </c>
      <c r="AC30" t="str">
        <f>IF('Testing information'!AK47="GGP-LD","K","")</f>
        <v/>
      </c>
      <c r="AD30" t="str">
        <f>IF('Testing information'!AK47="CHR","K","")</f>
        <v/>
      </c>
      <c r="AE30" t="str">
        <f>IF('Testing information'!AL47="GGP-uLD","K","")</f>
        <v/>
      </c>
      <c r="AF30" t="str">
        <f>IF('Testing information'!BA47="Run Panel","DP2","")</f>
        <v/>
      </c>
      <c r="AG30" t="str">
        <f t="shared" si="1"/>
        <v/>
      </c>
      <c r="AH30" s="28" t="str">
        <f t="shared" si="2"/>
        <v/>
      </c>
    </row>
    <row r="31" spans="1:34" ht="14.85" customHeight="1">
      <c r="A31" s="25" t="str">
        <f>IF('Testing information'!AE48="X",'Request Testing'!$C$10,"")</f>
        <v/>
      </c>
      <c r="B31" s="26" t="str">
        <f>IF('Testing information'!AM48="","",A31)</f>
        <v/>
      </c>
      <c r="C31" t="str">
        <f>IF('Testing information'!G48&gt;0,'Testing information'!G48,"")</f>
        <v/>
      </c>
      <c r="D31" s="23" t="str">
        <f>IF('Request Testing'!G48&lt;1,'Testing information'!B48,"")</f>
        <v/>
      </c>
      <c r="E31" t="str">
        <f>IF('Request Testing'!G48&lt;1,'Testing information'!AF48,"")</f>
        <v/>
      </c>
      <c r="F31" s="23" t="str">
        <f>IF(OR('Request Testing'!L48&gt;0,'Request Testing'!M48&gt;0,'Request Testing'!N48&gt;0,'Request Testing'!O48&gt;0),'Request Testing'!I48,"")</f>
        <v/>
      </c>
      <c r="G31" s="23" t="str">
        <f>IF('Testing information'!J48="","",'Testing information'!J48)</f>
        <v/>
      </c>
      <c r="H31" s="23" t="str">
        <f>IF(OR('Request Testing'!L48&gt;0,'Request Testing'!M48&gt;0,'Request Testing'!N48&gt;0,'Request Testing'!O48&gt;0),'Request Testing'!K48,"")</f>
        <v/>
      </c>
      <c r="I31" s="210" t="str">
        <f>IF('Testing information'!A48&gt;0,'Testing information'!A48,"")</f>
        <v/>
      </c>
      <c r="J31" s="27" t="str">
        <f>IF('Testing information'!AG48="BLOOD CARD","B",IF('Testing information'!AH48="Hair Card","H",IF('Testing information'!AI48="AllFlex Tags","T","")))</f>
        <v/>
      </c>
      <c r="K31" s="28" t="str">
        <f>IF('Request Testing'!J48&gt;0,IF(OR(Y31="K",AA31="K"),(CONCATENATE(AH31," ALTS ",'Request Testing'!J48))),AH31)</f>
        <v/>
      </c>
      <c r="L31" t="str">
        <f>IF('Testing information'!V48="AM","K","")</f>
        <v/>
      </c>
      <c r="M31" t="str">
        <f>IF('Testing information'!W48="NH","K","")</f>
        <v/>
      </c>
      <c r="N31" t="str">
        <f>IF('Testing information'!X48="CA","K","")</f>
        <v/>
      </c>
      <c r="O31" t="str">
        <f>IF('Testing information'!Y48="DD","K","")</f>
        <v/>
      </c>
      <c r="P31" t="str">
        <f>IF('Testing information'!AA48="PHA","K","")</f>
        <v/>
      </c>
      <c r="Q31" t="str">
        <f>IF('Testing information'!Z48="TH","K","")</f>
        <v/>
      </c>
      <c r="R31" t="str">
        <f>IF('Testing information'!AB48="OS","K","")</f>
        <v/>
      </c>
      <c r="S31" t="str">
        <f>IF('Testing information'!AR48="OH","K","")</f>
        <v/>
      </c>
      <c r="T31" s="23" t="str">
        <f>IF('Testing information'!Q48="","","K")</f>
        <v/>
      </c>
      <c r="U31" t="str">
        <f>IF('Testing information'!AQ48="RC","K","")</f>
        <v/>
      </c>
      <c r="V31" s="23" t="str">
        <f>IF('Testing information'!P48="","","K")</f>
        <v/>
      </c>
      <c r="W31" t="str">
        <f>IF('Testing information'!AS48="BVD","K","")</f>
        <v/>
      </c>
      <c r="X31" t="str">
        <f>IF('Testing information'!AP48="DL","K","")</f>
        <v/>
      </c>
      <c r="Y31" t="str">
        <f>IF('Testing information'!AM48="PV","K","")</f>
        <v/>
      </c>
      <c r="Z31" t="str">
        <f t="shared" si="3"/>
        <v/>
      </c>
      <c r="AA31" s="29" t="str">
        <f t="shared" si="0"/>
        <v/>
      </c>
      <c r="AB31" t="str">
        <f>IF('Testing information'!AJ48="GGP-HD","K","")</f>
        <v/>
      </c>
      <c r="AC31" t="str">
        <f>IF('Testing information'!AK48="GGP-LD","K","")</f>
        <v/>
      </c>
      <c r="AD31" t="str">
        <f>IF('Testing information'!AK48="CHR","K","")</f>
        <v/>
      </c>
      <c r="AE31" t="str">
        <f>IF('Testing information'!AL48="GGP-uLD","K","")</f>
        <v/>
      </c>
      <c r="AF31" t="str">
        <f>IF('Testing information'!BA48="Run Panel","DP2","")</f>
        <v/>
      </c>
      <c r="AG31" t="str">
        <f t="shared" si="1"/>
        <v/>
      </c>
      <c r="AH31" s="28" t="str">
        <f t="shared" si="2"/>
        <v/>
      </c>
    </row>
    <row r="32" spans="1:34" ht="14.85" customHeight="1">
      <c r="A32" s="25" t="str">
        <f>IF('Testing information'!AE49="X",'Request Testing'!$C$10,"")</f>
        <v/>
      </c>
      <c r="B32" s="26" t="str">
        <f>IF('Testing information'!AM49="","",A32)</f>
        <v/>
      </c>
      <c r="C32" t="str">
        <f>IF('Testing information'!G49&gt;0,'Testing information'!G49,"")</f>
        <v/>
      </c>
      <c r="D32" s="23" t="str">
        <f>IF('Request Testing'!G49&lt;1,'Testing information'!B49,"")</f>
        <v/>
      </c>
      <c r="E32" t="str">
        <f>IF('Request Testing'!G49&lt;1,'Testing information'!AF49,"")</f>
        <v/>
      </c>
      <c r="F32" s="23" t="str">
        <f>IF(OR('Request Testing'!L49&gt;0,'Request Testing'!M49&gt;0,'Request Testing'!N49&gt;0,'Request Testing'!O49&gt;0),'Request Testing'!I49,"")</f>
        <v/>
      </c>
      <c r="G32" s="23" t="str">
        <f>IF('Testing information'!J49="","",'Testing information'!J49)</f>
        <v/>
      </c>
      <c r="H32" s="23" t="str">
        <f>IF(OR('Request Testing'!L49&gt;0,'Request Testing'!M49&gt;0,'Request Testing'!N49&gt;0,'Request Testing'!O49&gt;0),'Request Testing'!K49,"")</f>
        <v/>
      </c>
      <c r="I32" s="210" t="str">
        <f>IF('Testing information'!A49&gt;0,'Testing information'!A49,"")</f>
        <v/>
      </c>
      <c r="J32" s="27" t="str">
        <f>IF('Testing information'!AG49="BLOOD CARD","B",IF('Testing information'!AH49="Hair Card","H",IF('Testing information'!AI49="AllFlex Tags","T","")))</f>
        <v/>
      </c>
      <c r="K32" s="28" t="str">
        <f>IF('Request Testing'!J49&gt;0,IF(OR(Y32="K",AA32="K"),(CONCATENATE(AH32," ALTS ",'Request Testing'!J49))),AH32)</f>
        <v/>
      </c>
      <c r="L32" t="str">
        <f>IF('Testing information'!V49="AM","K","")</f>
        <v/>
      </c>
      <c r="M32" t="str">
        <f>IF('Testing information'!W49="NH","K","")</f>
        <v/>
      </c>
      <c r="N32" t="str">
        <f>IF('Testing information'!X49="CA","K","")</f>
        <v/>
      </c>
      <c r="O32" t="str">
        <f>IF('Testing information'!Y49="DD","K","")</f>
        <v/>
      </c>
      <c r="P32" t="str">
        <f>IF('Testing information'!AA49="PHA","K","")</f>
        <v/>
      </c>
      <c r="Q32" t="str">
        <f>IF('Testing information'!Z49="TH","K","")</f>
        <v/>
      </c>
      <c r="R32" t="str">
        <f>IF('Testing information'!AB49="OS","K","")</f>
        <v/>
      </c>
      <c r="S32" t="str">
        <f>IF('Testing information'!AR49="OH","K","")</f>
        <v/>
      </c>
      <c r="T32" s="23" t="str">
        <f>IF('Testing information'!Q49="","","K")</f>
        <v/>
      </c>
      <c r="U32" t="str">
        <f>IF('Testing information'!AQ49="RC","K","")</f>
        <v/>
      </c>
      <c r="V32" s="23" t="str">
        <f>IF('Testing information'!P49="","","K")</f>
        <v/>
      </c>
      <c r="W32" t="str">
        <f>IF('Testing information'!AS49="BVD","K","")</f>
        <v/>
      </c>
      <c r="X32" t="str">
        <f>IF('Testing information'!AP49="DL","K","")</f>
        <v/>
      </c>
      <c r="Y32" t="str">
        <f>IF('Testing information'!AM49="PV","K","")</f>
        <v/>
      </c>
      <c r="Z32" t="str">
        <f t="shared" si="3"/>
        <v/>
      </c>
      <c r="AA32" s="29" t="str">
        <f t="shared" si="0"/>
        <v/>
      </c>
      <c r="AB32" t="str">
        <f>IF('Testing information'!AJ49="GGP-HD","K","")</f>
        <v/>
      </c>
      <c r="AC32" t="str">
        <f>IF('Testing information'!AK49="GGP-LD","K","")</f>
        <v/>
      </c>
      <c r="AD32" t="str">
        <f>IF('Testing information'!AK49="CHR","K","")</f>
        <v/>
      </c>
      <c r="AE32" t="str">
        <f>IF('Testing information'!AL49="GGP-uLD","K","")</f>
        <v/>
      </c>
      <c r="AF32" t="str">
        <f>IF('Testing information'!BA49="Run Panel","DP2","")</f>
        <v/>
      </c>
      <c r="AG32" t="str">
        <f t="shared" si="1"/>
        <v/>
      </c>
      <c r="AH32" s="28" t="str">
        <f t="shared" si="2"/>
        <v/>
      </c>
    </row>
    <row r="33" spans="1:34" ht="14.85" customHeight="1">
      <c r="A33" s="25" t="str">
        <f>IF('Testing information'!AE50="X",'Request Testing'!$C$10,"")</f>
        <v/>
      </c>
      <c r="B33" s="26" t="str">
        <f>IF('Testing information'!AM50="","",A33)</f>
        <v/>
      </c>
      <c r="C33" t="str">
        <f>IF('Testing information'!G50&gt;0,'Testing information'!G50,"")</f>
        <v/>
      </c>
      <c r="D33" s="23" t="str">
        <f>IF('Request Testing'!G50&lt;1,'Testing information'!B50,"")</f>
        <v/>
      </c>
      <c r="E33" t="str">
        <f>IF('Request Testing'!G50&lt;1,'Testing information'!AF50,"")</f>
        <v/>
      </c>
      <c r="F33" s="23" t="str">
        <f>IF(OR('Request Testing'!L50&gt;0,'Request Testing'!M50&gt;0,'Request Testing'!N50&gt;0,'Request Testing'!O50&gt;0),'Request Testing'!I50,"")</f>
        <v/>
      </c>
      <c r="G33" s="23" t="str">
        <f>IF('Testing information'!J50="","",'Testing information'!J50)</f>
        <v/>
      </c>
      <c r="H33" s="23" t="str">
        <f>IF(OR('Request Testing'!L50&gt;0,'Request Testing'!M50&gt;0,'Request Testing'!N50&gt;0,'Request Testing'!O50&gt;0),'Request Testing'!K50,"")</f>
        <v/>
      </c>
      <c r="I33" s="210" t="str">
        <f>IF('Testing information'!A50&gt;0,'Testing information'!A50,"")</f>
        <v/>
      </c>
      <c r="J33" s="27" t="str">
        <f>IF('Testing information'!AG50="BLOOD CARD","B",IF('Testing information'!AH50="Hair Card","H",IF('Testing information'!AI50="AllFlex Tags","T","")))</f>
        <v/>
      </c>
      <c r="K33" s="28" t="str">
        <f>IF('Request Testing'!J50&gt;0,IF(OR(Y33="K",AA33="K"),(CONCATENATE(AH33," ALTS ",'Request Testing'!J50))),AH33)</f>
        <v/>
      </c>
      <c r="L33" t="str">
        <f>IF('Testing information'!V50="AM","K","")</f>
        <v/>
      </c>
      <c r="M33" t="str">
        <f>IF('Testing information'!W50="NH","K","")</f>
        <v/>
      </c>
      <c r="N33" t="str">
        <f>IF('Testing information'!X50="CA","K","")</f>
        <v/>
      </c>
      <c r="O33" t="str">
        <f>IF('Testing information'!Y50="DD","K","")</f>
        <v/>
      </c>
      <c r="P33" t="str">
        <f>IF('Testing information'!AA50="PHA","K","")</f>
        <v/>
      </c>
      <c r="Q33" t="str">
        <f>IF('Testing information'!Z50="TH","K","")</f>
        <v/>
      </c>
      <c r="R33" t="str">
        <f>IF('Testing information'!AB50="OS","K","")</f>
        <v/>
      </c>
      <c r="S33" t="str">
        <f>IF('Testing information'!AR50="OH","K","")</f>
        <v/>
      </c>
      <c r="T33" s="23" t="str">
        <f>IF('Testing information'!Q50="","","K")</f>
        <v/>
      </c>
      <c r="U33" t="str">
        <f>IF('Testing information'!AQ50="RC","K","")</f>
        <v/>
      </c>
      <c r="V33" s="23" t="str">
        <f>IF('Testing information'!P50="","","K")</f>
        <v/>
      </c>
      <c r="W33" t="str">
        <f>IF('Testing information'!AS50="BVD","K","")</f>
        <v/>
      </c>
      <c r="X33" t="str">
        <f>IF('Testing information'!AP50="DL","K","")</f>
        <v/>
      </c>
      <c r="Y33" t="str">
        <f>IF('Testing information'!AM50="PV","K","")</f>
        <v/>
      </c>
      <c r="Z33" t="str">
        <f t="shared" si="3"/>
        <v/>
      </c>
      <c r="AA33" s="29" t="str">
        <f t="shared" si="0"/>
        <v/>
      </c>
      <c r="AB33" t="str">
        <f>IF('Testing information'!AJ50="GGP-HD","K","")</f>
        <v/>
      </c>
      <c r="AC33" t="str">
        <f>IF('Testing information'!AK50="GGP-LD","K","")</f>
        <v/>
      </c>
      <c r="AD33" t="str">
        <f>IF('Testing information'!AK50="CHR","K","")</f>
        <v/>
      </c>
      <c r="AE33" t="str">
        <f>IF('Testing information'!AL50="GGP-uLD","K","")</f>
        <v/>
      </c>
      <c r="AF33" t="str">
        <f>IF('Testing information'!BA50="Run Panel","DP2","")</f>
        <v/>
      </c>
      <c r="AG33" t="str">
        <f t="shared" si="1"/>
        <v/>
      </c>
      <c r="AH33" s="28" t="str">
        <f t="shared" si="2"/>
        <v/>
      </c>
    </row>
    <row r="34" spans="1:34" ht="14.85" customHeight="1">
      <c r="A34" s="25" t="str">
        <f>IF('Testing information'!AE51="X",'Request Testing'!$C$10,"")</f>
        <v/>
      </c>
      <c r="B34" s="26" t="str">
        <f>IF('Testing information'!AM51="","",A34)</f>
        <v/>
      </c>
      <c r="C34" t="str">
        <f>IF('Testing information'!G51&gt;0,'Testing information'!G51,"")</f>
        <v/>
      </c>
      <c r="D34" s="23" t="str">
        <f>IF('Request Testing'!G51&lt;1,'Testing information'!B51,"")</f>
        <v/>
      </c>
      <c r="E34" t="str">
        <f>IF('Request Testing'!G51&lt;1,'Testing information'!AF51,"")</f>
        <v/>
      </c>
      <c r="F34" s="23" t="str">
        <f>IF(OR('Request Testing'!L51&gt;0,'Request Testing'!M51&gt;0,'Request Testing'!N51&gt;0,'Request Testing'!O51&gt;0),'Request Testing'!I51,"")</f>
        <v/>
      </c>
      <c r="G34" s="23" t="str">
        <f>IF('Testing information'!J51="","",'Testing information'!J51)</f>
        <v/>
      </c>
      <c r="H34" s="23" t="str">
        <f>IF(OR('Request Testing'!L51&gt;0,'Request Testing'!M51&gt;0,'Request Testing'!N51&gt;0,'Request Testing'!O51&gt;0),'Request Testing'!K51,"")</f>
        <v/>
      </c>
      <c r="I34" s="210" t="str">
        <f>IF('Testing information'!A51&gt;0,'Testing information'!A51,"")</f>
        <v/>
      </c>
      <c r="J34" s="27" t="str">
        <f>IF('Testing information'!AG51="BLOOD CARD","B",IF('Testing information'!AH51="Hair Card","H",IF('Testing information'!AI51="AllFlex Tags","T","")))</f>
        <v/>
      </c>
      <c r="K34" s="28" t="str">
        <f>IF('Request Testing'!J51&gt;0,IF(OR(Y34="K",AA34="K"),(CONCATENATE(AH34," ALTS ",'Request Testing'!J51))),AH34)</f>
        <v/>
      </c>
      <c r="L34" t="str">
        <f>IF('Testing information'!V51="AM","K","")</f>
        <v/>
      </c>
      <c r="M34" t="str">
        <f>IF('Testing information'!W51="NH","K","")</f>
        <v/>
      </c>
      <c r="N34" t="str">
        <f>IF('Testing information'!X51="CA","K","")</f>
        <v/>
      </c>
      <c r="O34" t="str">
        <f>IF('Testing information'!Y51="DD","K","")</f>
        <v/>
      </c>
      <c r="P34" t="str">
        <f>IF('Testing information'!AA51="PHA","K","")</f>
        <v/>
      </c>
      <c r="Q34" t="str">
        <f>IF('Testing information'!Z51="TH","K","")</f>
        <v/>
      </c>
      <c r="R34" t="str">
        <f>IF('Testing information'!AB51="OS","K","")</f>
        <v/>
      </c>
      <c r="S34" t="str">
        <f>IF('Testing information'!AR51="OH","K","")</f>
        <v/>
      </c>
      <c r="T34" s="23" t="str">
        <f>IF('Testing information'!Q51="","","K")</f>
        <v/>
      </c>
      <c r="U34" t="str">
        <f>IF('Testing information'!AQ51="RC","K","")</f>
        <v/>
      </c>
      <c r="V34" s="23" t="str">
        <f>IF('Testing information'!P51="","","K")</f>
        <v/>
      </c>
      <c r="W34" t="str">
        <f>IF('Testing information'!AS51="BVD","K","")</f>
        <v/>
      </c>
      <c r="X34" t="str">
        <f>IF('Testing information'!AP51="DL","K","")</f>
        <v/>
      </c>
      <c r="Y34" t="str">
        <f>IF('Testing information'!AM51="PV","K","")</f>
        <v/>
      </c>
      <c r="Z34" t="str">
        <f t="shared" si="3"/>
        <v/>
      </c>
      <c r="AA34" s="29" t="str">
        <f t="shared" si="0"/>
        <v/>
      </c>
      <c r="AB34" t="str">
        <f>IF('Testing information'!AJ51="GGP-HD","K","")</f>
        <v/>
      </c>
      <c r="AC34" t="str">
        <f>IF('Testing information'!AK51="GGP-LD","K","")</f>
        <v/>
      </c>
      <c r="AD34" t="str">
        <f>IF('Testing information'!AK51="CHR","K","")</f>
        <v/>
      </c>
      <c r="AE34" t="str">
        <f>IF('Testing information'!AL51="GGP-uLD","K","")</f>
        <v/>
      </c>
      <c r="AF34" t="str">
        <f>IF('Testing information'!BA51="Run Panel","DP2","")</f>
        <v/>
      </c>
      <c r="AG34" t="str">
        <f t="shared" si="1"/>
        <v/>
      </c>
      <c r="AH34" s="28" t="str">
        <f t="shared" si="2"/>
        <v/>
      </c>
    </row>
    <row r="35" spans="1:34" ht="14.85" customHeight="1">
      <c r="A35" s="25" t="str">
        <f>IF('Testing information'!AE52="X",'Request Testing'!$C$10,"")</f>
        <v/>
      </c>
      <c r="B35" s="26" t="str">
        <f>IF('Testing information'!AM52="","",A35)</f>
        <v/>
      </c>
      <c r="C35" t="str">
        <f>IF('Testing information'!G52&gt;0,'Testing information'!G52,"")</f>
        <v/>
      </c>
      <c r="D35" s="23" t="str">
        <f>IF('Request Testing'!G52&lt;1,'Testing information'!B52,"")</f>
        <v/>
      </c>
      <c r="E35" t="str">
        <f>IF('Request Testing'!G52&lt;1,'Testing information'!AF52,"")</f>
        <v/>
      </c>
      <c r="F35" s="23" t="str">
        <f>IF(OR('Request Testing'!L52&gt;0,'Request Testing'!M52&gt;0,'Request Testing'!N52&gt;0,'Request Testing'!O52&gt;0),'Request Testing'!I52,"")</f>
        <v/>
      </c>
      <c r="G35" s="23" t="str">
        <f>IF('Testing information'!J52="","",'Testing information'!J52)</f>
        <v/>
      </c>
      <c r="H35" s="23" t="str">
        <f>IF(OR('Request Testing'!L52&gt;0,'Request Testing'!M52&gt;0,'Request Testing'!N52&gt;0,'Request Testing'!O52&gt;0),'Request Testing'!K52,"")</f>
        <v/>
      </c>
      <c r="I35" s="210" t="str">
        <f>IF('Testing information'!A52&gt;0,'Testing information'!A52,"")</f>
        <v/>
      </c>
      <c r="J35" s="27" t="str">
        <f>IF('Testing information'!AG52="BLOOD CARD","B",IF('Testing information'!AH52="Hair Card","H",IF('Testing information'!AI52="AllFlex Tags","T","")))</f>
        <v/>
      </c>
      <c r="K35" s="28" t="str">
        <f>IF('Request Testing'!J52&gt;0,IF(OR(Y35="K",AA35="K"),(CONCATENATE(AH35," ALTS ",'Request Testing'!J52))),AH35)</f>
        <v/>
      </c>
      <c r="L35" t="str">
        <f>IF('Testing information'!V52="AM","K","")</f>
        <v/>
      </c>
      <c r="M35" t="str">
        <f>IF('Testing information'!W52="NH","K","")</f>
        <v/>
      </c>
      <c r="N35" t="str">
        <f>IF('Testing information'!X52="CA","K","")</f>
        <v/>
      </c>
      <c r="O35" t="str">
        <f>IF('Testing information'!Y52="DD","K","")</f>
        <v/>
      </c>
      <c r="P35" t="str">
        <f>IF('Testing information'!AA52="PHA","K","")</f>
        <v/>
      </c>
      <c r="Q35" t="str">
        <f>IF('Testing information'!Z52="TH","K","")</f>
        <v/>
      </c>
      <c r="R35" t="str">
        <f>IF('Testing information'!AB52="OS","K","")</f>
        <v/>
      </c>
      <c r="S35" t="str">
        <f>IF('Testing information'!AR52="OH","K","")</f>
        <v/>
      </c>
      <c r="T35" s="23" t="str">
        <f>IF('Testing information'!Q52="","","K")</f>
        <v/>
      </c>
      <c r="U35" t="str">
        <f>IF('Testing information'!AQ52="RC","K","")</f>
        <v/>
      </c>
      <c r="V35" s="23" t="str">
        <f>IF('Testing information'!P52="","","K")</f>
        <v/>
      </c>
      <c r="W35" t="str">
        <f>IF('Testing information'!AS52="BVD","K","")</f>
        <v/>
      </c>
      <c r="X35" t="str">
        <f>IF('Testing information'!AP52="DL","K","")</f>
        <v/>
      </c>
      <c r="Y35" t="str">
        <f>IF('Testing information'!AM52="PV","K","")</f>
        <v/>
      </c>
      <c r="Z35" t="str">
        <f t="shared" si="3"/>
        <v/>
      </c>
      <c r="AA35" s="29" t="str">
        <f t="shared" si="0"/>
        <v/>
      </c>
      <c r="AB35" t="str">
        <f>IF('Testing information'!AJ52="GGP-HD","K","")</f>
        <v/>
      </c>
      <c r="AC35" t="str">
        <f>IF('Testing information'!AK52="GGP-LD","K","")</f>
        <v/>
      </c>
      <c r="AD35" t="str">
        <f>IF('Testing information'!AK52="CHR","K","")</f>
        <v/>
      </c>
      <c r="AE35" t="str">
        <f>IF('Testing information'!AL52="GGP-uLD","K","")</f>
        <v/>
      </c>
      <c r="AF35" t="str">
        <f>IF('Testing information'!BA52="Run Panel","DP2","")</f>
        <v/>
      </c>
      <c r="AG35" t="str">
        <f t="shared" si="1"/>
        <v/>
      </c>
      <c r="AH35" s="28" t="str">
        <f t="shared" si="2"/>
        <v/>
      </c>
    </row>
    <row r="36" spans="1:34" ht="14.85" customHeight="1">
      <c r="A36" s="25" t="str">
        <f>IF('Testing information'!AE53="X",'Request Testing'!$C$10,"")</f>
        <v/>
      </c>
      <c r="B36" s="26" t="str">
        <f>IF('Testing information'!AM53="","",A36)</f>
        <v/>
      </c>
      <c r="C36" t="str">
        <f>IF('Testing information'!G53&gt;0,'Testing information'!G53,"")</f>
        <v/>
      </c>
      <c r="D36" s="23" t="str">
        <f>IF('Request Testing'!G53&lt;1,'Testing information'!B53,"")</f>
        <v/>
      </c>
      <c r="E36" t="str">
        <f>IF('Request Testing'!G53&lt;1,'Testing information'!AF53,"")</f>
        <v/>
      </c>
      <c r="F36" s="23" t="str">
        <f>IF(OR('Request Testing'!L53&gt;0,'Request Testing'!M53&gt;0,'Request Testing'!N53&gt;0,'Request Testing'!O53&gt;0),'Request Testing'!I53,"")</f>
        <v/>
      </c>
      <c r="G36" s="23" t="str">
        <f>IF('Testing information'!J53="","",'Testing information'!J53)</f>
        <v/>
      </c>
      <c r="H36" s="23" t="str">
        <f>IF(OR('Request Testing'!L53&gt;0,'Request Testing'!M53&gt;0,'Request Testing'!N53&gt;0,'Request Testing'!O53&gt;0),'Request Testing'!K53,"")</f>
        <v/>
      </c>
      <c r="I36" s="210" t="str">
        <f>IF('Testing information'!A53&gt;0,'Testing information'!A53,"")</f>
        <v/>
      </c>
      <c r="J36" s="27" t="str">
        <f>IF('Testing information'!AG53="BLOOD CARD","B",IF('Testing information'!AH53="Hair Card","H",IF('Testing information'!AI53="AllFlex Tags","T","")))</f>
        <v/>
      </c>
      <c r="K36" s="28" t="str">
        <f>IF('Request Testing'!J53&gt;0,IF(OR(Y36="K",AA36="K"),(CONCATENATE(AH36," ALTS ",'Request Testing'!J53))),AH36)</f>
        <v/>
      </c>
      <c r="L36" t="str">
        <f>IF('Testing information'!V53="AM","K","")</f>
        <v/>
      </c>
      <c r="M36" t="str">
        <f>IF('Testing information'!W53="NH","K","")</f>
        <v/>
      </c>
      <c r="N36" t="str">
        <f>IF('Testing information'!X53="CA","K","")</f>
        <v/>
      </c>
      <c r="O36" t="str">
        <f>IF('Testing information'!Y53="DD","K","")</f>
        <v/>
      </c>
      <c r="P36" t="str">
        <f>IF('Testing information'!AA53="PHA","K","")</f>
        <v/>
      </c>
      <c r="Q36" t="str">
        <f>IF('Testing information'!Z53="TH","K","")</f>
        <v/>
      </c>
      <c r="R36" t="str">
        <f>IF('Testing information'!AB53="OS","K","")</f>
        <v/>
      </c>
      <c r="S36" t="str">
        <f>IF('Testing information'!AR53="OH","K","")</f>
        <v/>
      </c>
      <c r="T36" s="23" t="str">
        <f>IF('Testing information'!Q53="","","K")</f>
        <v/>
      </c>
      <c r="U36" t="str">
        <f>IF('Testing information'!AQ53="RC","K","")</f>
        <v/>
      </c>
      <c r="V36" s="23" t="str">
        <f>IF('Testing information'!P53="","","K")</f>
        <v/>
      </c>
      <c r="W36" t="str">
        <f>IF('Testing information'!AS53="BVD","K","")</f>
        <v/>
      </c>
      <c r="X36" t="str">
        <f>IF('Testing information'!AP53="DL","K","")</f>
        <v/>
      </c>
      <c r="Y36" t="str">
        <f>IF('Testing information'!AM53="PV","K","")</f>
        <v/>
      </c>
      <c r="Z36" t="str">
        <f t="shared" si="3"/>
        <v/>
      </c>
      <c r="AA36" s="29" t="str">
        <f t="shared" si="0"/>
        <v/>
      </c>
      <c r="AB36" t="str">
        <f>IF('Testing information'!AJ53="GGP-HD","K","")</f>
        <v/>
      </c>
      <c r="AC36" t="str">
        <f>IF('Testing information'!AK53="GGP-LD","K","")</f>
        <v/>
      </c>
      <c r="AD36" t="str">
        <f>IF('Testing information'!AK53="CHR","K","")</f>
        <v/>
      </c>
      <c r="AE36" t="str">
        <f>IF('Testing information'!AL53="GGP-uLD","K","")</f>
        <v/>
      </c>
      <c r="AF36" t="str">
        <f>IF('Testing information'!BA53="Run Panel","DP2","")</f>
        <v/>
      </c>
      <c r="AG36" t="str">
        <f t="shared" si="1"/>
        <v/>
      </c>
      <c r="AH36" s="28" t="str">
        <f t="shared" si="2"/>
        <v/>
      </c>
    </row>
    <row r="37" spans="1:34" ht="14.85" customHeight="1">
      <c r="A37" s="25" t="str">
        <f>IF('Testing information'!AE54="X",'Request Testing'!$C$10,"")</f>
        <v/>
      </c>
      <c r="B37" s="26" t="str">
        <f>IF('Testing information'!AM54="","",A37)</f>
        <v/>
      </c>
      <c r="C37" t="str">
        <f>IF('Testing information'!G54&gt;0,'Testing information'!G54,"")</f>
        <v/>
      </c>
      <c r="D37" s="23" t="str">
        <f>IF('Request Testing'!G54&lt;1,'Testing information'!B54,"")</f>
        <v/>
      </c>
      <c r="E37" t="str">
        <f>IF('Request Testing'!G54&lt;1,'Testing information'!AF54,"")</f>
        <v/>
      </c>
      <c r="F37" s="23" t="str">
        <f>IF(OR('Request Testing'!L54&gt;0,'Request Testing'!M54&gt;0,'Request Testing'!N54&gt;0,'Request Testing'!O54&gt;0),'Request Testing'!I54,"")</f>
        <v/>
      </c>
      <c r="G37" s="23" t="str">
        <f>IF('Testing information'!J54="","",'Testing information'!J54)</f>
        <v/>
      </c>
      <c r="H37" s="23" t="str">
        <f>IF(OR('Request Testing'!L54&gt;0,'Request Testing'!M54&gt;0,'Request Testing'!N54&gt;0,'Request Testing'!O54&gt;0),'Request Testing'!K54,"")</f>
        <v/>
      </c>
      <c r="I37" s="210" t="str">
        <f>IF('Testing information'!A54&gt;0,'Testing information'!A54,"")</f>
        <v/>
      </c>
      <c r="J37" s="27" t="str">
        <f>IF('Testing information'!AG54="BLOOD CARD","B",IF('Testing information'!AH54="Hair Card","H",IF('Testing information'!AI54="AllFlex Tags","T","")))</f>
        <v/>
      </c>
      <c r="K37" s="28" t="str">
        <f>IF('Request Testing'!J54&gt;0,IF(OR(Y37="K",AA37="K"),(CONCATENATE(AH37," ALTS ",'Request Testing'!J54))),AH37)</f>
        <v/>
      </c>
      <c r="L37" t="str">
        <f>IF('Testing information'!V54="AM","K","")</f>
        <v/>
      </c>
      <c r="M37" t="str">
        <f>IF('Testing information'!W54="NH","K","")</f>
        <v/>
      </c>
      <c r="N37" t="str">
        <f>IF('Testing information'!X54="CA","K","")</f>
        <v/>
      </c>
      <c r="O37" t="str">
        <f>IF('Testing information'!Y54="DD","K","")</f>
        <v/>
      </c>
      <c r="P37" t="str">
        <f>IF('Testing information'!AA54="PHA","K","")</f>
        <v/>
      </c>
      <c r="Q37" t="str">
        <f>IF('Testing information'!Z54="TH","K","")</f>
        <v/>
      </c>
      <c r="R37" t="str">
        <f>IF('Testing information'!AB54="OS","K","")</f>
        <v/>
      </c>
      <c r="S37" t="str">
        <f>IF('Testing information'!AR54="OH","K","")</f>
        <v/>
      </c>
      <c r="T37" s="23" t="str">
        <f>IF('Testing information'!Q54="","","K")</f>
        <v/>
      </c>
      <c r="U37" t="str">
        <f>IF('Testing information'!AQ54="RC","K","")</f>
        <v/>
      </c>
      <c r="V37" s="23" t="str">
        <f>IF('Testing information'!P54="","","K")</f>
        <v/>
      </c>
      <c r="W37" t="str">
        <f>IF('Testing information'!AS54="BVD","K","")</f>
        <v/>
      </c>
      <c r="X37" t="str">
        <f>IF('Testing information'!AP54="DL","K","")</f>
        <v/>
      </c>
      <c r="Y37" t="str">
        <f>IF('Testing information'!AM54="PV","K","")</f>
        <v/>
      </c>
      <c r="Z37" t="str">
        <f t="shared" si="3"/>
        <v/>
      </c>
      <c r="AA37" s="29" t="str">
        <f t="shared" si="0"/>
        <v/>
      </c>
      <c r="AB37" t="str">
        <f>IF('Testing information'!AJ54="GGP-HD","K","")</f>
        <v/>
      </c>
      <c r="AC37" t="str">
        <f>IF('Testing information'!AK54="GGP-LD","K","")</f>
        <v/>
      </c>
      <c r="AD37" t="str">
        <f>IF('Testing information'!AK54="CHR","K","")</f>
        <v/>
      </c>
      <c r="AE37" t="str">
        <f>IF('Testing information'!AL54="GGP-uLD","K","")</f>
        <v/>
      </c>
      <c r="AF37" t="str">
        <f>IF('Testing information'!BA54="Run Panel","DP2","")</f>
        <v/>
      </c>
      <c r="AG37" t="str">
        <f t="shared" si="1"/>
        <v/>
      </c>
      <c r="AH37" s="28" t="str">
        <f t="shared" si="2"/>
        <v/>
      </c>
    </row>
    <row r="38" spans="1:34" ht="14.85" customHeight="1">
      <c r="A38" s="25" t="str">
        <f>IF('Testing information'!AE55="X",'Request Testing'!$C$10,"")</f>
        <v/>
      </c>
      <c r="B38" s="26" t="str">
        <f>IF('Testing information'!AM55="","",A38)</f>
        <v/>
      </c>
      <c r="C38" t="str">
        <f>IF('Testing information'!G55&gt;0,'Testing information'!G55,"")</f>
        <v/>
      </c>
      <c r="D38" s="23" t="str">
        <f>IF('Request Testing'!G55&lt;1,'Testing information'!B55,"")</f>
        <v/>
      </c>
      <c r="E38" t="str">
        <f>IF('Request Testing'!G55&lt;1,'Testing information'!AF55,"")</f>
        <v/>
      </c>
      <c r="F38" s="23" t="str">
        <f>IF(OR('Request Testing'!L55&gt;0,'Request Testing'!M55&gt;0,'Request Testing'!N55&gt;0,'Request Testing'!O55&gt;0),'Request Testing'!I55,"")</f>
        <v/>
      </c>
      <c r="G38" s="23" t="str">
        <f>IF('Testing information'!J55="","",'Testing information'!J55)</f>
        <v/>
      </c>
      <c r="H38" s="23" t="str">
        <f>IF(OR('Request Testing'!L55&gt;0,'Request Testing'!M55&gt;0,'Request Testing'!N55&gt;0,'Request Testing'!O55&gt;0),'Request Testing'!K55,"")</f>
        <v/>
      </c>
      <c r="I38" s="210" t="str">
        <f>IF('Testing information'!A55&gt;0,'Testing information'!A55,"")</f>
        <v/>
      </c>
      <c r="J38" s="27" t="str">
        <f>IF('Testing information'!AG55="BLOOD CARD","B",IF('Testing information'!AH55="Hair Card","H",IF('Testing information'!AI55="AllFlex Tags","T","")))</f>
        <v/>
      </c>
      <c r="K38" s="28" t="str">
        <f>IF('Request Testing'!J55&gt;0,IF(OR(Y38="K",AA38="K"),(CONCATENATE(AH38," ALTS ",'Request Testing'!J55))),AH38)</f>
        <v/>
      </c>
      <c r="L38" t="str">
        <f>IF('Testing information'!V55="AM","K","")</f>
        <v/>
      </c>
      <c r="M38" t="str">
        <f>IF('Testing information'!W55="NH","K","")</f>
        <v/>
      </c>
      <c r="N38" t="str">
        <f>IF('Testing information'!X55="CA","K","")</f>
        <v/>
      </c>
      <c r="O38" t="str">
        <f>IF('Testing information'!Y55="DD","K","")</f>
        <v/>
      </c>
      <c r="P38" t="str">
        <f>IF('Testing information'!AA55="PHA","K","")</f>
        <v/>
      </c>
      <c r="Q38" t="str">
        <f>IF('Testing information'!Z55="TH","K","")</f>
        <v/>
      </c>
      <c r="R38" t="str">
        <f>IF('Testing information'!AB55="OS","K","")</f>
        <v/>
      </c>
      <c r="S38" t="str">
        <f>IF('Testing information'!AR55="OH","K","")</f>
        <v/>
      </c>
      <c r="T38" s="23" t="str">
        <f>IF('Testing information'!Q55="","","K")</f>
        <v/>
      </c>
      <c r="U38" t="str">
        <f>IF('Testing information'!AQ55="RC","K","")</f>
        <v/>
      </c>
      <c r="V38" s="23" t="str">
        <f>IF('Testing information'!P55="","","K")</f>
        <v/>
      </c>
      <c r="W38" t="str">
        <f>IF('Testing information'!AS55="BVD","K","")</f>
        <v/>
      </c>
      <c r="X38" t="str">
        <f>IF('Testing information'!AP55="DL","K","")</f>
        <v/>
      </c>
      <c r="Y38" t="str">
        <f>IF('Testing information'!AM55="PV","K","")</f>
        <v/>
      </c>
      <c r="Z38" t="str">
        <f t="shared" si="3"/>
        <v/>
      </c>
      <c r="AA38" s="29" t="str">
        <f t="shared" si="0"/>
        <v/>
      </c>
      <c r="AB38" t="str">
        <f>IF('Testing information'!AJ55="GGP-HD","K","")</f>
        <v/>
      </c>
      <c r="AC38" t="str">
        <f>IF('Testing information'!AK55="GGP-LD","K","")</f>
        <v/>
      </c>
      <c r="AD38" t="str">
        <f>IF('Testing information'!AK55="CHR","K","")</f>
        <v/>
      </c>
      <c r="AE38" t="str">
        <f>IF('Testing information'!AL55="GGP-uLD","K","")</f>
        <v/>
      </c>
      <c r="AF38" t="str">
        <f>IF('Testing information'!BA55="Run Panel","DP2","")</f>
        <v/>
      </c>
      <c r="AG38" t="str">
        <f t="shared" si="1"/>
        <v/>
      </c>
      <c r="AH38" s="28" t="str">
        <f t="shared" si="2"/>
        <v/>
      </c>
    </row>
    <row r="39" spans="1:34" ht="14.85" customHeight="1">
      <c r="A39" s="25" t="str">
        <f>IF('Testing information'!AE56="X",'Request Testing'!$C$10,"")</f>
        <v/>
      </c>
      <c r="B39" s="26" t="str">
        <f>IF('Testing information'!AM56="","",A39)</f>
        <v/>
      </c>
      <c r="C39" t="str">
        <f>IF('Testing information'!G56&gt;0,'Testing information'!G56,"")</f>
        <v/>
      </c>
      <c r="D39" s="23" t="str">
        <f>IF('Request Testing'!G56&lt;1,'Testing information'!B56,"")</f>
        <v/>
      </c>
      <c r="E39" t="str">
        <f>IF('Request Testing'!G56&lt;1,'Testing information'!AF56,"")</f>
        <v/>
      </c>
      <c r="F39" s="23" t="str">
        <f>IF(OR('Request Testing'!L56&gt;0,'Request Testing'!M56&gt;0,'Request Testing'!N56&gt;0,'Request Testing'!O56&gt;0),'Request Testing'!I56,"")</f>
        <v/>
      </c>
      <c r="G39" s="23" t="str">
        <f>IF('Testing information'!J56="","",'Testing information'!J56)</f>
        <v/>
      </c>
      <c r="H39" s="23" t="str">
        <f>IF(OR('Request Testing'!L56&gt;0,'Request Testing'!M56&gt;0,'Request Testing'!N56&gt;0,'Request Testing'!O56&gt;0),'Request Testing'!K56,"")</f>
        <v/>
      </c>
      <c r="I39" s="210" t="str">
        <f>IF('Testing information'!A56&gt;0,'Testing information'!A56,"")</f>
        <v/>
      </c>
      <c r="J39" s="27" t="str">
        <f>IF('Testing information'!AG56="BLOOD CARD","B",IF('Testing information'!AH56="Hair Card","H",IF('Testing information'!AI56="AllFlex Tags","T","")))</f>
        <v/>
      </c>
      <c r="K39" s="28" t="str">
        <f>IF('Request Testing'!J56&gt;0,IF(OR(Y39="K",AA39="K"),(CONCATENATE(AH39," ALTS ",'Request Testing'!J56))),AH39)</f>
        <v/>
      </c>
      <c r="L39" t="str">
        <f>IF('Testing information'!V56="AM","K","")</f>
        <v/>
      </c>
      <c r="M39" t="str">
        <f>IF('Testing information'!W56="NH","K","")</f>
        <v/>
      </c>
      <c r="N39" t="str">
        <f>IF('Testing information'!X56="CA","K","")</f>
        <v/>
      </c>
      <c r="O39" t="str">
        <f>IF('Testing information'!Y56="DD","K","")</f>
        <v/>
      </c>
      <c r="P39" t="str">
        <f>IF('Testing information'!AA56="PHA","K","")</f>
        <v/>
      </c>
      <c r="Q39" t="str">
        <f>IF('Testing information'!Z56="TH","K","")</f>
        <v/>
      </c>
      <c r="R39" t="str">
        <f>IF('Testing information'!AB56="OS","K","")</f>
        <v/>
      </c>
      <c r="S39" t="str">
        <f>IF('Testing information'!AR56="OH","K","")</f>
        <v/>
      </c>
      <c r="T39" s="23" t="str">
        <f>IF('Testing information'!Q56="","","K")</f>
        <v/>
      </c>
      <c r="U39" t="str">
        <f>IF('Testing information'!AQ56="RC","K","")</f>
        <v/>
      </c>
      <c r="V39" s="23" t="str">
        <f>IF('Testing information'!P56="","","K")</f>
        <v/>
      </c>
      <c r="W39" t="str">
        <f>IF('Testing information'!AS56="BVD","K","")</f>
        <v/>
      </c>
      <c r="X39" t="str">
        <f>IF('Testing information'!AP56="DL","K","")</f>
        <v/>
      </c>
      <c r="Y39" t="str">
        <f>IF('Testing information'!AM56="PV","K","")</f>
        <v/>
      </c>
      <c r="Z39" t="str">
        <f t="shared" si="3"/>
        <v/>
      </c>
      <c r="AA39" s="29" t="str">
        <f t="shared" si="0"/>
        <v/>
      </c>
      <c r="AB39" t="str">
        <f>IF('Testing information'!AJ56="GGP-HD","K","")</f>
        <v/>
      </c>
      <c r="AC39" t="str">
        <f>IF('Testing information'!AK56="GGP-LD","K","")</f>
        <v/>
      </c>
      <c r="AD39" t="str">
        <f>IF('Testing information'!AK56="CHR","K","")</f>
        <v/>
      </c>
      <c r="AE39" t="str">
        <f>IF('Testing information'!AL56="GGP-uLD","K","")</f>
        <v/>
      </c>
      <c r="AF39" t="str">
        <f>IF('Testing information'!BA56="Run Panel","DP2","")</f>
        <v/>
      </c>
      <c r="AG39" t="str">
        <f t="shared" si="1"/>
        <v/>
      </c>
      <c r="AH39" s="28" t="str">
        <f t="shared" si="2"/>
        <v/>
      </c>
    </row>
    <row r="40" spans="1:34" ht="14.85" customHeight="1">
      <c r="A40" s="25" t="str">
        <f>IF('Testing information'!AE57="X",'Request Testing'!$C$10,"")</f>
        <v/>
      </c>
      <c r="B40" s="26" t="str">
        <f>IF('Testing information'!AM57="","",A40)</f>
        <v/>
      </c>
      <c r="C40" t="str">
        <f>IF('Testing information'!G57&gt;0,'Testing information'!G57,"")</f>
        <v/>
      </c>
      <c r="D40" s="23" t="str">
        <f>IF('Request Testing'!G57&lt;1,'Testing information'!B57,"")</f>
        <v/>
      </c>
      <c r="E40" t="str">
        <f>IF('Request Testing'!G57&lt;1,'Testing information'!AF57,"")</f>
        <v/>
      </c>
      <c r="F40" s="23" t="str">
        <f>IF(OR('Request Testing'!L57&gt;0,'Request Testing'!M57&gt;0,'Request Testing'!N57&gt;0,'Request Testing'!O57&gt;0),'Request Testing'!I57,"")</f>
        <v/>
      </c>
      <c r="G40" s="23" t="str">
        <f>IF('Testing information'!J57="","",'Testing information'!J57)</f>
        <v/>
      </c>
      <c r="H40" s="23" t="str">
        <f>IF(OR('Request Testing'!L57&gt;0,'Request Testing'!M57&gt;0,'Request Testing'!N57&gt;0,'Request Testing'!O57&gt;0),'Request Testing'!K57,"")</f>
        <v/>
      </c>
      <c r="I40" s="210" t="str">
        <f>IF('Testing information'!A57&gt;0,'Testing information'!A57,"")</f>
        <v/>
      </c>
      <c r="J40" s="27" t="str">
        <f>IF('Testing information'!AG57="BLOOD CARD","B",IF('Testing information'!AH57="Hair Card","H",IF('Testing information'!AI57="AllFlex Tags","T","")))</f>
        <v/>
      </c>
      <c r="K40" s="28" t="str">
        <f>IF('Request Testing'!J57&gt;0,IF(OR(Y40="K",AA40="K"),(CONCATENATE(AH40," ALTS ",'Request Testing'!J57))),AH40)</f>
        <v/>
      </c>
      <c r="L40" t="str">
        <f>IF('Testing information'!V57="AM","K","")</f>
        <v/>
      </c>
      <c r="M40" t="str">
        <f>IF('Testing information'!W57="NH","K","")</f>
        <v/>
      </c>
      <c r="N40" t="str">
        <f>IF('Testing information'!X57="CA","K","")</f>
        <v/>
      </c>
      <c r="O40" t="str">
        <f>IF('Testing information'!Y57="DD","K","")</f>
        <v/>
      </c>
      <c r="P40" t="str">
        <f>IF('Testing information'!AA57="PHA","K","")</f>
        <v/>
      </c>
      <c r="Q40" t="str">
        <f>IF('Testing information'!Z57="TH","K","")</f>
        <v/>
      </c>
      <c r="R40" t="str">
        <f>IF('Testing information'!AB57="OS","K","")</f>
        <v/>
      </c>
      <c r="S40" t="str">
        <f>IF('Testing information'!AR57="OH","K","")</f>
        <v/>
      </c>
      <c r="T40" s="23" t="str">
        <f>IF('Testing information'!Q57="","","K")</f>
        <v/>
      </c>
      <c r="U40" t="str">
        <f>IF('Testing information'!AQ57="RC","K","")</f>
        <v/>
      </c>
      <c r="V40" s="23" t="str">
        <f>IF('Testing information'!P57="","","K")</f>
        <v/>
      </c>
      <c r="W40" t="str">
        <f>IF('Testing information'!AS57="BVD","K","")</f>
        <v/>
      </c>
      <c r="X40" t="str">
        <f>IF('Testing information'!AP57="DL","K","")</f>
        <v/>
      </c>
      <c r="Y40" t="str">
        <f>IF('Testing information'!AM57="PV","K","")</f>
        <v/>
      </c>
      <c r="Z40" t="str">
        <f t="shared" si="3"/>
        <v/>
      </c>
      <c r="AA40" s="29" t="str">
        <f t="shared" si="0"/>
        <v/>
      </c>
      <c r="AB40" t="str">
        <f>IF('Testing information'!AJ57="GGP-HD","K","")</f>
        <v/>
      </c>
      <c r="AC40" t="str">
        <f>IF('Testing information'!AK57="GGP-LD","K","")</f>
        <v/>
      </c>
      <c r="AD40" t="str">
        <f>IF('Testing information'!AK57="CHR","K","")</f>
        <v/>
      </c>
      <c r="AE40" t="str">
        <f>IF('Testing information'!AL57="GGP-uLD","K","")</f>
        <v/>
      </c>
      <c r="AF40" t="str">
        <f>IF('Testing information'!BA57="Run Panel","DP2","")</f>
        <v/>
      </c>
      <c r="AG40" t="str">
        <f t="shared" si="1"/>
        <v/>
      </c>
      <c r="AH40" s="28" t="str">
        <f t="shared" si="2"/>
        <v/>
      </c>
    </row>
    <row r="41" spans="1:34" ht="14.85" customHeight="1">
      <c r="A41" s="25" t="str">
        <f>IF('Testing information'!AE58="X",'Request Testing'!$C$10,"")</f>
        <v/>
      </c>
      <c r="B41" s="26" t="str">
        <f>IF('Testing information'!AM58="","",A41)</f>
        <v/>
      </c>
      <c r="C41" t="str">
        <f>IF('Testing information'!G58&gt;0,'Testing information'!G58,"")</f>
        <v/>
      </c>
      <c r="D41" s="23" t="str">
        <f>IF('Request Testing'!G58&lt;1,'Testing information'!B58,"")</f>
        <v/>
      </c>
      <c r="E41" t="str">
        <f>IF('Request Testing'!G58&lt;1,'Testing information'!AF58,"")</f>
        <v/>
      </c>
      <c r="F41" s="23" t="str">
        <f>IF(OR('Request Testing'!L58&gt;0,'Request Testing'!M58&gt;0,'Request Testing'!N58&gt;0,'Request Testing'!O58&gt;0),'Request Testing'!I58,"")</f>
        <v/>
      </c>
      <c r="G41" s="23" t="str">
        <f>IF('Testing information'!J58="","",'Testing information'!J58)</f>
        <v/>
      </c>
      <c r="H41" s="23" t="str">
        <f>IF(OR('Request Testing'!L58&gt;0,'Request Testing'!M58&gt;0,'Request Testing'!N58&gt;0,'Request Testing'!O58&gt;0),'Request Testing'!K58,"")</f>
        <v/>
      </c>
      <c r="I41" s="210" t="str">
        <f>IF('Testing information'!A58&gt;0,'Testing information'!A58,"")</f>
        <v/>
      </c>
      <c r="J41" s="27" t="str">
        <f>IF('Testing information'!AG58="BLOOD CARD","B",IF('Testing information'!AH58="Hair Card","H",IF('Testing information'!AI58="AllFlex Tags","T","")))</f>
        <v/>
      </c>
      <c r="K41" s="28" t="str">
        <f>IF('Request Testing'!J58&gt;0,IF(OR(Y41="K",AA41="K"),(CONCATENATE(AH41," ALTS ",'Request Testing'!J58))),AH41)</f>
        <v/>
      </c>
      <c r="L41" t="str">
        <f>IF('Testing information'!V58="AM","K","")</f>
        <v/>
      </c>
      <c r="M41" t="str">
        <f>IF('Testing information'!W58="NH","K","")</f>
        <v/>
      </c>
      <c r="N41" t="str">
        <f>IF('Testing information'!X58="CA","K","")</f>
        <v/>
      </c>
      <c r="O41" t="str">
        <f>IF('Testing information'!Y58="DD","K","")</f>
        <v/>
      </c>
      <c r="P41" t="str">
        <f>IF('Testing information'!AA58="PHA","K","")</f>
        <v/>
      </c>
      <c r="Q41" t="str">
        <f>IF('Testing information'!Z58="TH","K","")</f>
        <v/>
      </c>
      <c r="R41" t="str">
        <f>IF('Testing information'!AB58="OS","K","")</f>
        <v/>
      </c>
      <c r="S41" t="str">
        <f>IF('Testing information'!AR58="OH","K","")</f>
        <v/>
      </c>
      <c r="T41" s="23" t="str">
        <f>IF('Testing information'!Q58="","","K")</f>
        <v/>
      </c>
      <c r="U41" t="str">
        <f>IF('Testing information'!AQ58="RC","K","")</f>
        <v/>
      </c>
      <c r="V41" s="23" t="str">
        <f>IF('Testing information'!P58="","","K")</f>
        <v/>
      </c>
      <c r="W41" t="str">
        <f>IF('Testing information'!AS58="BVD","K","")</f>
        <v/>
      </c>
      <c r="X41" t="str">
        <f>IF('Testing information'!AP58="DL","K","")</f>
        <v/>
      </c>
      <c r="Y41" t="str">
        <f>IF('Testing information'!AM58="PV","K","")</f>
        <v/>
      </c>
      <c r="Z41" t="str">
        <f t="shared" si="3"/>
        <v/>
      </c>
      <c r="AA41" s="29" t="str">
        <f t="shared" si="0"/>
        <v/>
      </c>
      <c r="AB41" t="str">
        <f>IF('Testing information'!AJ58="GGP-HD","K","")</f>
        <v/>
      </c>
      <c r="AC41" t="str">
        <f>IF('Testing information'!AK58="GGP-LD","K","")</f>
        <v/>
      </c>
      <c r="AD41" t="str">
        <f>IF('Testing information'!AK58="CHR","K","")</f>
        <v/>
      </c>
      <c r="AE41" t="str">
        <f>IF('Testing information'!AL58="GGP-uLD","K","")</f>
        <v/>
      </c>
      <c r="AF41" t="str">
        <f>IF('Testing information'!BA58="Run Panel","DP2","")</f>
        <v/>
      </c>
      <c r="AG41" t="str">
        <f t="shared" si="1"/>
        <v/>
      </c>
      <c r="AH41" s="28" t="str">
        <f t="shared" si="2"/>
        <v/>
      </c>
    </row>
    <row r="42" spans="1:34" ht="14.85" customHeight="1">
      <c r="A42" s="25" t="str">
        <f>IF('Testing information'!AE59="X",'Request Testing'!$C$10,"")</f>
        <v/>
      </c>
      <c r="B42" s="26" t="str">
        <f>IF('Testing information'!AM59="","",A42)</f>
        <v/>
      </c>
      <c r="C42" t="str">
        <f>IF('Testing information'!G59&gt;0,'Testing information'!G59,"")</f>
        <v/>
      </c>
      <c r="D42" s="23" t="str">
        <f>IF('Request Testing'!G59&lt;1,'Testing information'!B59,"")</f>
        <v/>
      </c>
      <c r="E42" t="str">
        <f>IF('Request Testing'!G59&lt;1,'Testing information'!AF59,"")</f>
        <v/>
      </c>
      <c r="F42" s="23" t="str">
        <f>IF(OR('Request Testing'!L59&gt;0,'Request Testing'!M59&gt;0,'Request Testing'!N59&gt;0,'Request Testing'!O59&gt;0),'Request Testing'!I59,"")</f>
        <v/>
      </c>
      <c r="G42" s="23" t="str">
        <f>IF('Testing information'!J59="","",'Testing information'!J59)</f>
        <v/>
      </c>
      <c r="H42" s="23" t="str">
        <f>IF(OR('Request Testing'!L59&gt;0,'Request Testing'!M59&gt;0,'Request Testing'!N59&gt;0,'Request Testing'!O59&gt;0),'Request Testing'!K59,"")</f>
        <v/>
      </c>
      <c r="I42" s="210" t="str">
        <f>IF('Testing information'!A59&gt;0,'Testing information'!A59,"")</f>
        <v/>
      </c>
      <c r="J42" s="27" t="str">
        <f>IF('Testing information'!AG59="BLOOD CARD","B",IF('Testing information'!AH59="Hair Card","H",IF('Testing information'!AI59="AllFlex Tags","T","")))</f>
        <v/>
      </c>
      <c r="K42" s="28" t="str">
        <f>IF('Request Testing'!J59&gt;0,IF(OR(Y42="K",AA42="K"),(CONCATENATE(AH42," ALTS ",'Request Testing'!J59))),AH42)</f>
        <v/>
      </c>
      <c r="L42" t="str">
        <f>IF('Testing information'!V59="AM","K","")</f>
        <v/>
      </c>
      <c r="M42" t="str">
        <f>IF('Testing information'!W59="NH","K","")</f>
        <v/>
      </c>
      <c r="N42" t="str">
        <f>IF('Testing information'!X59="CA","K","")</f>
        <v/>
      </c>
      <c r="O42" t="str">
        <f>IF('Testing information'!Y59="DD","K","")</f>
        <v/>
      </c>
      <c r="P42" t="str">
        <f>IF('Testing information'!AA59="PHA","K","")</f>
        <v/>
      </c>
      <c r="Q42" t="str">
        <f>IF('Testing information'!Z59="TH","K","")</f>
        <v/>
      </c>
      <c r="R42" t="str">
        <f>IF('Testing information'!AB59="OS","K","")</f>
        <v/>
      </c>
      <c r="S42" t="str">
        <f>IF('Testing information'!AR59="OH","K","")</f>
        <v/>
      </c>
      <c r="T42" s="23" t="str">
        <f>IF('Testing information'!Q59="","","K")</f>
        <v/>
      </c>
      <c r="U42" t="str">
        <f>IF('Testing information'!AQ59="RC","K","")</f>
        <v/>
      </c>
      <c r="V42" s="23" t="str">
        <f>IF('Testing information'!P59="","","K")</f>
        <v/>
      </c>
      <c r="W42" t="str">
        <f>IF('Testing information'!AS59="BVD","K","")</f>
        <v/>
      </c>
      <c r="X42" t="str">
        <f>IF('Testing information'!AP59="DL","K","")</f>
        <v/>
      </c>
      <c r="Y42" t="str">
        <f>IF('Testing information'!AM59="PV","K","")</f>
        <v/>
      </c>
      <c r="Z42" t="str">
        <f t="shared" si="3"/>
        <v/>
      </c>
      <c r="AA42" s="29" t="str">
        <f t="shared" si="0"/>
        <v/>
      </c>
      <c r="AB42" t="str">
        <f>IF('Testing information'!AJ59="GGP-HD","K","")</f>
        <v/>
      </c>
      <c r="AC42" t="str">
        <f>IF('Testing information'!AK59="GGP-LD","K","")</f>
        <v/>
      </c>
      <c r="AD42" t="str">
        <f>IF('Testing information'!AK59="CHR","K","")</f>
        <v/>
      </c>
      <c r="AE42" t="str">
        <f>IF('Testing information'!AL59="GGP-uLD","K","")</f>
        <v/>
      </c>
      <c r="AF42" t="str">
        <f>IF('Testing information'!BA59="Run Panel","DP2","")</f>
        <v/>
      </c>
      <c r="AG42" t="str">
        <f t="shared" si="1"/>
        <v/>
      </c>
      <c r="AH42" s="28" t="str">
        <f t="shared" si="2"/>
        <v/>
      </c>
    </row>
    <row r="43" spans="1:34" ht="14.85" customHeight="1">
      <c r="A43" s="25" t="str">
        <f>IF('Testing information'!AE60="X",'Request Testing'!$C$10,"")</f>
        <v/>
      </c>
      <c r="B43" s="26" t="str">
        <f>IF('Testing information'!AM60="","",A43)</f>
        <v/>
      </c>
      <c r="C43" t="str">
        <f>IF('Testing information'!G60&gt;0,'Testing information'!G60,"")</f>
        <v/>
      </c>
      <c r="D43" s="23" t="str">
        <f>IF('Request Testing'!G60&lt;1,'Testing information'!B60,"")</f>
        <v/>
      </c>
      <c r="E43" t="str">
        <f>IF('Request Testing'!G60&lt;1,'Testing information'!AF60,"")</f>
        <v/>
      </c>
      <c r="F43" s="23" t="str">
        <f>IF(OR('Request Testing'!L60&gt;0,'Request Testing'!M60&gt;0,'Request Testing'!N60&gt;0,'Request Testing'!O60&gt;0),'Request Testing'!I60,"")</f>
        <v/>
      </c>
      <c r="G43" s="23" t="str">
        <f>IF('Testing information'!J60="","",'Testing information'!J60)</f>
        <v/>
      </c>
      <c r="H43" s="23" t="str">
        <f>IF(OR('Request Testing'!L60&gt;0,'Request Testing'!M60&gt;0,'Request Testing'!N60&gt;0,'Request Testing'!O60&gt;0),'Request Testing'!K60,"")</f>
        <v/>
      </c>
      <c r="I43" s="210" t="str">
        <f>IF('Testing information'!A60&gt;0,'Testing information'!A60,"")</f>
        <v/>
      </c>
      <c r="J43" s="27" t="str">
        <f>IF('Testing information'!AG60="BLOOD CARD","B",IF('Testing information'!AH60="Hair Card","H",IF('Testing information'!AI60="AllFlex Tags","T","")))</f>
        <v/>
      </c>
      <c r="K43" s="28" t="str">
        <f>IF('Request Testing'!J60&gt;0,IF(OR(Y43="K",AA43="K"),(CONCATENATE(AH43," ALTS ",'Request Testing'!J60))),AH43)</f>
        <v/>
      </c>
      <c r="L43" t="str">
        <f>IF('Testing information'!V60="AM","K","")</f>
        <v/>
      </c>
      <c r="M43" t="str">
        <f>IF('Testing information'!W60="NH","K","")</f>
        <v/>
      </c>
      <c r="N43" t="str">
        <f>IF('Testing information'!X60="CA","K","")</f>
        <v/>
      </c>
      <c r="O43" t="str">
        <f>IF('Testing information'!Y60="DD","K","")</f>
        <v/>
      </c>
      <c r="P43" t="str">
        <f>IF('Testing information'!AA60="PHA","K","")</f>
        <v/>
      </c>
      <c r="Q43" t="str">
        <f>IF('Testing information'!Z60="TH","K","")</f>
        <v/>
      </c>
      <c r="R43" t="str">
        <f>IF('Testing information'!AB60="OS","K","")</f>
        <v/>
      </c>
      <c r="S43" t="str">
        <f>IF('Testing information'!AR60="OH","K","")</f>
        <v/>
      </c>
      <c r="T43" s="23" t="str">
        <f>IF('Testing information'!Q60="","","K")</f>
        <v/>
      </c>
      <c r="U43" t="str">
        <f>IF('Testing information'!AQ60="RC","K","")</f>
        <v/>
      </c>
      <c r="V43" s="23" t="str">
        <f>IF('Testing information'!P60="","","K")</f>
        <v/>
      </c>
      <c r="W43" t="str">
        <f>IF('Testing information'!AS60="BVD","K","")</f>
        <v/>
      </c>
      <c r="X43" t="str">
        <f>IF('Testing information'!AP60="DL","K","")</f>
        <v/>
      </c>
      <c r="Y43" t="str">
        <f>IF('Testing information'!AM60="PV","K","")</f>
        <v/>
      </c>
      <c r="Z43" t="str">
        <f t="shared" si="3"/>
        <v/>
      </c>
      <c r="AA43" s="29" t="str">
        <f t="shared" si="0"/>
        <v/>
      </c>
      <c r="AB43" t="str">
        <f>IF('Testing information'!AJ60="GGP-HD","K","")</f>
        <v/>
      </c>
      <c r="AC43" t="str">
        <f>IF('Testing information'!AK60="GGP-LD","K","")</f>
        <v/>
      </c>
      <c r="AD43" t="str">
        <f>IF('Testing information'!AK60="CHR","K","")</f>
        <v/>
      </c>
      <c r="AE43" t="str">
        <f>IF('Testing information'!AL60="GGP-uLD","K","")</f>
        <v/>
      </c>
      <c r="AF43" t="str">
        <f>IF('Testing information'!BA60="Run Panel","DP2","")</f>
        <v/>
      </c>
      <c r="AG43" t="str">
        <f t="shared" si="1"/>
        <v/>
      </c>
      <c r="AH43" s="28" t="str">
        <f t="shared" si="2"/>
        <v/>
      </c>
    </row>
    <row r="44" spans="1:34" ht="14.85" customHeight="1">
      <c r="A44" s="25" t="str">
        <f>IF('Testing information'!AE61="X",'Request Testing'!$C$10,"")</f>
        <v/>
      </c>
      <c r="B44" s="26" t="str">
        <f>IF('Testing information'!AM61="","",A44)</f>
        <v/>
      </c>
      <c r="C44" t="str">
        <f>IF('Testing information'!G61&gt;0,'Testing information'!G61,"")</f>
        <v/>
      </c>
      <c r="D44" s="23" t="str">
        <f>IF('Request Testing'!G61&lt;1,'Testing information'!B61,"")</f>
        <v/>
      </c>
      <c r="E44" t="str">
        <f>IF('Request Testing'!G61&lt;1,'Testing information'!AF61,"")</f>
        <v/>
      </c>
      <c r="F44" s="23" t="str">
        <f>IF(OR('Request Testing'!L61&gt;0,'Request Testing'!M61&gt;0,'Request Testing'!N61&gt;0,'Request Testing'!O61&gt;0),'Request Testing'!I61,"")</f>
        <v/>
      </c>
      <c r="G44" s="23" t="str">
        <f>IF('Testing information'!J61="","",'Testing information'!J61)</f>
        <v/>
      </c>
      <c r="H44" s="23" t="str">
        <f>IF(OR('Request Testing'!L61&gt;0,'Request Testing'!M61&gt;0,'Request Testing'!N61&gt;0,'Request Testing'!O61&gt;0),'Request Testing'!K61,"")</f>
        <v/>
      </c>
      <c r="I44" s="210" t="str">
        <f>IF('Testing information'!A61&gt;0,'Testing information'!A61,"")</f>
        <v/>
      </c>
      <c r="J44" s="27" t="str">
        <f>IF('Testing information'!AG61="BLOOD CARD","B",IF('Testing information'!AH61="Hair Card","H",IF('Testing information'!AI61="AllFlex Tags","T","")))</f>
        <v/>
      </c>
      <c r="K44" s="28" t="str">
        <f>IF('Request Testing'!J61&gt;0,IF(OR(Y44="K",AA44="K"),(CONCATENATE(AH44," ALTS ",'Request Testing'!J61))),AH44)</f>
        <v/>
      </c>
      <c r="L44" t="str">
        <f>IF('Testing information'!V61="AM","K","")</f>
        <v/>
      </c>
      <c r="M44" t="str">
        <f>IF('Testing information'!W61="NH","K","")</f>
        <v/>
      </c>
      <c r="N44" t="str">
        <f>IF('Testing information'!X61="CA","K","")</f>
        <v/>
      </c>
      <c r="O44" t="str">
        <f>IF('Testing information'!Y61="DD","K","")</f>
        <v/>
      </c>
      <c r="P44" t="str">
        <f>IF('Testing information'!AA61="PHA","K","")</f>
        <v/>
      </c>
      <c r="Q44" t="str">
        <f>IF('Testing information'!Z61="TH","K","")</f>
        <v/>
      </c>
      <c r="R44" t="str">
        <f>IF('Testing information'!AB61="OS","K","")</f>
        <v/>
      </c>
      <c r="S44" t="str">
        <f>IF('Testing information'!AR61="OH","K","")</f>
        <v/>
      </c>
      <c r="T44" s="23" t="str">
        <f>IF('Testing information'!Q61="","","K")</f>
        <v/>
      </c>
      <c r="U44" t="str">
        <f>IF('Testing information'!AQ61="RC","K","")</f>
        <v/>
      </c>
      <c r="V44" s="23" t="str">
        <f>IF('Testing information'!P61="","","K")</f>
        <v/>
      </c>
      <c r="W44" t="str">
        <f>IF('Testing information'!AS61="BVD","K","")</f>
        <v/>
      </c>
      <c r="X44" t="str">
        <f>IF('Testing information'!AP61="DL","K","")</f>
        <v/>
      </c>
      <c r="Y44" t="str">
        <f>IF('Testing information'!AM61="PV","K","")</f>
        <v/>
      </c>
      <c r="Z44" t="str">
        <f t="shared" si="3"/>
        <v/>
      </c>
      <c r="AA44" s="29" t="str">
        <f t="shared" si="0"/>
        <v/>
      </c>
      <c r="AB44" t="str">
        <f>IF('Testing information'!AJ61="GGP-HD","K","")</f>
        <v/>
      </c>
      <c r="AC44" t="str">
        <f>IF('Testing information'!AK61="GGP-LD","K","")</f>
        <v/>
      </c>
      <c r="AD44" t="str">
        <f>IF('Testing information'!AK61="CHR","K","")</f>
        <v/>
      </c>
      <c r="AE44" t="str">
        <f>IF('Testing information'!AL61="GGP-uLD","K","")</f>
        <v/>
      </c>
      <c r="AF44" t="str">
        <f>IF('Testing information'!BA61="Run Panel","DP2","")</f>
        <v/>
      </c>
      <c r="AG44" t="str">
        <f t="shared" si="1"/>
        <v/>
      </c>
      <c r="AH44" s="28" t="str">
        <f t="shared" si="2"/>
        <v/>
      </c>
    </row>
    <row r="45" spans="1:34" ht="14.85" customHeight="1">
      <c r="A45" s="25" t="str">
        <f>IF('Testing information'!AE62="X",'Request Testing'!$C$10,"")</f>
        <v/>
      </c>
      <c r="B45" s="26" t="str">
        <f>IF('Testing information'!AM62="","",A45)</f>
        <v/>
      </c>
      <c r="C45" t="str">
        <f>IF('Testing information'!G62&gt;0,'Testing information'!G62,"")</f>
        <v/>
      </c>
      <c r="D45" s="23" t="str">
        <f>IF('Request Testing'!G62&lt;1,'Testing information'!B62,"")</f>
        <v/>
      </c>
      <c r="E45" t="str">
        <f>IF('Request Testing'!G62&lt;1,'Testing information'!AF62,"")</f>
        <v/>
      </c>
      <c r="F45" s="23" t="str">
        <f>IF(OR('Request Testing'!L62&gt;0,'Request Testing'!M62&gt;0,'Request Testing'!N62&gt;0,'Request Testing'!O62&gt;0),'Request Testing'!I62,"")</f>
        <v/>
      </c>
      <c r="G45" s="23" t="str">
        <f>IF('Testing information'!J62="","",'Testing information'!J62)</f>
        <v/>
      </c>
      <c r="H45" s="23" t="str">
        <f>IF(OR('Request Testing'!L62&gt;0,'Request Testing'!M62&gt;0,'Request Testing'!N62&gt;0,'Request Testing'!O62&gt;0),'Request Testing'!K62,"")</f>
        <v/>
      </c>
      <c r="I45" s="210" t="str">
        <f>IF('Testing information'!A62&gt;0,'Testing information'!A62,"")</f>
        <v/>
      </c>
      <c r="J45" s="27" t="str">
        <f>IF('Testing information'!AG62="BLOOD CARD","B",IF('Testing information'!AH62="Hair Card","H",IF('Testing information'!AI62="AllFlex Tags","T","")))</f>
        <v/>
      </c>
      <c r="K45" s="28" t="str">
        <f>IF('Request Testing'!J62&gt;0,IF(OR(Y45="K",AA45="K"),(CONCATENATE(AH45," ALTS ",'Request Testing'!J62))),AH45)</f>
        <v/>
      </c>
      <c r="L45" t="str">
        <f>IF('Testing information'!V62="AM","K","")</f>
        <v/>
      </c>
      <c r="M45" t="str">
        <f>IF('Testing information'!W62="NH","K","")</f>
        <v/>
      </c>
      <c r="N45" t="str">
        <f>IF('Testing information'!X62="CA","K","")</f>
        <v/>
      </c>
      <c r="O45" t="str">
        <f>IF('Testing information'!Y62="DD","K","")</f>
        <v/>
      </c>
      <c r="P45" t="str">
        <f>IF('Testing information'!AA62="PHA","K","")</f>
        <v/>
      </c>
      <c r="Q45" t="str">
        <f>IF('Testing information'!Z62="TH","K","")</f>
        <v/>
      </c>
      <c r="R45" t="str">
        <f>IF('Testing information'!AB62="OS","K","")</f>
        <v/>
      </c>
      <c r="S45" t="str">
        <f>IF('Testing information'!AR62="OH","K","")</f>
        <v/>
      </c>
      <c r="T45" s="23" t="str">
        <f>IF('Testing information'!Q62="","","K")</f>
        <v/>
      </c>
      <c r="U45" t="str">
        <f>IF('Testing information'!AQ62="RC","K","")</f>
        <v/>
      </c>
      <c r="V45" s="23" t="str">
        <f>IF('Testing information'!P62="","","K")</f>
        <v/>
      </c>
      <c r="W45" t="str">
        <f>IF('Testing information'!AS62="BVD","K","")</f>
        <v/>
      </c>
      <c r="X45" t="str">
        <f>IF('Testing information'!AP62="DL","K","")</f>
        <v/>
      </c>
      <c r="Y45" t="str">
        <f>IF('Testing information'!AM62="PV","K","")</f>
        <v/>
      </c>
      <c r="Z45" t="str">
        <f t="shared" si="3"/>
        <v/>
      </c>
      <c r="AA45" s="29" t="str">
        <f t="shared" si="0"/>
        <v/>
      </c>
      <c r="AB45" t="str">
        <f>IF('Testing information'!AJ62="GGP-HD","K","")</f>
        <v/>
      </c>
      <c r="AC45" t="str">
        <f>IF('Testing information'!AK62="GGP-LD","K","")</f>
        <v/>
      </c>
      <c r="AD45" t="str">
        <f>IF('Testing information'!AK62="CHR","K","")</f>
        <v/>
      </c>
      <c r="AE45" t="str">
        <f>IF('Testing information'!AL62="GGP-uLD","K","")</f>
        <v/>
      </c>
      <c r="AF45" t="str">
        <f>IF('Testing information'!BA62="Run Panel","DP2","")</f>
        <v/>
      </c>
      <c r="AG45" t="str">
        <f t="shared" si="1"/>
        <v/>
      </c>
      <c r="AH45" s="28" t="str">
        <f t="shared" si="2"/>
        <v/>
      </c>
    </row>
    <row r="46" spans="1:34" ht="14.85" customHeight="1">
      <c r="A46" s="25" t="str">
        <f>IF('Testing information'!AE63="X",'Request Testing'!$C$10,"")</f>
        <v/>
      </c>
      <c r="B46" s="26" t="str">
        <f>IF('Testing information'!AM63="","",A46)</f>
        <v/>
      </c>
      <c r="C46" t="str">
        <f>IF('Testing information'!G63&gt;0,'Testing information'!G63,"")</f>
        <v/>
      </c>
      <c r="D46" s="23" t="str">
        <f>IF('Request Testing'!G63&lt;1,'Testing information'!B63,"")</f>
        <v/>
      </c>
      <c r="E46" t="str">
        <f>IF('Request Testing'!G63&lt;1,'Testing information'!AF63,"")</f>
        <v/>
      </c>
      <c r="F46" s="23" t="str">
        <f>IF(OR('Request Testing'!L63&gt;0,'Request Testing'!M63&gt;0,'Request Testing'!N63&gt;0,'Request Testing'!O63&gt;0),'Request Testing'!I63,"")</f>
        <v/>
      </c>
      <c r="G46" s="23" t="str">
        <f>IF('Testing information'!J63="","",'Testing information'!J63)</f>
        <v/>
      </c>
      <c r="H46" s="23" t="str">
        <f>IF(OR('Request Testing'!L63&gt;0,'Request Testing'!M63&gt;0,'Request Testing'!N63&gt;0,'Request Testing'!O63&gt;0),'Request Testing'!K63,"")</f>
        <v/>
      </c>
      <c r="I46" s="210" t="str">
        <f>IF('Testing information'!A63&gt;0,'Testing information'!A63,"")</f>
        <v/>
      </c>
      <c r="J46" s="27" t="str">
        <f>IF('Testing information'!AG63="BLOOD CARD","B",IF('Testing information'!AH63="Hair Card","H",IF('Testing information'!AI63="AllFlex Tags","T","")))</f>
        <v/>
      </c>
      <c r="K46" s="28" t="str">
        <f>IF('Request Testing'!J63&gt;0,IF(OR(Y46="K",AA46="K"),(CONCATENATE(AH46," ALTS ",'Request Testing'!J63))),AH46)</f>
        <v/>
      </c>
      <c r="L46" t="str">
        <f>IF('Testing information'!V63="AM","K","")</f>
        <v/>
      </c>
      <c r="M46" t="str">
        <f>IF('Testing information'!W63="NH","K","")</f>
        <v/>
      </c>
      <c r="N46" t="str">
        <f>IF('Testing information'!X63="CA","K","")</f>
        <v/>
      </c>
      <c r="O46" t="str">
        <f>IF('Testing information'!Y63="DD","K","")</f>
        <v/>
      </c>
      <c r="P46" t="str">
        <f>IF('Testing information'!AA63="PHA","K","")</f>
        <v/>
      </c>
      <c r="Q46" t="str">
        <f>IF('Testing information'!Z63="TH","K","")</f>
        <v/>
      </c>
      <c r="R46" t="str">
        <f>IF('Testing information'!AB63="OS","K","")</f>
        <v/>
      </c>
      <c r="S46" t="str">
        <f>IF('Testing information'!AR63="OH","K","")</f>
        <v/>
      </c>
      <c r="T46" s="23" t="str">
        <f>IF('Testing information'!Q63="","","K")</f>
        <v/>
      </c>
      <c r="U46" t="str">
        <f>IF('Testing information'!AQ63="RC","K","")</f>
        <v/>
      </c>
      <c r="V46" s="23" t="str">
        <f>IF('Testing information'!P63="","","K")</f>
        <v/>
      </c>
      <c r="W46" t="str">
        <f>IF('Testing information'!AS63="BVD","K","")</f>
        <v/>
      </c>
      <c r="X46" t="str">
        <f>IF('Testing information'!AP63="DL","K","")</f>
        <v/>
      </c>
      <c r="Y46" t="str">
        <f>IF('Testing information'!AM63="PV","K","")</f>
        <v/>
      </c>
      <c r="Z46" t="str">
        <f t="shared" si="3"/>
        <v/>
      </c>
      <c r="AA46" s="29" t="str">
        <f t="shared" si="0"/>
        <v/>
      </c>
      <c r="AB46" t="str">
        <f>IF('Testing information'!AJ63="GGP-HD","K","")</f>
        <v/>
      </c>
      <c r="AC46" t="str">
        <f>IF('Testing information'!AK63="GGP-LD","K","")</f>
        <v/>
      </c>
      <c r="AD46" t="str">
        <f>IF('Testing information'!AK63="CHR","K","")</f>
        <v/>
      </c>
      <c r="AE46" t="str">
        <f>IF('Testing information'!AL63="GGP-uLD","K","")</f>
        <v/>
      </c>
      <c r="AF46" t="str">
        <f>IF('Testing information'!BA63="Run Panel","DP2","")</f>
        <v/>
      </c>
      <c r="AG46" t="str">
        <f t="shared" si="1"/>
        <v/>
      </c>
      <c r="AH46" s="28" t="str">
        <f t="shared" si="2"/>
        <v/>
      </c>
    </row>
    <row r="47" spans="1:34" ht="14.85" customHeight="1">
      <c r="A47" s="25" t="str">
        <f>IF('Testing information'!AE64="X",'Request Testing'!$C$10,"")</f>
        <v/>
      </c>
      <c r="B47" s="26" t="str">
        <f>IF('Testing information'!AM64="","",A47)</f>
        <v/>
      </c>
      <c r="C47" t="str">
        <f>IF('Testing information'!G64&gt;0,'Testing information'!G64,"")</f>
        <v/>
      </c>
      <c r="D47" s="23" t="str">
        <f>IF('Request Testing'!G64&lt;1,'Testing information'!B64,"")</f>
        <v/>
      </c>
      <c r="E47" t="str">
        <f>IF('Request Testing'!G64&lt;1,'Testing information'!AF64,"")</f>
        <v/>
      </c>
      <c r="F47" s="23" t="str">
        <f>IF(OR('Request Testing'!L64&gt;0,'Request Testing'!M64&gt;0,'Request Testing'!N64&gt;0,'Request Testing'!O64&gt;0),'Request Testing'!I64,"")</f>
        <v/>
      </c>
      <c r="G47" s="23" t="str">
        <f>IF('Testing information'!J64="","",'Testing information'!J64)</f>
        <v/>
      </c>
      <c r="H47" s="23" t="str">
        <f>IF(OR('Request Testing'!L64&gt;0,'Request Testing'!M64&gt;0,'Request Testing'!N64&gt;0,'Request Testing'!O64&gt;0),'Request Testing'!K64,"")</f>
        <v/>
      </c>
      <c r="I47" s="210" t="str">
        <f>IF('Testing information'!A64&gt;0,'Testing information'!A64,"")</f>
        <v/>
      </c>
      <c r="J47" s="27" t="str">
        <f>IF('Testing information'!AG64="BLOOD CARD","B",IF('Testing information'!AH64="Hair Card","H",IF('Testing information'!AI64="AllFlex Tags","T","")))</f>
        <v/>
      </c>
      <c r="K47" s="28" t="str">
        <f>IF('Request Testing'!J64&gt;0,IF(OR(Y47="K",AA47="K"),(CONCATENATE(AH47," ALTS ",'Request Testing'!J64))),AH47)</f>
        <v/>
      </c>
      <c r="L47" t="str">
        <f>IF('Testing information'!V64="AM","K","")</f>
        <v/>
      </c>
      <c r="M47" t="str">
        <f>IF('Testing information'!W64="NH","K","")</f>
        <v/>
      </c>
      <c r="N47" t="str">
        <f>IF('Testing information'!X64="CA","K","")</f>
        <v/>
      </c>
      <c r="O47" t="str">
        <f>IF('Testing information'!Y64="DD","K","")</f>
        <v/>
      </c>
      <c r="P47" t="str">
        <f>IF('Testing information'!AA64="PHA","K","")</f>
        <v/>
      </c>
      <c r="Q47" t="str">
        <f>IF('Testing information'!Z64="TH","K","")</f>
        <v/>
      </c>
      <c r="R47" t="str">
        <f>IF('Testing information'!AB64="OS","K","")</f>
        <v/>
      </c>
      <c r="S47" t="str">
        <f>IF('Testing information'!AR64="OH","K","")</f>
        <v/>
      </c>
      <c r="T47" s="23" t="str">
        <f>IF('Testing information'!Q64="","","K")</f>
        <v/>
      </c>
      <c r="U47" t="str">
        <f>IF('Testing information'!AQ64="RC","K","")</f>
        <v/>
      </c>
      <c r="V47" s="23" t="str">
        <f>IF('Testing information'!P64="","","K")</f>
        <v/>
      </c>
      <c r="W47" t="str">
        <f>IF('Testing information'!AS64="BVD","K","")</f>
        <v/>
      </c>
      <c r="X47" t="str">
        <f>IF('Testing information'!AP64="DL","K","")</f>
        <v/>
      </c>
      <c r="Y47" t="str">
        <f>IF('Testing information'!AM64="PV","K","")</f>
        <v/>
      </c>
      <c r="Z47" t="str">
        <f t="shared" si="3"/>
        <v/>
      </c>
      <c r="AA47" s="29" t="str">
        <f t="shared" si="0"/>
        <v/>
      </c>
      <c r="AB47" t="str">
        <f>IF('Testing information'!AJ64="GGP-HD","K","")</f>
        <v/>
      </c>
      <c r="AC47" t="str">
        <f>IF('Testing information'!AK64="GGP-LD","K","")</f>
        <v/>
      </c>
      <c r="AD47" t="str">
        <f>IF('Testing information'!AK64="CHR","K","")</f>
        <v/>
      </c>
      <c r="AE47" t="str">
        <f>IF('Testing information'!AL64="GGP-uLD","K","")</f>
        <v/>
      </c>
      <c r="AF47" t="str">
        <f>IF('Testing information'!BA64="Run Panel","DP2","")</f>
        <v/>
      </c>
      <c r="AG47" t="str">
        <f t="shared" si="1"/>
        <v/>
      </c>
      <c r="AH47" s="28" t="str">
        <f t="shared" si="2"/>
        <v/>
      </c>
    </row>
    <row r="48" spans="1:34" ht="14.85" customHeight="1">
      <c r="A48" s="25" t="str">
        <f>IF('Testing information'!AE65="X",'Request Testing'!$C$10,"")</f>
        <v/>
      </c>
      <c r="B48" s="26" t="str">
        <f>IF('Testing information'!AM65="","",A48)</f>
        <v/>
      </c>
      <c r="C48" t="str">
        <f>IF('Testing information'!G65&gt;0,'Testing information'!G65,"")</f>
        <v/>
      </c>
      <c r="D48" s="23" t="str">
        <f>IF('Request Testing'!G65&lt;1,'Testing information'!B65,"")</f>
        <v/>
      </c>
      <c r="E48" t="str">
        <f>IF('Request Testing'!G65&lt;1,'Testing information'!AF65,"")</f>
        <v/>
      </c>
      <c r="F48" s="23" t="str">
        <f>IF(OR('Request Testing'!L65&gt;0,'Request Testing'!M65&gt;0,'Request Testing'!N65&gt;0,'Request Testing'!O65&gt;0),'Request Testing'!I65,"")</f>
        <v/>
      </c>
      <c r="G48" s="23" t="str">
        <f>IF('Testing information'!J65="","",'Testing information'!J65)</f>
        <v/>
      </c>
      <c r="H48" s="23" t="str">
        <f>IF(OR('Request Testing'!L65&gt;0,'Request Testing'!M65&gt;0,'Request Testing'!N65&gt;0,'Request Testing'!O65&gt;0),'Request Testing'!K65,"")</f>
        <v/>
      </c>
      <c r="I48" s="210" t="str">
        <f>IF('Testing information'!A65&gt;0,'Testing information'!A65,"")</f>
        <v/>
      </c>
      <c r="J48" s="27" t="str">
        <f>IF('Testing information'!AG65="BLOOD CARD","B",IF('Testing information'!AH65="Hair Card","H",IF('Testing information'!AI65="AllFlex Tags","T","")))</f>
        <v/>
      </c>
      <c r="K48" s="28" t="str">
        <f>IF('Request Testing'!J65&gt;0,IF(OR(Y48="K",AA48="K"),(CONCATENATE(AH48," ALTS ",'Request Testing'!J65))),AH48)</f>
        <v/>
      </c>
      <c r="L48" t="str">
        <f>IF('Testing information'!V65="AM","K","")</f>
        <v/>
      </c>
      <c r="M48" t="str">
        <f>IF('Testing information'!W65="NH","K","")</f>
        <v/>
      </c>
      <c r="N48" t="str">
        <f>IF('Testing information'!X65="CA","K","")</f>
        <v/>
      </c>
      <c r="O48" t="str">
        <f>IF('Testing information'!Y65="DD","K","")</f>
        <v/>
      </c>
      <c r="P48" t="str">
        <f>IF('Testing information'!AA65="PHA","K","")</f>
        <v/>
      </c>
      <c r="Q48" t="str">
        <f>IF('Testing information'!Z65="TH","K","")</f>
        <v/>
      </c>
      <c r="R48" t="str">
        <f>IF('Testing information'!AB65="OS","K","")</f>
        <v/>
      </c>
      <c r="S48" t="str">
        <f>IF('Testing information'!AR65="OH","K","")</f>
        <v/>
      </c>
      <c r="T48" s="23" t="str">
        <f>IF('Testing information'!Q65="","","K")</f>
        <v/>
      </c>
      <c r="U48" t="str">
        <f>IF('Testing information'!AQ65="RC","K","")</f>
        <v/>
      </c>
      <c r="V48" s="23" t="str">
        <f>IF('Testing information'!P65="","","K")</f>
        <v/>
      </c>
      <c r="W48" t="str">
        <f>IF('Testing information'!AS65="BVD","K","")</f>
        <v/>
      </c>
      <c r="X48" t="str">
        <f>IF('Testing information'!AP65="DL","K","")</f>
        <v/>
      </c>
      <c r="Y48" t="str">
        <f>IF('Testing information'!AM65="PV","K","")</f>
        <v/>
      </c>
      <c r="Z48" t="str">
        <f t="shared" si="3"/>
        <v/>
      </c>
      <c r="AA48" s="29" t="str">
        <f t="shared" si="0"/>
        <v/>
      </c>
      <c r="AB48" t="str">
        <f>IF('Testing information'!AJ65="GGP-HD","K","")</f>
        <v/>
      </c>
      <c r="AC48" t="str">
        <f>IF('Testing information'!AK65="GGP-LD","K","")</f>
        <v/>
      </c>
      <c r="AD48" t="str">
        <f>IF('Testing information'!AK65="CHR","K","")</f>
        <v/>
      </c>
      <c r="AE48" t="str">
        <f>IF('Testing information'!AL65="GGP-uLD","K","")</f>
        <v/>
      </c>
      <c r="AF48" t="str">
        <f>IF('Testing information'!BA65="Run Panel","DP2","")</f>
        <v/>
      </c>
      <c r="AG48" t="str">
        <f t="shared" si="1"/>
        <v/>
      </c>
      <c r="AH48" s="28" t="str">
        <f t="shared" si="2"/>
        <v/>
      </c>
    </row>
    <row r="49" spans="1:34" ht="14.85" customHeight="1">
      <c r="A49" s="25" t="str">
        <f>IF('Testing information'!AE66="X",'Request Testing'!$C$10,"")</f>
        <v/>
      </c>
      <c r="B49" s="26" t="str">
        <f>IF('Testing information'!AM66="","",A49)</f>
        <v/>
      </c>
      <c r="C49" t="str">
        <f>IF('Testing information'!G66&gt;0,'Testing information'!G66,"")</f>
        <v/>
      </c>
      <c r="D49" s="23" t="str">
        <f>IF('Request Testing'!G66&lt;1,'Testing information'!B66,"")</f>
        <v/>
      </c>
      <c r="E49" t="str">
        <f>IF('Request Testing'!G66&lt;1,'Testing information'!AF66,"")</f>
        <v/>
      </c>
      <c r="F49" s="23" t="str">
        <f>IF(OR('Request Testing'!L66&gt;0,'Request Testing'!M66&gt;0,'Request Testing'!N66&gt;0,'Request Testing'!O66&gt;0),'Request Testing'!I66,"")</f>
        <v/>
      </c>
      <c r="G49" s="23" t="str">
        <f>IF('Testing information'!J66="","",'Testing information'!J66)</f>
        <v/>
      </c>
      <c r="H49" s="23" t="str">
        <f>IF(OR('Request Testing'!L66&gt;0,'Request Testing'!M66&gt;0,'Request Testing'!N66&gt;0,'Request Testing'!O66&gt;0),'Request Testing'!K66,"")</f>
        <v/>
      </c>
      <c r="I49" s="210" t="str">
        <f>IF('Testing information'!A66&gt;0,'Testing information'!A66,"")</f>
        <v/>
      </c>
      <c r="J49" s="27" t="str">
        <f>IF('Testing information'!AG66="BLOOD CARD","B",IF('Testing information'!AH66="Hair Card","H",IF('Testing information'!AI66="AllFlex Tags","T","")))</f>
        <v/>
      </c>
      <c r="K49" s="28" t="str">
        <f>IF('Request Testing'!J66&gt;0,IF(OR(Y49="K",AA49="K"),(CONCATENATE(AH49," ALTS ",'Request Testing'!J66))),AH49)</f>
        <v/>
      </c>
      <c r="L49" t="str">
        <f>IF('Testing information'!V66="AM","K","")</f>
        <v/>
      </c>
      <c r="M49" t="str">
        <f>IF('Testing information'!W66="NH","K","")</f>
        <v/>
      </c>
      <c r="N49" t="str">
        <f>IF('Testing information'!X66="CA","K","")</f>
        <v/>
      </c>
      <c r="O49" t="str">
        <f>IF('Testing information'!Y66="DD","K","")</f>
        <v/>
      </c>
      <c r="P49" t="str">
        <f>IF('Testing information'!AA66="PHA","K","")</f>
        <v/>
      </c>
      <c r="Q49" t="str">
        <f>IF('Testing information'!Z66="TH","K","")</f>
        <v/>
      </c>
      <c r="R49" t="str">
        <f>IF('Testing information'!AB66="OS","K","")</f>
        <v/>
      </c>
      <c r="S49" t="str">
        <f>IF('Testing information'!AR66="OH","K","")</f>
        <v/>
      </c>
      <c r="T49" s="23" t="str">
        <f>IF('Testing information'!Q66="","","K")</f>
        <v/>
      </c>
      <c r="U49" t="str">
        <f>IF('Testing information'!AQ66="RC","K","")</f>
        <v/>
      </c>
      <c r="V49" s="23" t="str">
        <f>IF('Testing information'!P66="","","K")</f>
        <v/>
      </c>
      <c r="W49" t="str">
        <f>IF('Testing information'!AS66="BVD","K","")</f>
        <v/>
      </c>
      <c r="X49" t="str">
        <f>IF('Testing information'!AP66="DL","K","")</f>
        <v/>
      </c>
      <c r="Y49" t="str">
        <f>IF('Testing information'!AM66="PV","K","")</f>
        <v/>
      </c>
      <c r="Z49" t="str">
        <f t="shared" si="3"/>
        <v/>
      </c>
      <c r="AA49" s="29" t="str">
        <f t="shared" si="0"/>
        <v/>
      </c>
      <c r="AB49" t="str">
        <f>IF('Testing information'!AJ66="GGP-HD","K","")</f>
        <v/>
      </c>
      <c r="AC49" t="str">
        <f>IF('Testing information'!AK66="GGP-LD","K","")</f>
        <v/>
      </c>
      <c r="AD49" t="str">
        <f>IF('Testing information'!AK66="CHR","K","")</f>
        <v/>
      </c>
      <c r="AE49" t="str">
        <f>IF('Testing information'!AL66="GGP-uLD","K","")</f>
        <v/>
      </c>
      <c r="AF49" t="str">
        <f>IF('Testing information'!BA66="Run Panel","DP2","")</f>
        <v/>
      </c>
      <c r="AG49" t="str">
        <f t="shared" si="1"/>
        <v/>
      </c>
      <c r="AH49" s="28" t="str">
        <f t="shared" si="2"/>
        <v/>
      </c>
    </row>
    <row r="50" spans="1:34" ht="14.85" customHeight="1">
      <c r="A50" s="25" t="str">
        <f>IF('Testing information'!AE67="X",'Request Testing'!$C$10,"")</f>
        <v/>
      </c>
      <c r="B50" s="26" t="str">
        <f>IF('Testing information'!AM67="","",A50)</f>
        <v/>
      </c>
      <c r="C50" t="str">
        <f>IF('Testing information'!G67&gt;0,'Testing information'!G67,"")</f>
        <v/>
      </c>
      <c r="D50" s="23" t="str">
        <f>IF('Request Testing'!G67&lt;1,'Testing information'!B67,"")</f>
        <v/>
      </c>
      <c r="E50" t="str">
        <f>IF('Request Testing'!G67&lt;1,'Testing information'!AF67,"")</f>
        <v/>
      </c>
      <c r="F50" s="23" t="str">
        <f>IF(OR('Request Testing'!L67&gt;0,'Request Testing'!M67&gt;0,'Request Testing'!N67&gt;0,'Request Testing'!O67&gt;0),'Request Testing'!I67,"")</f>
        <v/>
      </c>
      <c r="G50" s="23" t="str">
        <f>IF('Testing information'!J67="","",'Testing information'!J67)</f>
        <v/>
      </c>
      <c r="H50" s="23" t="str">
        <f>IF(OR('Request Testing'!L67&gt;0,'Request Testing'!M67&gt;0,'Request Testing'!N67&gt;0,'Request Testing'!O67&gt;0),'Request Testing'!K67,"")</f>
        <v/>
      </c>
      <c r="I50" s="210" t="str">
        <f>IF('Testing information'!A67&gt;0,'Testing information'!A67,"")</f>
        <v/>
      </c>
      <c r="J50" s="27" t="str">
        <f>IF('Testing information'!AG67="BLOOD CARD","B",IF('Testing information'!AH67="Hair Card","H",IF('Testing information'!AI67="AllFlex Tags","T","")))</f>
        <v/>
      </c>
      <c r="K50" s="28" t="str">
        <f>IF('Request Testing'!J67&gt;0,IF(OR(Y50="K",AA50="K"),(CONCATENATE(AH50," ALTS ",'Request Testing'!J67))),AH50)</f>
        <v/>
      </c>
      <c r="L50" t="str">
        <f>IF('Testing information'!V67="AM","K","")</f>
        <v/>
      </c>
      <c r="M50" t="str">
        <f>IF('Testing information'!W67="NH","K","")</f>
        <v/>
      </c>
      <c r="N50" t="str">
        <f>IF('Testing information'!X67="CA","K","")</f>
        <v/>
      </c>
      <c r="O50" t="str">
        <f>IF('Testing information'!Y67="DD","K","")</f>
        <v/>
      </c>
      <c r="P50" t="str">
        <f>IF('Testing information'!AA67="PHA","K","")</f>
        <v/>
      </c>
      <c r="Q50" t="str">
        <f>IF('Testing information'!Z67="TH","K","")</f>
        <v/>
      </c>
      <c r="R50" t="str">
        <f>IF('Testing information'!AB67="OS","K","")</f>
        <v/>
      </c>
      <c r="S50" t="str">
        <f>IF('Testing information'!AR67="OH","K","")</f>
        <v/>
      </c>
      <c r="T50" s="23" t="str">
        <f>IF('Testing information'!Q67="","","K")</f>
        <v/>
      </c>
      <c r="U50" t="str">
        <f>IF('Testing information'!AQ67="RC","K","")</f>
        <v/>
      </c>
      <c r="V50" s="23" t="str">
        <f>IF('Testing information'!P67="","","K")</f>
        <v/>
      </c>
      <c r="W50" t="str">
        <f>IF('Testing information'!AS67="BVD","K","")</f>
        <v/>
      </c>
      <c r="X50" t="str">
        <f>IF('Testing information'!AP67="DL","K","")</f>
        <v/>
      </c>
      <c r="Y50" t="str">
        <f>IF('Testing information'!AM67="PV","K","")</f>
        <v/>
      </c>
      <c r="Z50" t="str">
        <f t="shared" si="3"/>
        <v/>
      </c>
      <c r="AA50" s="29" t="str">
        <f t="shared" si="0"/>
        <v/>
      </c>
      <c r="AB50" t="str">
        <f>IF('Testing information'!AJ67="GGP-HD","K","")</f>
        <v/>
      </c>
      <c r="AC50" t="str">
        <f>IF('Testing information'!AK67="GGP-LD","K","")</f>
        <v/>
      </c>
      <c r="AD50" t="str">
        <f>IF('Testing information'!AK67="CHR","K","")</f>
        <v/>
      </c>
      <c r="AE50" t="str">
        <f>IF('Testing information'!AL67="GGP-uLD","K","")</f>
        <v/>
      </c>
      <c r="AF50" t="str">
        <f>IF('Testing information'!BA67="Run Panel","DP2","")</f>
        <v/>
      </c>
      <c r="AG50" t="str">
        <f t="shared" si="1"/>
        <v/>
      </c>
      <c r="AH50" s="28" t="str">
        <f t="shared" si="2"/>
        <v/>
      </c>
    </row>
    <row r="51" spans="1:34" ht="14.85" customHeight="1">
      <c r="A51" s="25" t="str">
        <f>IF('Testing information'!AE68="X",'Request Testing'!$C$10,"")</f>
        <v/>
      </c>
      <c r="B51" s="26" t="str">
        <f>IF('Testing information'!AM68="","",A51)</f>
        <v/>
      </c>
      <c r="C51" t="str">
        <f>IF('Testing information'!G68&gt;0,'Testing information'!G68,"")</f>
        <v/>
      </c>
      <c r="D51" s="23" t="str">
        <f>IF('Request Testing'!G68&lt;1,'Testing information'!B68,"")</f>
        <v/>
      </c>
      <c r="E51" t="str">
        <f>IF('Request Testing'!G68&lt;1,'Testing information'!AF68,"")</f>
        <v/>
      </c>
      <c r="F51" s="23" t="str">
        <f>IF(OR('Request Testing'!L68&gt;0,'Request Testing'!M68&gt;0,'Request Testing'!N68&gt;0,'Request Testing'!O68&gt;0),'Request Testing'!I68,"")</f>
        <v/>
      </c>
      <c r="G51" s="23" t="str">
        <f>IF('Testing information'!J68="","",'Testing information'!J68)</f>
        <v/>
      </c>
      <c r="H51" s="23" t="str">
        <f>IF(OR('Request Testing'!L68&gt;0,'Request Testing'!M68&gt;0,'Request Testing'!N68&gt;0,'Request Testing'!O68&gt;0),'Request Testing'!K68,"")</f>
        <v/>
      </c>
      <c r="I51" s="210" t="str">
        <f>IF('Testing information'!A68&gt;0,'Testing information'!A68,"")</f>
        <v/>
      </c>
      <c r="J51" s="27" t="str">
        <f>IF('Testing information'!AG68="BLOOD CARD","B",IF('Testing information'!AH68="Hair Card","H",IF('Testing information'!AI68="AllFlex Tags","T","")))</f>
        <v/>
      </c>
      <c r="K51" s="28" t="str">
        <f>IF('Request Testing'!J68&gt;0,IF(OR(Y51="K",AA51="K"),(CONCATENATE(AH51," ALTS ",'Request Testing'!J68))),AH51)</f>
        <v/>
      </c>
      <c r="L51" t="str">
        <f>IF('Testing information'!V68="AM","K","")</f>
        <v/>
      </c>
      <c r="M51" t="str">
        <f>IF('Testing information'!W68="NH","K","")</f>
        <v/>
      </c>
      <c r="N51" t="str">
        <f>IF('Testing information'!X68="CA","K","")</f>
        <v/>
      </c>
      <c r="O51" t="str">
        <f>IF('Testing information'!Y68="DD","K","")</f>
        <v/>
      </c>
      <c r="P51" t="str">
        <f>IF('Testing information'!AA68="PHA","K","")</f>
        <v/>
      </c>
      <c r="Q51" t="str">
        <f>IF('Testing information'!Z68="TH","K","")</f>
        <v/>
      </c>
      <c r="R51" t="str">
        <f>IF('Testing information'!AB68="OS","K","")</f>
        <v/>
      </c>
      <c r="S51" t="str">
        <f>IF('Testing information'!AR68="OH","K","")</f>
        <v/>
      </c>
      <c r="T51" s="23" t="str">
        <f>IF('Testing information'!Q68="","","K")</f>
        <v/>
      </c>
      <c r="U51" t="str">
        <f>IF('Testing information'!AQ68="RC","K","")</f>
        <v/>
      </c>
      <c r="V51" s="23" t="str">
        <f>IF('Testing information'!P68="","","K")</f>
        <v/>
      </c>
      <c r="W51" t="str">
        <f>IF('Testing information'!AS68="BVD","K","")</f>
        <v/>
      </c>
      <c r="X51" t="str">
        <f>IF('Testing information'!AP68="DL","K","")</f>
        <v/>
      </c>
      <c r="Y51" t="str">
        <f>IF('Testing information'!AM68="PV","K","")</f>
        <v/>
      </c>
      <c r="Z51" t="str">
        <f t="shared" si="3"/>
        <v/>
      </c>
      <c r="AA51" s="29" t="str">
        <f t="shared" si="0"/>
        <v/>
      </c>
      <c r="AB51" t="str">
        <f>IF('Testing information'!AJ68="GGP-HD","K","")</f>
        <v/>
      </c>
      <c r="AC51" t="str">
        <f>IF('Testing information'!AK68="GGP-LD","K","")</f>
        <v/>
      </c>
      <c r="AD51" t="str">
        <f>IF('Testing information'!AK68="CHR","K","")</f>
        <v/>
      </c>
      <c r="AE51" t="str">
        <f>IF('Testing information'!AL68="GGP-uLD","K","")</f>
        <v/>
      </c>
      <c r="AF51" t="str">
        <f>IF('Testing information'!BA68="Run Panel","DP2","")</f>
        <v/>
      </c>
      <c r="AG51" t="str">
        <f t="shared" si="1"/>
        <v/>
      </c>
      <c r="AH51" s="28" t="str">
        <f t="shared" si="2"/>
        <v/>
      </c>
    </row>
    <row r="52" spans="1:34" ht="14.85" customHeight="1">
      <c r="A52" s="25" t="str">
        <f>IF('Testing information'!AE69="X",'Request Testing'!$C$10,"")</f>
        <v/>
      </c>
      <c r="B52" s="26" t="str">
        <f>IF('Testing information'!AM69="","",A52)</f>
        <v/>
      </c>
      <c r="C52" t="str">
        <f>IF('Testing information'!G69&gt;0,'Testing information'!G69,"")</f>
        <v/>
      </c>
      <c r="D52" s="23" t="str">
        <f>IF('Request Testing'!G69&lt;1,'Testing information'!B69,"")</f>
        <v/>
      </c>
      <c r="E52" t="str">
        <f>IF('Request Testing'!G69&lt;1,'Testing information'!AF69,"")</f>
        <v/>
      </c>
      <c r="F52" s="23" t="str">
        <f>IF(OR('Request Testing'!L69&gt;0,'Request Testing'!M69&gt;0,'Request Testing'!N69&gt;0,'Request Testing'!O69&gt;0),'Request Testing'!I69,"")</f>
        <v/>
      </c>
      <c r="G52" s="23" t="str">
        <f>IF('Testing information'!J69="","",'Testing information'!J69)</f>
        <v/>
      </c>
      <c r="H52" s="23" t="str">
        <f>IF(OR('Request Testing'!L69&gt;0,'Request Testing'!M69&gt;0,'Request Testing'!N69&gt;0,'Request Testing'!O69&gt;0),'Request Testing'!K69,"")</f>
        <v/>
      </c>
      <c r="I52" s="210" t="str">
        <f>IF('Testing information'!A69&gt;0,'Testing information'!A69,"")</f>
        <v/>
      </c>
      <c r="J52" s="27" t="str">
        <f>IF('Testing information'!AG69="BLOOD CARD","B",IF('Testing information'!AH69="Hair Card","H",IF('Testing information'!AI69="AllFlex Tags","T","")))</f>
        <v/>
      </c>
      <c r="K52" s="28" t="str">
        <f>IF('Request Testing'!J69&gt;0,IF(OR(Y52="K",AA52="K"),(CONCATENATE(AH52," ALTS ",'Request Testing'!J69))),AH52)</f>
        <v/>
      </c>
      <c r="L52" t="str">
        <f>IF('Testing information'!V69="AM","K","")</f>
        <v/>
      </c>
      <c r="M52" t="str">
        <f>IF('Testing information'!W69="NH","K","")</f>
        <v/>
      </c>
      <c r="N52" t="str">
        <f>IF('Testing information'!X69="CA","K","")</f>
        <v/>
      </c>
      <c r="O52" t="str">
        <f>IF('Testing information'!Y69="DD","K","")</f>
        <v/>
      </c>
      <c r="P52" t="str">
        <f>IF('Testing information'!AA69="PHA","K","")</f>
        <v/>
      </c>
      <c r="Q52" t="str">
        <f>IF('Testing information'!Z69="TH","K","")</f>
        <v/>
      </c>
      <c r="R52" t="str">
        <f>IF('Testing information'!AB69="OS","K","")</f>
        <v/>
      </c>
      <c r="S52" t="str">
        <f>IF('Testing information'!AR69="OH","K","")</f>
        <v/>
      </c>
      <c r="T52" s="23" t="str">
        <f>IF('Testing information'!Q69="","","K")</f>
        <v/>
      </c>
      <c r="U52" t="str">
        <f>IF('Testing information'!AQ69="RC","K","")</f>
        <v/>
      </c>
      <c r="V52" s="23" t="str">
        <f>IF('Testing information'!P69="","","K")</f>
        <v/>
      </c>
      <c r="W52" t="str">
        <f>IF('Testing information'!AS69="BVD","K","")</f>
        <v/>
      </c>
      <c r="X52" t="str">
        <f>IF('Testing information'!AP69="DL","K","")</f>
        <v/>
      </c>
      <c r="Y52" t="str">
        <f>IF('Testing information'!AM69="PV","K","")</f>
        <v/>
      </c>
      <c r="Z52" t="str">
        <f t="shared" si="3"/>
        <v/>
      </c>
      <c r="AA52" s="29" t="str">
        <f t="shared" si="0"/>
        <v/>
      </c>
      <c r="AB52" t="str">
        <f>IF('Testing information'!AJ69="GGP-HD","K","")</f>
        <v/>
      </c>
      <c r="AC52" t="str">
        <f>IF('Testing information'!AK69="GGP-LD","K","")</f>
        <v/>
      </c>
      <c r="AD52" t="str">
        <f>IF('Testing information'!AK69="CHR","K","")</f>
        <v/>
      </c>
      <c r="AE52" t="str">
        <f>IF('Testing information'!AL69="GGP-uLD","K","")</f>
        <v/>
      </c>
      <c r="AF52" t="str">
        <f>IF('Testing information'!BA69="Run Panel","DP2","")</f>
        <v/>
      </c>
      <c r="AG52" t="str">
        <f t="shared" si="1"/>
        <v/>
      </c>
      <c r="AH52" s="28" t="str">
        <f t="shared" si="2"/>
        <v/>
      </c>
    </row>
    <row r="53" spans="1:34" ht="14.85" customHeight="1">
      <c r="A53" s="25" t="str">
        <f>IF('Testing information'!AE70="X",'Request Testing'!$C$10,"")</f>
        <v/>
      </c>
      <c r="B53" s="26" t="str">
        <f>IF('Testing information'!AM70="","",A53)</f>
        <v/>
      </c>
      <c r="C53" t="str">
        <f>IF('Testing information'!G70&gt;0,'Testing information'!G70,"")</f>
        <v/>
      </c>
      <c r="D53" s="23" t="str">
        <f>IF('Request Testing'!G70&lt;1,'Testing information'!B70,"")</f>
        <v/>
      </c>
      <c r="E53" t="str">
        <f>IF('Request Testing'!G70&lt;1,'Testing information'!AF70,"")</f>
        <v/>
      </c>
      <c r="F53" s="23" t="str">
        <f>IF(OR('Request Testing'!L70&gt;0,'Request Testing'!M70&gt;0,'Request Testing'!N70&gt;0,'Request Testing'!O70&gt;0),'Request Testing'!I70,"")</f>
        <v/>
      </c>
      <c r="G53" s="23" t="str">
        <f>IF('Testing information'!J70="","",'Testing information'!J70)</f>
        <v/>
      </c>
      <c r="H53" s="23" t="str">
        <f>IF(OR('Request Testing'!L70&gt;0,'Request Testing'!M70&gt;0,'Request Testing'!N70&gt;0,'Request Testing'!O70&gt;0),'Request Testing'!K70,"")</f>
        <v/>
      </c>
      <c r="I53" s="210" t="str">
        <f>IF('Testing information'!A70&gt;0,'Testing information'!A70,"")</f>
        <v/>
      </c>
      <c r="J53" s="27" t="str">
        <f>IF('Testing information'!AG70="BLOOD CARD","B",IF('Testing information'!AH70="Hair Card","H",IF('Testing information'!AI70="AllFlex Tags","T","")))</f>
        <v/>
      </c>
      <c r="K53" s="28" t="str">
        <f>IF('Request Testing'!J70&gt;0,IF(OR(Y53="K",AA53="K"),(CONCATENATE(AH53," ALTS ",'Request Testing'!J70))),AH53)</f>
        <v/>
      </c>
      <c r="L53" t="str">
        <f>IF('Testing information'!V70="AM","K","")</f>
        <v/>
      </c>
      <c r="M53" t="str">
        <f>IF('Testing information'!W70="NH","K","")</f>
        <v/>
      </c>
      <c r="N53" t="str">
        <f>IF('Testing information'!X70="CA","K","")</f>
        <v/>
      </c>
      <c r="O53" t="str">
        <f>IF('Testing information'!Y70="DD","K","")</f>
        <v/>
      </c>
      <c r="P53" t="str">
        <f>IF('Testing information'!AA70="PHA","K","")</f>
        <v/>
      </c>
      <c r="Q53" t="str">
        <f>IF('Testing information'!Z70="TH","K","")</f>
        <v/>
      </c>
      <c r="R53" t="str">
        <f>IF('Testing information'!AB70="OS","K","")</f>
        <v/>
      </c>
      <c r="S53" t="str">
        <f>IF('Testing information'!AR70="OH","K","")</f>
        <v/>
      </c>
      <c r="T53" s="23" t="str">
        <f>IF('Testing information'!Q70="","","K")</f>
        <v/>
      </c>
      <c r="U53" t="str">
        <f>IF('Testing information'!AQ70="RC","K","")</f>
        <v/>
      </c>
      <c r="V53" s="23" t="str">
        <f>IF('Testing information'!P70="","","K")</f>
        <v/>
      </c>
      <c r="W53" t="str">
        <f>IF('Testing information'!AS70="BVD","K","")</f>
        <v/>
      </c>
      <c r="X53" t="str">
        <f>IF('Testing information'!AP70="DL","K","")</f>
        <v/>
      </c>
      <c r="Y53" t="str">
        <f>IF('Testing information'!AM70="PV","K","")</f>
        <v/>
      </c>
      <c r="Z53" t="str">
        <f t="shared" si="3"/>
        <v/>
      </c>
      <c r="AA53" s="29" t="str">
        <f t="shared" si="0"/>
        <v/>
      </c>
      <c r="AB53" t="str">
        <f>IF('Testing information'!AJ70="GGP-HD","K","")</f>
        <v/>
      </c>
      <c r="AC53" t="str">
        <f>IF('Testing information'!AK70="GGP-LD","K","")</f>
        <v/>
      </c>
      <c r="AD53" t="str">
        <f>IF('Testing information'!AK70="CHR","K","")</f>
        <v/>
      </c>
      <c r="AE53" t="str">
        <f>IF('Testing information'!AL70="GGP-uLD","K","")</f>
        <v/>
      </c>
      <c r="AF53" t="str">
        <f>IF('Testing information'!BA70="Run Panel","DP2","")</f>
        <v/>
      </c>
      <c r="AG53" t="str">
        <f t="shared" si="1"/>
        <v/>
      </c>
      <c r="AH53" s="28" t="str">
        <f t="shared" si="2"/>
        <v/>
      </c>
    </row>
    <row r="54" spans="1:34" ht="14.85" customHeight="1">
      <c r="A54" s="25" t="str">
        <f>IF('Testing information'!AE71="X",'Request Testing'!$C$10,"")</f>
        <v/>
      </c>
      <c r="B54" s="26" t="str">
        <f>IF('Testing information'!AM71="","",A54)</f>
        <v/>
      </c>
      <c r="C54" t="str">
        <f>IF('Testing information'!G71&gt;0,'Testing information'!G71,"")</f>
        <v/>
      </c>
      <c r="D54" s="23" t="str">
        <f>IF('Request Testing'!G71&lt;1,'Testing information'!B71,"")</f>
        <v/>
      </c>
      <c r="E54" t="str">
        <f>IF('Request Testing'!G71&lt;1,'Testing information'!AF71,"")</f>
        <v/>
      </c>
      <c r="F54" s="23" t="str">
        <f>IF(OR('Request Testing'!L71&gt;0,'Request Testing'!M71&gt;0,'Request Testing'!N71&gt;0,'Request Testing'!O71&gt;0),'Request Testing'!I71,"")</f>
        <v/>
      </c>
      <c r="G54" s="23" t="str">
        <f>IF('Testing information'!J71="","",'Testing information'!J71)</f>
        <v/>
      </c>
      <c r="H54" s="23" t="str">
        <f>IF(OR('Request Testing'!L71&gt;0,'Request Testing'!M71&gt;0,'Request Testing'!N71&gt;0,'Request Testing'!O71&gt;0),'Request Testing'!K71,"")</f>
        <v/>
      </c>
      <c r="I54" s="210" t="str">
        <f>IF('Testing information'!A71&gt;0,'Testing information'!A71,"")</f>
        <v/>
      </c>
      <c r="J54" s="27" t="str">
        <f>IF('Testing information'!AG71="BLOOD CARD","B",IF('Testing information'!AH71="Hair Card","H",IF('Testing information'!AI71="AllFlex Tags","T","")))</f>
        <v/>
      </c>
      <c r="K54" s="28" t="str">
        <f>IF('Request Testing'!J71&gt;0,IF(OR(Y54="K",AA54="K"),(CONCATENATE(AH54," ALTS ",'Request Testing'!J71))),AH54)</f>
        <v/>
      </c>
      <c r="L54" t="str">
        <f>IF('Testing information'!V71="AM","K","")</f>
        <v/>
      </c>
      <c r="M54" t="str">
        <f>IF('Testing information'!W71="NH","K","")</f>
        <v/>
      </c>
      <c r="N54" t="str">
        <f>IF('Testing information'!X71="CA","K","")</f>
        <v/>
      </c>
      <c r="O54" t="str">
        <f>IF('Testing information'!Y71="DD","K","")</f>
        <v/>
      </c>
      <c r="P54" t="str">
        <f>IF('Testing information'!AA71="PHA","K","")</f>
        <v/>
      </c>
      <c r="Q54" t="str">
        <f>IF('Testing information'!Z71="TH","K","")</f>
        <v/>
      </c>
      <c r="R54" t="str">
        <f>IF('Testing information'!AB71="OS","K","")</f>
        <v/>
      </c>
      <c r="S54" t="str">
        <f>IF('Testing information'!AR71="OH","K","")</f>
        <v/>
      </c>
      <c r="T54" s="23" t="str">
        <f>IF('Testing information'!Q71="","","K")</f>
        <v/>
      </c>
      <c r="U54" t="str">
        <f>IF('Testing information'!AQ71="RC","K","")</f>
        <v/>
      </c>
      <c r="V54" s="23" t="str">
        <f>IF('Testing information'!P71="","","K")</f>
        <v/>
      </c>
      <c r="W54" t="str">
        <f>IF('Testing information'!AS71="BVD","K","")</f>
        <v/>
      </c>
      <c r="X54" t="str">
        <f>IF('Testing information'!AP71="DL","K","")</f>
        <v/>
      </c>
      <c r="Y54" t="str">
        <f>IF('Testing information'!AM71="PV","K","")</f>
        <v/>
      </c>
      <c r="Z54" t="str">
        <f t="shared" si="3"/>
        <v/>
      </c>
      <c r="AA54" s="29" t="str">
        <f t="shared" si="0"/>
        <v/>
      </c>
      <c r="AB54" t="str">
        <f>IF('Testing information'!AJ71="GGP-HD","K","")</f>
        <v/>
      </c>
      <c r="AC54" t="str">
        <f>IF('Testing information'!AK71="GGP-LD","K","")</f>
        <v/>
      </c>
      <c r="AD54" t="str">
        <f>IF('Testing information'!AK71="CHR","K","")</f>
        <v/>
      </c>
      <c r="AE54" t="str">
        <f>IF('Testing information'!AL71="GGP-uLD","K","")</f>
        <v/>
      </c>
      <c r="AF54" t="str">
        <f>IF('Testing information'!BA71="Run Panel","DP2","")</f>
        <v/>
      </c>
      <c r="AG54" t="str">
        <f t="shared" si="1"/>
        <v/>
      </c>
      <c r="AH54" s="28" t="str">
        <f t="shared" si="2"/>
        <v/>
      </c>
    </row>
    <row r="55" spans="1:34" ht="14.85" customHeight="1">
      <c r="A55" s="25" t="str">
        <f>IF('Testing information'!AE72="X",'Request Testing'!$C$10,"")</f>
        <v/>
      </c>
      <c r="B55" s="26" t="str">
        <f>IF('Testing information'!AM72="","",A55)</f>
        <v/>
      </c>
      <c r="C55" t="str">
        <f>IF('Testing information'!G72&gt;0,'Testing information'!G72,"")</f>
        <v/>
      </c>
      <c r="D55" s="23" t="str">
        <f>IF('Request Testing'!G72&lt;1,'Testing information'!B72,"")</f>
        <v/>
      </c>
      <c r="E55" t="str">
        <f>IF('Request Testing'!G72&lt;1,'Testing information'!AF72,"")</f>
        <v/>
      </c>
      <c r="F55" s="23" t="str">
        <f>IF(OR('Request Testing'!L72&gt;0,'Request Testing'!M72&gt;0,'Request Testing'!N72&gt;0,'Request Testing'!O72&gt;0),'Request Testing'!I72,"")</f>
        <v/>
      </c>
      <c r="G55" s="23" t="str">
        <f>IF('Testing information'!J72="","",'Testing information'!J72)</f>
        <v/>
      </c>
      <c r="H55" s="23" t="str">
        <f>IF(OR('Request Testing'!L72&gt;0,'Request Testing'!M72&gt;0,'Request Testing'!N72&gt;0,'Request Testing'!O72&gt;0),'Request Testing'!K72,"")</f>
        <v/>
      </c>
      <c r="I55" s="210" t="str">
        <f>IF('Testing information'!A72&gt;0,'Testing information'!A72,"")</f>
        <v/>
      </c>
      <c r="J55" s="27" t="str">
        <f>IF('Testing information'!AG72="BLOOD CARD","B",IF('Testing information'!AH72="Hair Card","H",IF('Testing information'!AI72="AllFlex Tags","T","")))</f>
        <v/>
      </c>
      <c r="K55" s="28" t="str">
        <f>IF('Request Testing'!J72&gt;0,IF(OR(Y55="K",AA55="K"),(CONCATENATE(AH55," ALTS ",'Request Testing'!J72))),AH55)</f>
        <v/>
      </c>
      <c r="L55" t="str">
        <f>IF('Testing information'!V72="AM","K","")</f>
        <v/>
      </c>
      <c r="M55" t="str">
        <f>IF('Testing information'!W72="NH","K","")</f>
        <v/>
      </c>
      <c r="N55" t="str">
        <f>IF('Testing information'!X72="CA","K","")</f>
        <v/>
      </c>
      <c r="O55" t="str">
        <f>IF('Testing information'!Y72="DD","K","")</f>
        <v/>
      </c>
      <c r="P55" t="str">
        <f>IF('Testing information'!AA72="PHA","K","")</f>
        <v/>
      </c>
      <c r="Q55" t="str">
        <f>IF('Testing information'!Z72="TH","K","")</f>
        <v/>
      </c>
      <c r="R55" t="str">
        <f>IF('Testing information'!AB72="OS","K","")</f>
        <v/>
      </c>
      <c r="S55" t="str">
        <f>IF('Testing information'!AR72="OH","K","")</f>
        <v/>
      </c>
      <c r="T55" s="23" t="str">
        <f>IF('Testing information'!Q72="","","K")</f>
        <v/>
      </c>
      <c r="U55" t="str">
        <f>IF('Testing information'!AQ72="RC","K","")</f>
        <v/>
      </c>
      <c r="V55" s="23" t="str">
        <f>IF('Testing information'!P72="","","K")</f>
        <v/>
      </c>
      <c r="W55" t="str">
        <f>IF('Testing information'!AS72="BVD","K","")</f>
        <v/>
      </c>
      <c r="X55" t="str">
        <f>IF('Testing information'!AP72="DL","K","")</f>
        <v/>
      </c>
      <c r="Y55" t="str">
        <f>IF('Testing information'!AM72="PV","K","")</f>
        <v/>
      </c>
      <c r="Z55" t="str">
        <f t="shared" si="3"/>
        <v/>
      </c>
      <c r="AA55" s="29" t="str">
        <f t="shared" si="0"/>
        <v/>
      </c>
      <c r="AB55" t="str">
        <f>IF('Testing information'!AJ72="GGP-HD","K","")</f>
        <v/>
      </c>
      <c r="AC55" t="str">
        <f>IF('Testing information'!AK72="GGP-LD","K","")</f>
        <v/>
      </c>
      <c r="AD55" t="str">
        <f>IF('Testing information'!AK72="CHR","K","")</f>
        <v/>
      </c>
      <c r="AE55" t="str">
        <f>IF('Testing information'!AL72="GGP-uLD","K","")</f>
        <v/>
      </c>
      <c r="AF55" t="str">
        <f>IF('Testing information'!BA72="Run Panel","DP2","")</f>
        <v/>
      </c>
      <c r="AG55" t="str">
        <f t="shared" si="1"/>
        <v/>
      </c>
      <c r="AH55" s="28" t="str">
        <f t="shared" si="2"/>
        <v/>
      </c>
    </row>
    <row r="56" spans="1:34" ht="14.85" customHeight="1">
      <c r="A56" s="25" t="str">
        <f>IF('Testing information'!AE73="X",'Request Testing'!$C$10,"")</f>
        <v/>
      </c>
      <c r="B56" s="26" t="str">
        <f>IF('Testing information'!AM73="","",A56)</f>
        <v/>
      </c>
      <c r="C56" t="str">
        <f>IF('Testing information'!G73&gt;0,'Testing information'!G73,"")</f>
        <v/>
      </c>
      <c r="D56" s="23" t="str">
        <f>IF('Request Testing'!G73&lt;1,'Testing information'!B73,"")</f>
        <v/>
      </c>
      <c r="E56" t="str">
        <f>IF('Request Testing'!G73&lt;1,'Testing information'!AF73,"")</f>
        <v/>
      </c>
      <c r="F56" s="23" t="str">
        <f>IF(OR('Request Testing'!L73&gt;0,'Request Testing'!M73&gt;0,'Request Testing'!N73&gt;0,'Request Testing'!O73&gt;0),'Request Testing'!I73,"")</f>
        <v/>
      </c>
      <c r="G56" s="23" t="str">
        <f>IF('Testing information'!J73="","",'Testing information'!J73)</f>
        <v/>
      </c>
      <c r="H56" s="23" t="str">
        <f>IF(OR('Request Testing'!L73&gt;0,'Request Testing'!M73&gt;0,'Request Testing'!N73&gt;0,'Request Testing'!O73&gt;0),'Request Testing'!K73,"")</f>
        <v/>
      </c>
      <c r="I56" s="210" t="str">
        <f>IF('Testing information'!A73&gt;0,'Testing information'!A73,"")</f>
        <v/>
      </c>
      <c r="J56" s="27" t="str">
        <f>IF('Testing information'!AG73="BLOOD CARD","B",IF('Testing information'!AH73="Hair Card","H",IF('Testing information'!AI73="AllFlex Tags","T","")))</f>
        <v/>
      </c>
      <c r="K56" s="28" t="str">
        <f>IF('Request Testing'!J73&gt;0,IF(OR(Y56="K",AA56="K"),(CONCATENATE(AH56," ALTS ",'Request Testing'!J73))),AH56)</f>
        <v/>
      </c>
      <c r="L56" t="str">
        <f>IF('Testing information'!V73="AM","K","")</f>
        <v/>
      </c>
      <c r="M56" t="str">
        <f>IF('Testing information'!W73="NH","K","")</f>
        <v/>
      </c>
      <c r="N56" t="str">
        <f>IF('Testing information'!X73="CA","K","")</f>
        <v/>
      </c>
      <c r="O56" t="str">
        <f>IF('Testing information'!Y73="DD","K","")</f>
        <v/>
      </c>
      <c r="P56" t="str">
        <f>IF('Testing information'!AA73="PHA","K","")</f>
        <v/>
      </c>
      <c r="Q56" t="str">
        <f>IF('Testing information'!Z73="TH","K","")</f>
        <v/>
      </c>
      <c r="R56" t="str">
        <f>IF('Testing information'!AB73="OS","K","")</f>
        <v/>
      </c>
      <c r="S56" t="str">
        <f>IF('Testing information'!AR73="OH","K","")</f>
        <v/>
      </c>
      <c r="T56" s="23" t="str">
        <f>IF('Testing information'!Q73="","","K")</f>
        <v/>
      </c>
      <c r="U56" t="str">
        <f>IF('Testing information'!AQ73="RC","K","")</f>
        <v/>
      </c>
      <c r="V56" s="23" t="str">
        <f>IF('Testing information'!P73="","","K")</f>
        <v/>
      </c>
      <c r="W56" t="str">
        <f>IF('Testing information'!AS73="BVD","K","")</f>
        <v/>
      </c>
      <c r="X56" t="str">
        <f>IF('Testing information'!AP73="DL","K","")</f>
        <v/>
      </c>
      <c r="Y56" t="str">
        <f>IF('Testing information'!AM73="PV","K","")</f>
        <v/>
      </c>
      <c r="Z56" t="str">
        <f t="shared" si="3"/>
        <v/>
      </c>
      <c r="AA56" s="29" t="str">
        <f t="shared" si="0"/>
        <v/>
      </c>
      <c r="AB56" t="str">
        <f>IF('Testing information'!AJ73="GGP-HD","K","")</f>
        <v/>
      </c>
      <c r="AC56" t="str">
        <f>IF('Testing information'!AK73="GGP-LD","K","")</f>
        <v/>
      </c>
      <c r="AD56" t="str">
        <f>IF('Testing information'!AK73="CHR","K","")</f>
        <v/>
      </c>
      <c r="AE56" t="str">
        <f>IF('Testing information'!AL73="GGP-uLD","K","")</f>
        <v/>
      </c>
      <c r="AF56" t="str">
        <f>IF('Testing information'!BA73="Run Panel","DP2","")</f>
        <v/>
      </c>
      <c r="AG56" t="str">
        <f t="shared" si="1"/>
        <v/>
      </c>
      <c r="AH56" s="28" t="str">
        <f t="shared" si="2"/>
        <v/>
      </c>
    </row>
    <row r="57" spans="1:34" ht="14.85" customHeight="1">
      <c r="A57" s="25" t="str">
        <f>IF('Testing information'!AE74="X",'Request Testing'!$C$10,"")</f>
        <v/>
      </c>
      <c r="B57" s="26" t="str">
        <f>IF('Testing information'!AM74="","",A57)</f>
        <v/>
      </c>
      <c r="C57" t="str">
        <f>IF('Testing information'!G74&gt;0,'Testing information'!G74,"")</f>
        <v/>
      </c>
      <c r="D57" s="23" t="str">
        <f>IF('Request Testing'!G74&lt;1,'Testing information'!B74,"")</f>
        <v/>
      </c>
      <c r="E57" t="str">
        <f>IF('Request Testing'!G74&lt;1,'Testing information'!AF74,"")</f>
        <v/>
      </c>
      <c r="F57" s="23" t="str">
        <f>IF(OR('Request Testing'!L74&gt;0,'Request Testing'!M74&gt;0,'Request Testing'!N74&gt;0,'Request Testing'!O74&gt;0),'Request Testing'!I74,"")</f>
        <v/>
      </c>
      <c r="G57" s="23" t="str">
        <f>IF('Testing information'!J74="","",'Testing information'!J74)</f>
        <v/>
      </c>
      <c r="H57" s="23" t="str">
        <f>IF(OR('Request Testing'!L74&gt;0,'Request Testing'!M74&gt;0,'Request Testing'!N74&gt;0,'Request Testing'!O74&gt;0),'Request Testing'!K74,"")</f>
        <v/>
      </c>
      <c r="I57" s="210" t="str">
        <f>IF('Testing information'!A74&gt;0,'Testing information'!A74,"")</f>
        <v/>
      </c>
      <c r="J57" s="27" t="str">
        <f>IF('Testing information'!AG74="BLOOD CARD","B",IF('Testing information'!AH74="Hair Card","H",IF('Testing information'!AI74="AllFlex Tags","T","")))</f>
        <v/>
      </c>
      <c r="K57" s="28" t="str">
        <f>IF('Request Testing'!J74&gt;0,IF(OR(Y57="K",AA57="K"),(CONCATENATE(AH57," ALTS ",'Request Testing'!J74))),AH57)</f>
        <v/>
      </c>
      <c r="L57" t="str">
        <f>IF('Testing information'!V74="AM","K","")</f>
        <v/>
      </c>
      <c r="M57" t="str">
        <f>IF('Testing information'!W74="NH","K","")</f>
        <v/>
      </c>
      <c r="N57" t="str">
        <f>IF('Testing information'!X74="CA","K","")</f>
        <v/>
      </c>
      <c r="O57" t="str">
        <f>IF('Testing information'!Y74="DD","K","")</f>
        <v/>
      </c>
      <c r="P57" t="str">
        <f>IF('Testing information'!AA74="PHA","K","")</f>
        <v/>
      </c>
      <c r="Q57" t="str">
        <f>IF('Testing information'!Z74="TH","K","")</f>
        <v/>
      </c>
      <c r="R57" t="str">
        <f>IF('Testing information'!AB74="OS","K","")</f>
        <v/>
      </c>
      <c r="S57" t="str">
        <f>IF('Testing information'!AR74="OH","K","")</f>
        <v/>
      </c>
      <c r="T57" s="23" t="str">
        <f>IF('Testing information'!Q74="","","K")</f>
        <v/>
      </c>
      <c r="U57" t="str">
        <f>IF('Testing information'!AQ74="RC","K","")</f>
        <v/>
      </c>
      <c r="V57" s="23" t="str">
        <f>IF('Testing information'!P74="","","K")</f>
        <v/>
      </c>
      <c r="W57" t="str">
        <f>IF('Testing information'!AS74="BVD","K","")</f>
        <v/>
      </c>
      <c r="X57" t="str">
        <f>IF('Testing information'!AP74="DL","K","")</f>
        <v/>
      </c>
      <c r="Y57" t="str">
        <f>IF('Testing information'!AM74="PV","K","")</f>
        <v/>
      </c>
      <c r="Z57" t="str">
        <f t="shared" si="3"/>
        <v/>
      </c>
      <c r="AA57" s="29" t="str">
        <f t="shared" si="0"/>
        <v/>
      </c>
      <c r="AB57" t="str">
        <f>IF('Testing information'!AJ74="GGP-HD","K","")</f>
        <v/>
      </c>
      <c r="AC57" t="str">
        <f>IF('Testing information'!AK74="GGP-LD","K","")</f>
        <v/>
      </c>
      <c r="AD57" t="str">
        <f>IF('Testing information'!AK74="CHR","K","")</f>
        <v/>
      </c>
      <c r="AE57" t="str">
        <f>IF('Testing information'!AL74="GGP-uLD","K","")</f>
        <v/>
      </c>
      <c r="AF57" t="str">
        <f>IF('Testing information'!BA74="Run Panel","DP2","")</f>
        <v/>
      </c>
      <c r="AG57" t="str">
        <f t="shared" si="1"/>
        <v/>
      </c>
      <c r="AH57" s="28" t="str">
        <f t="shared" si="2"/>
        <v/>
      </c>
    </row>
    <row r="58" spans="1:34" ht="14.85" customHeight="1">
      <c r="A58" s="25" t="str">
        <f>IF('Testing information'!AE75="X",'Request Testing'!$C$10,"")</f>
        <v/>
      </c>
      <c r="B58" s="26" t="str">
        <f>IF('Testing information'!AM75="","",A58)</f>
        <v/>
      </c>
      <c r="C58" t="str">
        <f>IF('Testing information'!G75&gt;0,'Testing information'!G75,"")</f>
        <v/>
      </c>
      <c r="D58" s="23" t="str">
        <f>IF('Request Testing'!G75&lt;1,'Testing information'!B75,"")</f>
        <v/>
      </c>
      <c r="E58" t="str">
        <f>IF('Request Testing'!G75&lt;1,'Testing information'!AF75,"")</f>
        <v/>
      </c>
      <c r="F58" s="23" t="str">
        <f>IF(OR('Request Testing'!L75&gt;0,'Request Testing'!M75&gt;0,'Request Testing'!N75&gt;0,'Request Testing'!O75&gt;0),'Request Testing'!I75,"")</f>
        <v/>
      </c>
      <c r="G58" s="23" t="str">
        <f>IF('Testing information'!J75="","",'Testing information'!J75)</f>
        <v/>
      </c>
      <c r="H58" s="23" t="str">
        <f>IF(OR('Request Testing'!L75&gt;0,'Request Testing'!M75&gt;0,'Request Testing'!N75&gt;0,'Request Testing'!O75&gt;0),'Request Testing'!K75,"")</f>
        <v/>
      </c>
      <c r="I58" s="210" t="str">
        <f>IF('Testing information'!A75&gt;0,'Testing information'!A75,"")</f>
        <v/>
      </c>
      <c r="J58" s="27" t="str">
        <f>IF('Testing information'!AG75="BLOOD CARD","B",IF('Testing information'!AH75="Hair Card","H",IF('Testing information'!AI75="AllFlex Tags","T","")))</f>
        <v/>
      </c>
      <c r="K58" s="28" t="str">
        <f>IF('Request Testing'!J75&gt;0,IF(OR(Y58="K",AA58="K"),(CONCATENATE(AH58," ALTS ",'Request Testing'!J75))),AH58)</f>
        <v/>
      </c>
      <c r="L58" t="str">
        <f>IF('Testing information'!V75="AM","K","")</f>
        <v/>
      </c>
      <c r="M58" t="str">
        <f>IF('Testing information'!W75="NH","K","")</f>
        <v/>
      </c>
      <c r="N58" t="str">
        <f>IF('Testing information'!X75="CA","K","")</f>
        <v/>
      </c>
      <c r="O58" t="str">
        <f>IF('Testing information'!Y75="DD","K","")</f>
        <v/>
      </c>
      <c r="P58" t="str">
        <f>IF('Testing information'!AA75="PHA","K","")</f>
        <v/>
      </c>
      <c r="Q58" t="str">
        <f>IF('Testing information'!Z75="TH","K","")</f>
        <v/>
      </c>
      <c r="R58" t="str">
        <f>IF('Testing information'!AB75="OS","K","")</f>
        <v/>
      </c>
      <c r="S58" t="str">
        <f>IF('Testing information'!AR75="OH","K","")</f>
        <v/>
      </c>
      <c r="T58" s="23" t="str">
        <f>IF('Testing information'!Q75="","","K")</f>
        <v/>
      </c>
      <c r="U58" t="str">
        <f>IF('Testing information'!AQ75="RC","K","")</f>
        <v/>
      </c>
      <c r="V58" s="23" t="str">
        <f>IF('Testing information'!P75="","","K")</f>
        <v/>
      </c>
      <c r="W58" t="str">
        <f>IF('Testing information'!AS75="BVD","K","")</f>
        <v/>
      </c>
      <c r="X58" t="str">
        <f>IF('Testing information'!AP75="DL","K","")</f>
        <v/>
      </c>
      <c r="Y58" t="str">
        <f>IF('Testing information'!AM75="PV","K","")</f>
        <v/>
      </c>
      <c r="Z58" t="str">
        <f t="shared" si="3"/>
        <v/>
      </c>
      <c r="AA58" s="29" t="str">
        <f t="shared" si="0"/>
        <v/>
      </c>
      <c r="AB58" t="str">
        <f>IF('Testing information'!AJ75="GGP-HD","K","")</f>
        <v/>
      </c>
      <c r="AC58" t="str">
        <f>IF('Testing information'!AK75="GGP-LD","K","")</f>
        <v/>
      </c>
      <c r="AD58" t="str">
        <f>IF('Testing information'!AK75="CHR","K","")</f>
        <v/>
      </c>
      <c r="AE58" t="str">
        <f>IF('Testing information'!AL75="GGP-uLD","K","")</f>
        <v/>
      </c>
      <c r="AF58" t="str">
        <f>IF('Testing information'!BA75="Run Panel","DP2","")</f>
        <v/>
      </c>
      <c r="AG58" t="str">
        <f t="shared" si="1"/>
        <v/>
      </c>
      <c r="AH58" s="28" t="str">
        <f t="shared" si="2"/>
        <v/>
      </c>
    </row>
    <row r="59" spans="1:34" ht="14.85" customHeight="1">
      <c r="A59" s="25" t="str">
        <f>IF('Testing information'!AE76="X",'Request Testing'!$C$10,"")</f>
        <v/>
      </c>
      <c r="B59" s="26" t="str">
        <f>IF('Testing information'!AM76="","",A59)</f>
        <v/>
      </c>
      <c r="C59" t="str">
        <f>IF('Testing information'!G76&gt;0,'Testing information'!G76,"")</f>
        <v/>
      </c>
      <c r="D59" s="23" t="str">
        <f>IF('Request Testing'!G76&lt;1,'Testing information'!B76,"")</f>
        <v/>
      </c>
      <c r="E59" t="str">
        <f>IF('Request Testing'!G76&lt;1,'Testing information'!AF76,"")</f>
        <v/>
      </c>
      <c r="F59" s="23" t="str">
        <f>IF(OR('Request Testing'!L76&gt;0,'Request Testing'!M76&gt;0,'Request Testing'!N76&gt;0,'Request Testing'!O76&gt;0),'Request Testing'!I76,"")</f>
        <v/>
      </c>
      <c r="G59" s="23" t="str">
        <f>IF('Testing information'!J76="","",'Testing information'!J76)</f>
        <v/>
      </c>
      <c r="H59" s="23" t="str">
        <f>IF(OR('Request Testing'!L76&gt;0,'Request Testing'!M76&gt;0,'Request Testing'!N76&gt;0,'Request Testing'!O76&gt;0),'Request Testing'!K76,"")</f>
        <v/>
      </c>
      <c r="I59" s="210" t="str">
        <f>IF('Testing information'!A76&gt;0,'Testing information'!A76,"")</f>
        <v/>
      </c>
      <c r="J59" s="27" t="str">
        <f>IF('Testing information'!AG76="BLOOD CARD","B",IF('Testing information'!AH76="Hair Card","H",IF('Testing information'!AI76="AllFlex Tags","T","")))</f>
        <v/>
      </c>
      <c r="K59" s="28" t="str">
        <f>IF('Request Testing'!J76&gt;0,IF(OR(Y59="K",AA59="K"),(CONCATENATE(AH59," ALTS ",'Request Testing'!J76))),AH59)</f>
        <v/>
      </c>
      <c r="L59" t="str">
        <f>IF('Testing information'!V76="AM","K","")</f>
        <v/>
      </c>
      <c r="M59" t="str">
        <f>IF('Testing information'!W76="NH","K","")</f>
        <v/>
      </c>
      <c r="N59" t="str">
        <f>IF('Testing information'!X76="CA","K","")</f>
        <v/>
      </c>
      <c r="O59" t="str">
        <f>IF('Testing information'!Y76="DD","K","")</f>
        <v/>
      </c>
      <c r="P59" t="str">
        <f>IF('Testing information'!AA76="PHA","K","")</f>
        <v/>
      </c>
      <c r="Q59" t="str">
        <f>IF('Testing information'!Z76="TH","K","")</f>
        <v/>
      </c>
      <c r="R59" t="str">
        <f>IF('Testing information'!AB76="OS","K","")</f>
        <v/>
      </c>
      <c r="S59" t="str">
        <f>IF('Testing information'!AR76="OH","K","")</f>
        <v/>
      </c>
      <c r="T59" s="23" t="str">
        <f>IF('Testing information'!Q76="","","K")</f>
        <v/>
      </c>
      <c r="U59" t="str">
        <f>IF('Testing information'!AQ76="RC","K","")</f>
        <v/>
      </c>
      <c r="V59" s="23" t="str">
        <f>IF('Testing information'!P76="","","K")</f>
        <v/>
      </c>
      <c r="W59" t="str">
        <f>IF('Testing information'!AS76="BVD","K","")</f>
        <v/>
      </c>
      <c r="X59" t="str">
        <f>IF('Testing information'!AP76="DL","K","")</f>
        <v/>
      </c>
      <c r="Y59" t="str">
        <f>IF('Testing information'!AM76="PV","K","")</f>
        <v/>
      </c>
      <c r="Z59" t="str">
        <f t="shared" si="3"/>
        <v/>
      </c>
      <c r="AA59" s="29" t="str">
        <f t="shared" si="0"/>
        <v/>
      </c>
      <c r="AB59" t="str">
        <f>IF('Testing information'!AJ76="GGP-HD","K","")</f>
        <v/>
      </c>
      <c r="AC59" t="str">
        <f>IF('Testing information'!AK76="GGP-LD","K","")</f>
        <v/>
      </c>
      <c r="AD59" t="str">
        <f>IF('Testing information'!AK76="CHR","K","")</f>
        <v/>
      </c>
      <c r="AE59" t="str">
        <f>IF('Testing information'!AL76="GGP-uLD","K","")</f>
        <v/>
      </c>
      <c r="AF59" t="str">
        <f>IF('Testing information'!BA76="Run Panel","DP2","")</f>
        <v/>
      </c>
      <c r="AG59" t="str">
        <f t="shared" si="1"/>
        <v/>
      </c>
      <c r="AH59" s="28" t="str">
        <f t="shared" si="2"/>
        <v/>
      </c>
    </row>
    <row r="60" spans="1:34" ht="14.85" customHeight="1">
      <c r="A60" s="25" t="str">
        <f>IF('Testing information'!AE77="X",'Request Testing'!$C$10,"")</f>
        <v/>
      </c>
      <c r="B60" s="26" t="str">
        <f>IF('Testing information'!AM77="","",A60)</f>
        <v/>
      </c>
      <c r="C60" t="str">
        <f>IF('Testing information'!G77&gt;0,'Testing information'!G77,"")</f>
        <v/>
      </c>
      <c r="D60" s="23" t="str">
        <f>IF('Request Testing'!G77&lt;1,'Testing information'!B77,"")</f>
        <v/>
      </c>
      <c r="E60" t="str">
        <f>IF('Request Testing'!G77&lt;1,'Testing information'!AF77,"")</f>
        <v/>
      </c>
      <c r="F60" s="23" t="str">
        <f>IF(OR('Request Testing'!L77&gt;0,'Request Testing'!M77&gt;0,'Request Testing'!N77&gt;0,'Request Testing'!O77&gt;0),'Request Testing'!I77,"")</f>
        <v/>
      </c>
      <c r="G60" s="23" t="str">
        <f>IF('Testing information'!J77="","",'Testing information'!J77)</f>
        <v/>
      </c>
      <c r="H60" s="23" t="str">
        <f>IF(OR('Request Testing'!L77&gt;0,'Request Testing'!M77&gt;0,'Request Testing'!N77&gt;0,'Request Testing'!O77&gt;0),'Request Testing'!K77,"")</f>
        <v/>
      </c>
      <c r="I60" s="210" t="str">
        <f>IF('Testing information'!A77&gt;0,'Testing information'!A77,"")</f>
        <v/>
      </c>
      <c r="J60" s="27" t="str">
        <f>IF('Testing information'!AG77="BLOOD CARD","B",IF('Testing information'!AH77="Hair Card","H",IF('Testing information'!AI77="AllFlex Tags","T","")))</f>
        <v/>
      </c>
      <c r="K60" s="28" t="str">
        <f>IF('Request Testing'!J77&gt;0,IF(OR(Y60="K",AA60="K"),(CONCATENATE(AH60," ALTS ",'Request Testing'!J77))),AH60)</f>
        <v/>
      </c>
      <c r="L60" t="str">
        <f>IF('Testing information'!V77="AM","K","")</f>
        <v/>
      </c>
      <c r="M60" t="str">
        <f>IF('Testing information'!W77="NH","K","")</f>
        <v/>
      </c>
      <c r="N60" t="str">
        <f>IF('Testing information'!X77="CA","K","")</f>
        <v/>
      </c>
      <c r="O60" t="str">
        <f>IF('Testing information'!Y77="DD","K","")</f>
        <v/>
      </c>
      <c r="P60" t="str">
        <f>IF('Testing information'!AA77="PHA","K","")</f>
        <v/>
      </c>
      <c r="Q60" t="str">
        <f>IF('Testing information'!Z77="TH","K","")</f>
        <v/>
      </c>
      <c r="R60" t="str">
        <f>IF('Testing information'!AB77="OS","K","")</f>
        <v/>
      </c>
      <c r="S60" t="str">
        <f>IF('Testing information'!AR77="OH","K","")</f>
        <v/>
      </c>
      <c r="T60" s="23" t="str">
        <f>IF('Testing information'!Q77="","","K")</f>
        <v/>
      </c>
      <c r="U60" t="str">
        <f>IF('Testing information'!AQ77="RC","K","")</f>
        <v/>
      </c>
      <c r="V60" s="23" t="str">
        <f>IF('Testing information'!P77="","","K")</f>
        <v/>
      </c>
      <c r="W60" t="str">
        <f>IF('Testing information'!AS77="BVD","K","")</f>
        <v/>
      </c>
      <c r="X60" t="str">
        <f>IF('Testing information'!AP77="DL","K","")</f>
        <v/>
      </c>
      <c r="Y60" t="str">
        <f>IF('Testing information'!AM77="PV","K","")</f>
        <v/>
      </c>
      <c r="Z60" t="str">
        <f t="shared" si="3"/>
        <v/>
      </c>
      <c r="AA60" s="29" t="str">
        <f t="shared" si="0"/>
        <v/>
      </c>
      <c r="AB60" t="str">
        <f>IF('Testing information'!AJ77="GGP-HD","K","")</f>
        <v/>
      </c>
      <c r="AC60" t="str">
        <f>IF('Testing information'!AK77="GGP-LD","K","")</f>
        <v/>
      </c>
      <c r="AD60" t="str">
        <f>IF('Testing information'!AK77="CHR","K","")</f>
        <v/>
      </c>
      <c r="AE60" t="str">
        <f>IF('Testing information'!AL77="GGP-uLD","K","")</f>
        <v/>
      </c>
      <c r="AF60" t="str">
        <f>IF('Testing information'!BA77="Run Panel","DP2","")</f>
        <v/>
      </c>
      <c r="AG60" t="str">
        <f t="shared" si="1"/>
        <v/>
      </c>
      <c r="AH60" s="28" t="str">
        <f t="shared" si="2"/>
        <v/>
      </c>
    </row>
    <row r="61" spans="1:34" ht="14.85" customHeight="1">
      <c r="A61" s="25" t="str">
        <f>IF('Testing information'!AE78="X",'Request Testing'!$C$10,"")</f>
        <v/>
      </c>
      <c r="B61" s="26" t="str">
        <f>IF('Testing information'!AM78="","",A61)</f>
        <v/>
      </c>
      <c r="C61" t="str">
        <f>IF('Testing information'!G78&gt;0,'Testing information'!G78,"")</f>
        <v/>
      </c>
      <c r="D61" s="23" t="str">
        <f>IF('Request Testing'!G78&lt;1,'Testing information'!B78,"")</f>
        <v/>
      </c>
      <c r="E61" t="str">
        <f>IF('Request Testing'!G78&lt;1,'Testing information'!AF78,"")</f>
        <v/>
      </c>
      <c r="F61" s="23" t="str">
        <f>IF(OR('Request Testing'!L78&gt;0,'Request Testing'!M78&gt;0,'Request Testing'!N78&gt;0,'Request Testing'!O78&gt;0),'Request Testing'!I78,"")</f>
        <v/>
      </c>
      <c r="G61" s="23" t="str">
        <f>IF('Testing information'!J78="","",'Testing information'!J78)</f>
        <v/>
      </c>
      <c r="H61" s="23" t="str">
        <f>IF(OR('Request Testing'!L78&gt;0,'Request Testing'!M78&gt;0,'Request Testing'!N78&gt;0,'Request Testing'!O78&gt;0),'Request Testing'!K78,"")</f>
        <v/>
      </c>
      <c r="I61" s="210" t="str">
        <f>IF('Testing information'!A78&gt;0,'Testing information'!A78,"")</f>
        <v/>
      </c>
      <c r="J61" s="27" t="str">
        <f>IF('Testing information'!AG78="BLOOD CARD","B",IF('Testing information'!AH78="Hair Card","H",IF('Testing information'!AI78="AllFlex Tags","T","")))</f>
        <v/>
      </c>
      <c r="K61" s="28" t="str">
        <f>IF('Request Testing'!J78&gt;0,IF(OR(Y61="K",AA61="K"),(CONCATENATE(AH61," ALTS ",'Request Testing'!J78))),AH61)</f>
        <v/>
      </c>
      <c r="L61" t="str">
        <f>IF('Testing information'!V78="AM","K","")</f>
        <v/>
      </c>
      <c r="M61" t="str">
        <f>IF('Testing information'!W78="NH","K","")</f>
        <v/>
      </c>
      <c r="N61" t="str">
        <f>IF('Testing information'!X78="CA","K","")</f>
        <v/>
      </c>
      <c r="O61" t="str">
        <f>IF('Testing information'!Y78="DD","K","")</f>
        <v/>
      </c>
      <c r="P61" t="str">
        <f>IF('Testing information'!AA78="PHA","K","")</f>
        <v/>
      </c>
      <c r="Q61" t="str">
        <f>IF('Testing information'!Z78="TH","K","")</f>
        <v/>
      </c>
      <c r="R61" t="str">
        <f>IF('Testing information'!AB78="OS","K","")</f>
        <v/>
      </c>
      <c r="S61" t="str">
        <f>IF('Testing information'!AR78="OH","K","")</f>
        <v/>
      </c>
      <c r="T61" s="23" t="str">
        <f>IF('Testing information'!Q78="","","K")</f>
        <v/>
      </c>
      <c r="U61" t="str">
        <f>IF('Testing information'!AQ78="RC","K","")</f>
        <v/>
      </c>
      <c r="V61" s="23" t="str">
        <f>IF('Testing information'!P78="","","K")</f>
        <v/>
      </c>
      <c r="W61" t="str">
        <f>IF('Testing information'!AS78="BVD","K","")</f>
        <v/>
      </c>
      <c r="X61" t="str">
        <f>IF('Testing information'!AP78="DL","K","")</f>
        <v/>
      </c>
      <c r="Y61" t="str">
        <f>IF('Testing information'!AM78="PV","K","")</f>
        <v/>
      </c>
      <c r="Z61" t="str">
        <f t="shared" si="3"/>
        <v/>
      </c>
      <c r="AA61" s="29" t="str">
        <f t="shared" si="0"/>
        <v/>
      </c>
      <c r="AB61" t="str">
        <f>IF('Testing information'!AJ78="GGP-HD","K","")</f>
        <v/>
      </c>
      <c r="AC61" t="str">
        <f>IF('Testing information'!AK78="GGP-LD","K","")</f>
        <v/>
      </c>
      <c r="AD61" t="str">
        <f>IF('Testing information'!AK78="CHR","K","")</f>
        <v/>
      </c>
      <c r="AE61" t="str">
        <f>IF('Testing information'!AL78="GGP-uLD","K","")</f>
        <v/>
      </c>
      <c r="AF61" t="str">
        <f>IF('Testing information'!BA78="Run Panel","DP2","")</f>
        <v/>
      </c>
      <c r="AG61" t="str">
        <f t="shared" si="1"/>
        <v/>
      </c>
      <c r="AH61" s="28" t="str">
        <f t="shared" si="2"/>
        <v/>
      </c>
    </row>
    <row r="62" spans="1:34" ht="14.85" customHeight="1">
      <c r="A62" s="25" t="str">
        <f>IF('Testing information'!AE79="X",'Request Testing'!$C$10,"")</f>
        <v/>
      </c>
      <c r="B62" s="26" t="str">
        <f>IF('Testing information'!AM79="","",A62)</f>
        <v/>
      </c>
      <c r="C62" t="str">
        <f>IF('Testing information'!G79&gt;0,'Testing information'!G79,"")</f>
        <v/>
      </c>
      <c r="D62" s="23" t="str">
        <f>IF('Request Testing'!G79&lt;1,'Testing information'!B79,"")</f>
        <v/>
      </c>
      <c r="E62" t="str">
        <f>IF('Request Testing'!G79&lt;1,'Testing information'!AF79,"")</f>
        <v/>
      </c>
      <c r="F62" s="23" t="str">
        <f>IF(OR('Request Testing'!L79&gt;0,'Request Testing'!M79&gt;0,'Request Testing'!N79&gt;0,'Request Testing'!O79&gt;0),'Request Testing'!I79,"")</f>
        <v/>
      </c>
      <c r="G62" s="23" t="str">
        <f>IF('Testing information'!J79="","",'Testing information'!J79)</f>
        <v/>
      </c>
      <c r="H62" s="23" t="str">
        <f>IF(OR('Request Testing'!L79&gt;0,'Request Testing'!M79&gt;0,'Request Testing'!N79&gt;0,'Request Testing'!O79&gt;0),'Request Testing'!K79,"")</f>
        <v/>
      </c>
      <c r="I62" s="210" t="str">
        <f>IF('Testing information'!A79&gt;0,'Testing information'!A79,"")</f>
        <v/>
      </c>
      <c r="J62" s="27" t="str">
        <f>IF('Testing information'!AG79="BLOOD CARD","B",IF('Testing information'!AH79="Hair Card","H",IF('Testing information'!AI79="AllFlex Tags","T","")))</f>
        <v/>
      </c>
      <c r="K62" s="28" t="str">
        <f>IF('Request Testing'!J79&gt;0,IF(OR(Y62="K",AA62="K"),(CONCATENATE(AH62," ALTS ",'Request Testing'!J79))),AH62)</f>
        <v/>
      </c>
      <c r="L62" t="str">
        <f>IF('Testing information'!V79="AM","K","")</f>
        <v/>
      </c>
      <c r="M62" t="str">
        <f>IF('Testing information'!W79="NH","K","")</f>
        <v/>
      </c>
      <c r="N62" t="str">
        <f>IF('Testing information'!X79="CA","K","")</f>
        <v/>
      </c>
      <c r="O62" t="str">
        <f>IF('Testing information'!Y79="DD","K","")</f>
        <v/>
      </c>
      <c r="P62" t="str">
        <f>IF('Testing information'!AA79="PHA","K","")</f>
        <v/>
      </c>
      <c r="Q62" t="str">
        <f>IF('Testing information'!Z79="TH","K","")</f>
        <v/>
      </c>
      <c r="R62" t="str">
        <f>IF('Testing information'!AB79="OS","K","")</f>
        <v/>
      </c>
      <c r="S62" t="str">
        <f>IF('Testing information'!AR79="OH","K","")</f>
        <v/>
      </c>
      <c r="T62" s="23" t="str">
        <f>IF('Testing information'!Q79="","","K")</f>
        <v/>
      </c>
      <c r="U62" t="str">
        <f>IF('Testing information'!AQ79="RC","K","")</f>
        <v/>
      </c>
      <c r="V62" s="23" t="str">
        <f>IF('Testing information'!P79="","","K")</f>
        <v/>
      </c>
      <c r="W62" t="str">
        <f>IF('Testing information'!AS79="BVD","K","")</f>
        <v/>
      </c>
      <c r="X62" t="str">
        <f>IF('Testing information'!AP79="DL","K","")</f>
        <v/>
      </c>
      <c r="Y62" t="str">
        <f>IF('Testing information'!AM79="PV","K","")</f>
        <v/>
      </c>
      <c r="Z62" t="str">
        <f t="shared" si="3"/>
        <v/>
      </c>
      <c r="AA62" s="29" t="str">
        <f t="shared" si="0"/>
        <v/>
      </c>
      <c r="AB62" t="str">
        <f>IF('Testing information'!AJ79="GGP-HD","K","")</f>
        <v/>
      </c>
      <c r="AC62" t="str">
        <f>IF('Testing information'!AK79="GGP-LD","K","")</f>
        <v/>
      </c>
      <c r="AD62" t="str">
        <f>IF('Testing information'!AK79="CHR","K","")</f>
        <v/>
      </c>
      <c r="AE62" t="str">
        <f>IF('Testing information'!AL79="GGP-uLD","K","")</f>
        <v/>
      </c>
      <c r="AF62" t="str">
        <f>IF('Testing information'!BA79="Run Panel","DP2","")</f>
        <v/>
      </c>
      <c r="AG62" t="str">
        <f t="shared" si="1"/>
        <v/>
      </c>
      <c r="AH62" s="28" t="str">
        <f t="shared" si="2"/>
        <v/>
      </c>
    </row>
    <row r="63" spans="1:34" ht="14.85" customHeight="1">
      <c r="A63" s="25" t="str">
        <f>IF('Testing information'!AE80="X",'Request Testing'!$C$10,"")</f>
        <v/>
      </c>
      <c r="B63" s="26" t="str">
        <f>IF('Testing information'!AM80="","",A63)</f>
        <v/>
      </c>
      <c r="C63" t="str">
        <f>IF('Testing information'!G80&gt;0,'Testing information'!G80,"")</f>
        <v/>
      </c>
      <c r="D63" s="23" t="str">
        <f>IF('Request Testing'!G80&lt;1,'Testing information'!B80,"")</f>
        <v/>
      </c>
      <c r="E63" t="str">
        <f>IF('Request Testing'!G80&lt;1,'Testing information'!AF80,"")</f>
        <v/>
      </c>
      <c r="F63" s="23" t="str">
        <f>IF(OR('Request Testing'!L80&gt;0,'Request Testing'!M80&gt;0,'Request Testing'!N80&gt;0,'Request Testing'!O80&gt;0),'Request Testing'!I80,"")</f>
        <v/>
      </c>
      <c r="G63" s="23" t="str">
        <f>IF('Testing information'!J80="","",'Testing information'!J80)</f>
        <v/>
      </c>
      <c r="H63" s="23" t="str">
        <f>IF(OR('Request Testing'!L80&gt;0,'Request Testing'!M80&gt;0,'Request Testing'!N80&gt;0,'Request Testing'!O80&gt;0),'Request Testing'!K80,"")</f>
        <v/>
      </c>
      <c r="I63" s="210" t="str">
        <f>IF('Testing information'!A80&gt;0,'Testing information'!A80,"")</f>
        <v/>
      </c>
      <c r="J63" s="27" t="str">
        <f>IF('Testing information'!AG80="BLOOD CARD","B",IF('Testing information'!AH80="Hair Card","H",IF('Testing information'!AI80="AllFlex Tags","T","")))</f>
        <v/>
      </c>
      <c r="K63" s="28" t="str">
        <f>IF('Request Testing'!J80&gt;0,IF(OR(Y63="K",AA63="K"),(CONCATENATE(AH63," ALTS ",'Request Testing'!J80))),AH63)</f>
        <v/>
      </c>
      <c r="L63" t="str">
        <f>IF('Testing information'!V80="AM","K","")</f>
        <v/>
      </c>
      <c r="M63" t="str">
        <f>IF('Testing information'!W80="NH","K","")</f>
        <v/>
      </c>
      <c r="N63" t="str">
        <f>IF('Testing information'!X80="CA","K","")</f>
        <v/>
      </c>
      <c r="O63" t="str">
        <f>IF('Testing information'!Y80="DD","K","")</f>
        <v/>
      </c>
      <c r="P63" t="str">
        <f>IF('Testing information'!AA80="PHA","K","")</f>
        <v/>
      </c>
      <c r="Q63" t="str">
        <f>IF('Testing information'!Z80="TH","K","")</f>
        <v/>
      </c>
      <c r="R63" t="str">
        <f>IF('Testing information'!AB80="OS","K","")</f>
        <v/>
      </c>
      <c r="S63" t="str">
        <f>IF('Testing information'!AR80="OH","K","")</f>
        <v/>
      </c>
      <c r="T63" s="23" t="str">
        <f>IF('Testing information'!Q80="","","K")</f>
        <v/>
      </c>
      <c r="U63" t="str">
        <f>IF('Testing information'!AQ80="RC","K","")</f>
        <v/>
      </c>
      <c r="V63" s="23" t="str">
        <f>IF('Testing information'!P80="","","K")</f>
        <v/>
      </c>
      <c r="W63" t="str">
        <f>IF('Testing information'!AS80="BVD","K","")</f>
        <v/>
      </c>
      <c r="X63" t="str">
        <f>IF('Testing information'!AP80="DL","K","")</f>
        <v/>
      </c>
      <c r="Y63" t="str">
        <f>IF('Testing information'!AM80="PV","K","")</f>
        <v/>
      </c>
      <c r="Z63" t="str">
        <f t="shared" si="3"/>
        <v/>
      </c>
      <c r="AA63" s="29" t="str">
        <f t="shared" si="0"/>
        <v/>
      </c>
      <c r="AB63" t="str">
        <f>IF('Testing information'!AJ80="GGP-HD","K","")</f>
        <v/>
      </c>
      <c r="AC63" t="str">
        <f>IF('Testing information'!AK80="GGP-LD","K","")</f>
        <v/>
      </c>
      <c r="AD63" t="str">
        <f>IF('Testing information'!AK80="CHR","K","")</f>
        <v/>
      </c>
      <c r="AE63" t="str">
        <f>IF('Testing information'!AL80="GGP-uLD","K","")</f>
        <v/>
      </c>
      <c r="AF63" t="str">
        <f>IF('Testing information'!BA80="Run Panel","DP2","")</f>
        <v/>
      </c>
      <c r="AG63" t="str">
        <f t="shared" si="1"/>
        <v/>
      </c>
      <c r="AH63" s="28" t="str">
        <f t="shared" si="2"/>
        <v/>
      </c>
    </row>
    <row r="64" spans="1:34" ht="14.85" customHeight="1">
      <c r="A64" s="25" t="str">
        <f>IF('Testing information'!AE81="X",'Request Testing'!$C$10,"")</f>
        <v/>
      </c>
      <c r="B64" s="26" t="str">
        <f>IF('Testing information'!AM81="","",A64)</f>
        <v/>
      </c>
      <c r="C64" t="str">
        <f>IF('Testing information'!G81&gt;0,'Testing information'!G81,"")</f>
        <v/>
      </c>
      <c r="D64" s="23" t="str">
        <f>IF('Request Testing'!G81&lt;1,'Testing information'!B81,"")</f>
        <v/>
      </c>
      <c r="E64" t="str">
        <f>IF('Request Testing'!G81&lt;1,'Testing information'!AF81,"")</f>
        <v/>
      </c>
      <c r="F64" s="23" t="str">
        <f>IF(OR('Request Testing'!L81&gt;0,'Request Testing'!M81&gt;0,'Request Testing'!N81&gt;0,'Request Testing'!O81&gt;0),'Request Testing'!I81,"")</f>
        <v/>
      </c>
      <c r="G64" s="23" t="str">
        <f>IF('Testing information'!J81="","",'Testing information'!J81)</f>
        <v/>
      </c>
      <c r="H64" s="23" t="str">
        <f>IF(OR('Request Testing'!L81&gt;0,'Request Testing'!M81&gt;0,'Request Testing'!N81&gt;0,'Request Testing'!O81&gt;0),'Request Testing'!K81,"")</f>
        <v/>
      </c>
      <c r="I64" s="210" t="str">
        <f>IF('Testing information'!A81&gt;0,'Testing information'!A81,"")</f>
        <v/>
      </c>
      <c r="J64" s="27" t="str">
        <f>IF('Testing information'!AG81="BLOOD CARD","B",IF('Testing information'!AH81="Hair Card","H",IF('Testing information'!AI81="AllFlex Tags","T","")))</f>
        <v/>
      </c>
      <c r="K64" s="28" t="str">
        <f>IF('Request Testing'!J81&gt;0,IF(OR(Y64="K",AA64="K"),(CONCATENATE(AH64," ALTS ",'Request Testing'!J81))),AH64)</f>
        <v/>
      </c>
      <c r="L64" t="str">
        <f>IF('Testing information'!V81="AM","K","")</f>
        <v/>
      </c>
      <c r="M64" t="str">
        <f>IF('Testing information'!W81="NH","K","")</f>
        <v/>
      </c>
      <c r="N64" t="str">
        <f>IF('Testing information'!X81="CA","K","")</f>
        <v/>
      </c>
      <c r="O64" t="str">
        <f>IF('Testing information'!Y81="DD","K","")</f>
        <v/>
      </c>
      <c r="P64" t="str">
        <f>IF('Testing information'!AA81="PHA","K","")</f>
        <v/>
      </c>
      <c r="Q64" t="str">
        <f>IF('Testing information'!Z81="TH","K","")</f>
        <v/>
      </c>
      <c r="R64" t="str">
        <f>IF('Testing information'!AB81="OS","K","")</f>
        <v/>
      </c>
      <c r="S64" t="str">
        <f>IF('Testing information'!AR81="OH","K","")</f>
        <v/>
      </c>
      <c r="T64" s="23" t="str">
        <f>IF('Testing information'!Q81="","","K")</f>
        <v/>
      </c>
      <c r="U64" t="str">
        <f>IF('Testing information'!AQ81="RC","K","")</f>
        <v/>
      </c>
      <c r="V64" s="23" t="str">
        <f>IF('Testing information'!P81="","","K")</f>
        <v/>
      </c>
      <c r="W64" t="str">
        <f>IF('Testing information'!AS81="BVD","K","")</f>
        <v/>
      </c>
      <c r="X64" t="str">
        <f>IF('Testing information'!AP81="DL","K","")</f>
        <v/>
      </c>
      <c r="Y64" t="str">
        <f>IF('Testing information'!AM81="PV","K","")</f>
        <v/>
      </c>
      <c r="Z64" t="str">
        <f t="shared" si="3"/>
        <v/>
      </c>
      <c r="AA64" s="29" t="str">
        <f t="shared" si="0"/>
        <v/>
      </c>
      <c r="AB64" t="str">
        <f>IF('Testing information'!AJ81="GGP-HD","K","")</f>
        <v/>
      </c>
      <c r="AC64" t="str">
        <f>IF('Testing information'!AK81="GGP-LD","K","")</f>
        <v/>
      </c>
      <c r="AD64" t="str">
        <f>IF('Testing information'!AK81="CHR","K","")</f>
        <v/>
      </c>
      <c r="AE64" t="str">
        <f>IF('Testing information'!AL81="GGP-uLD","K","")</f>
        <v/>
      </c>
      <c r="AF64" t="str">
        <f>IF('Testing information'!BA81="Run Panel","DP2","")</f>
        <v/>
      </c>
      <c r="AG64" t="str">
        <f t="shared" si="1"/>
        <v/>
      </c>
      <c r="AH64" s="28" t="str">
        <f t="shared" si="2"/>
        <v/>
      </c>
    </row>
    <row r="65" spans="1:34" ht="14.85" customHeight="1">
      <c r="A65" s="25" t="str">
        <f>IF('Testing information'!AE82="X",'Request Testing'!$C$10,"")</f>
        <v/>
      </c>
      <c r="B65" s="26" t="str">
        <f>IF('Testing information'!AM82="","",A65)</f>
        <v/>
      </c>
      <c r="C65" t="str">
        <f>IF('Testing information'!G82&gt;0,'Testing information'!G82,"")</f>
        <v/>
      </c>
      <c r="D65" s="23" t="str">
        <f>IF('Request Testing'!G82&lt;1,'Testing information'!B82,"")</f>
        <v/>
      </c>
      <c r="E65" t="str">
        <f>IF('Request Testing'!G82&lt;1,'Testing information'!AF82,"")</f>
        <v/>
      </c>
      <c r="F65" s="23" t="str">
        <f>IF(OR('Request Testing'!L82&gt;0,'Request Testing'!M82&gt;0,'Request Testing'!N82&gt;0,'Request Testing'!O82&gt;0),'Request Testing'!I82,"")</f>
        <v/>
      </c>
      <c r="G65" s="23" t="str">
        <f>IF('Testing information'!J82="","",'Testing information'!J82)</f>
        <v/>
      </c>
      <c r="H65" s="23" t="str">
        <f>IF(OR('Request Testing'!L82&gt;0,'Request Testing'!M82&gt;0,'Request Testing'!N82&gt;0,'Request Testing'!O82&gt;0),'Request Testing'!K82,"")</f>
        <v/>
      </c>
      <c r="I65" s="210" t="str">
        <f>IF('Testing information'!A82&gt;0,'Testing information'!A82,"")</f>
        <v/>
      </c>
      <c r="J65" s="27" t="str">
        <f>IF('Testing information'!AG82="BLOOD CARD","B",IF('Testing information'!AH82="Hair Card","H",IF('Testing information'!AI82="AllFlex Tags","T","")))</f>
        <v/>
      </c>
      <c r="K65" s="28" t="str">
        <f>IF('Request Testing'!J82&gt;0,IF(OR(Y65="K",AA65="K"),(CONCATENATE(AH65," ALTS ",'Request Testing'!J82))),AH65)</f>
        <v/>
      </c>
      <c r="L65" t="str">
        <f>IF('Testing information'!V82="AM","K","")</f>
        <v/>
      </c>
      <c r="M65" t="str">
        <f>IF('Testing information'!W82="NH","K","")</f>
        <v/>
      </c>
      <c r="N65" t="str">
        <f>IF('Testing information'!X82="CA","K","")</f>
        <v/>
      </c>
      <c r="O65" t="str">
        <f>IF('Testing information'!Y82="DD","K","")</f>
        <v/>
      </c>
      <c r="P65" t="str">
        <f>IF('Testing information'!AA82="PHA","K","")</f>
        <v/>
      </c>
      <c r="Q65" t="str">
        <f>IF('Testing information'!Z82="TH","K","")</f>
        <v/>
      </c>
      <c r="R65" t="str">
        <f>IF('Testing information'!AB82="OS","K","")</f>
        <v/>
      </c>
      <c r="S65" t="str">
        <f>IF('Testing information'!AR82="OH","K","")</f>
        <v/>
      </c>
      <c r="T65" s="23" t="str">
        <f>IF('Testing information'!Q82="","","K")</f>
        <v/>
      </c>
      <c r="U65" t="str">
        <f>IF('Testing information'!AQ82="RC","K","")</f>
        <v/>
      </c>
      <c r="V65" s="23" t="str">
        <f>IF('Testing information'!P82="","","K")</f>
        <v/>
      </c>
      <c r="W65" t="str">
        <f>IF('Testing information'!AS82="BVD","K","")</f>
        <v/>
      </c>
      <c r="X65" t="str">
        <f>IF('Testing information'!AP82="DL","K","")</f>
        <v/>
      </c>
      <c r="Y65" t="str">
        <f>IF('Testing information'!AM82="PV","K","")</f>
        <v/>
      </c>
      <c r="Z65" t="str">
        <f t="shared" si="3"/>
        <v/>
      </c>
      <c r="AA65" s="29" t="str">
        <f t="shared" si="0"/>
        <v/>
      </c>
      <c r="AB65" t="str">
        <f>IF('Testing information'!AJ82="GGP-HD","K","")</f>
        <v/>
      </c>
      <c r="AC65" t="str">
        <f>IF('Testing information'!AK82="GGP-LD","K","")</f>
        <v/>
      </c>
      <c r="AD65" t="str">
        <f>IF('Testing information'!AK82="CHR","K","")</f>
        <v/>
      </c>
      <c r="AE65" t="str">
        <f>IF('Testing information'!AL82="GGP-uLD","K","")</f>
        <v/>
      </c>
      <c r="AF65" t="str">
        <f>IF('Testing information'!BA82="Run Panel","DP2","")</f>
        <v/>
      </c>
      <c r="AG65" t="str">
        <f t="shared" si="1"/>
        <v/>
      </c>
      <c r="AH65" s="28" t="str">
        <f t="shared" si="2"/>
        <v/>
      </c>
    </row>
    <row r="66" spans="1:34" ht="14.85" customHeight="1">
      <c r="A66" s="25" t="str">
        <f>IF('Testing information'!AE83="X",'Request Testing'!$C$10,"")</f>
        <v/>
      </c>
      <c r="B66" s="26" t="str">
        <f>IF('Testing information'!AM83="","",A66)</f>
        <v/>
      </c>
      <c r="C66" t="str">
        <f>IF('Testing information'!G83&gt;0,'Testing information'!G83,"")</f>
        <v/>
      </c>
      <c r="D66" s="23" t="str">
        <f>IF('Request Testing'!G83&lt;1,'Testing information'!B83,"")</f>
        <v/>
      </c>
      <c r="E66" t="str">
        <f>IF('Request Testing'!G83&lt;1,'Testing information'!AF83,"")</f>
        <v/>
      </c>
      <c r="F66" s="23" t="str">
        <f>IF(OR('Request Testing'!L83&gt;0,'Request Testing'!M83&gt;0,'Request Testing'!N83&gt;0,'Request Testing'!O83&gt;0),'Request Testing'!I83,"")</f>
        <v/>
      </c>
      <c r="G66" s="23" t="str">
        <f>IF('Testing information'!J83="","",'Testing information'!J83)</f>
        <v/>
      </c>
      <c r="H66" s="23" t="str">
        <f>IF(OR('Request Testing'!L83&gt;0,'Request Testing'!M83&gt;0,'Request Testing'!N83&gt;0,'Request Testing'!O83&gt;0),'Request Testing'!K83,"")</f>
        <v/>
      </c>
      <c r="I66" s="210" t="str">
        <f>IF('Testing information'!A83&gt;0,'Testing information'!A83,"")</f>
        <v/>
      </c>
      <c r="J66" s="27" t="str">
        <f>IF('Testing information'!AG83="BLOOD CARD","B",IF('Testing information'!AH83="Hair Card","H",IF('Testing information'!AI83="AllFlex Tags","T","")))</f>
        <v/>
      </c>
      <c r="K66" s="28" t="str">
        <f>IF('Request Testing'!J83&gt;0,IF(OR(Y66="K",AA66="K"),(CONCATENATE(AH66," ALTS ",'Request Testing'!J83))),AH66)</f>
        <v/>
      </c>
      <c r="L66" t="str">
        <f>IF('Testing information'!V83="AM","K","")</f>
        <v/>
      </c>
      <c r="M66" t="str">
        <f>IF('Testing information'!W83="NH","K","")</f>
        <v/>
      </c>
      <c r="N66" t="str">
        <f>IF('Testing information'!X83="CA","K","")</f>
        <v/>
      </c>
      <c r="O66" t="str">
        <f>IF('Testing information'!Y83="DD","K","")</f>
        <v/>
      </c>
      <c r="P66" t="str">
        <f>IF('Testing information'!AA83="PHA","K","")</f>
        <v/>
      </c>
      <c r="Q66" t="str">
        <f>IF('Testing information'!Z83="TH","K","")</f>
        <v/>
      </c>
      <c r="R66" t="str">
        <f>IF('Testing information'!AB83="OS","K","")</f>
        <v/>
      </c>
      <c r="S66" t="str">
        <f>IF('Testing information'!AR83="OH","K","")</f>
        <v/>
      </c>
      <c r="T66" s="23" t="str">
        <f>IF('Testing information'!Q83="","","K")</f>
        <v/>
      </c>
      <c r="U66" t="str">
        <f>IF('Testing information'!AQ83="RC","K","")</f>
        <v/>
      </c>
      <c r="V66" s="23" t="str">
        <f>IF('Testing information'!P83="","","K")</f>
        <v/>
      </c>
      <c r="W66" t="str">
        <f>IF('Testing information'!AS83="BVD","K","")</f>
        <v/>
      </c>
      <c r="X66" t="str">
        <f>IF('Testing information'!AP83="DL","K","")</f>
        <v/>
      </c>
      <c r="Y66" t="str">
        <f>IF('Testing information'!AM83="PV","K","")</f>
        <v/>
      </c>
      <c r="Z66" t="str">
        <f t="shared" si="3"/>
        <v/>
      </c>
      <c r="AA66" s="29" t="str">
        <f t="shared" ref="AA66:AA129" si="4">IF(AB66="K","K",IF(AC66="K","K",IF(AE66="K","K",IF(AD66="K","K",""))))</f>
        <v/>
      </c>
      <c r="AB66" t="str">
        <f>IF('Testing information'!AJ83="GGP-HD","K","")</f>
        <v/>
      </c>
      <c r="AC66" t="str">
        <f>IF('Testing information'!AK83="GGP-LD","K","")</f>
        <v/>
      </c>
      <c r="AD66" t="str">
        <f>IF('Testing information'!AK83="CHR","K","")</f>
        <v/>
      </c>
      <c r="AE66" t="str">
        <f>IF('Testing information'!AL83="GGP-uLD","K","")</f>
        <v/>
      </c>
      <c r="AF66" t="str">
        <f>IF('Testing information'!BA83="Run Panel","DP2","")</f>
        <v/>
      </c>
      <c r="AG66" t="str">
        <f t="shared" ref="AG66:AG129" si="5">IF(AF66="DP2","K","")</f>
        <v/>
      </c>
      <c r="AH66" s="28" t="str">
        <f t="shared" ref="AH66:AH129" si="6">IF(Y66="K","PV",IF(Z66&gt;0,Z66,""))</f>
        <v/>
      </c>
    </row>
    <row r="67" spans="1:34" ht="14.85" customHeight="1">
      <c r="A67" s="25" t="str">
        <f>IF('Testing information'!AE84="X",'Request Testing'!$C$10,"")</f>
        <v/>
      </c>
      <c r="B67" s="26" t="str">
        <f>IF('Testing information'!AM84="","",A67)</f>
        <v/>
      </c>
      <c r="C67" t="str">
        <f>IF('Testing information'!G84&gt;0,'Testing information'!G84,"")</f>
        <v/>
      </c>
      <c r="D67" s="23" t="str">
        <f>IF('Request Testing'!G84&lt;1,'Testing information'!B84,"")</f>
        <v/>
      </c>
      <c r="E67" t="str">
        <f>IF('Request Testing'!G84&lt;1,'Testing information'!AF84,"")</f>
        <v/>
      </c>
      <c r="F67" s="23" t="str">
        <f>IF(OR('Request Testing'!L84&gt;0,'Request Testing'!M84&gt;0,'Request Testing'!N84&gt;0,'Request Testing'!O84&gt;0),'Request Testing'!I84,"")</f>
        <v/>
      </c>
      <c r="G67" s="23" t="str">
        <f>IF('Testing information'!J84="","",'Testing information'!J84)</f>
        <v/>
      </c>
      <c r="H67" s="23" t="str">
        <f>IF(OR('Request Testing'!L84&gt;0,'Request Testing'!M84&gt;0,'Request Testing'!N84&gt;0,'Request Testing'!O84&gt;0),'Request Testing'!K84,"")</f>
        <v/>
      </c>
      <c r="I67" s="210" t="str">
        <f>IF('Testing information'!A84&gt;0,'Testing information'!A84,"")</f>
        <v/>
      </c>
      <c r="J67" s="27" t="str">
        <f>IF('Testing information'!AG84="BLOOD CARD","B",IF('Testing information'!AH84="Hair Card","H",IF('Testing information'!AI84="AllFlex Tags","T","")))</f>
        <v/>
      </c>
      <c r="K67" s="28" t="str">
        <f>IF('Request Testing'!J84&gt;0,IF(OR(Y67="K",AA67="K"),(CONCATENATE(AH67," ALTS ",'Request Testing'!J84))),AH67)</f>
        <v/>
      </c>
      <c r="L67" t="str">
        <f>IF('Testing information'!V84="AM","K","")</f>
        <v/>
      </c>
      <c r="M67" t="str">
        <f>IF('Testing information'!W84="NH","K","")</f>
        <v/>
      </c>
      <c r="N67" t="str">
        <f>IF('Testing information'!X84="CA","K","")</f>
        <v/>
      </c>
      <c r="O67" t="str">
        <f>IF('Testing information'!Y84="DD","K","")</f>
        <v/>
      </c>
      <c r="P67" t="str">
        <f>IF('Testing information'!AA84="PHA","K","")</f>
        <v/>
      </c>
      <c r="Q67" t="str">
        <f>IF('Testing information'!Z84="TH","K","")</f>
        <v/>
      </c>
      <c r="R67" t="str">
        <f>IF('Testing information'!AB84="OS","K","")</f>
        <v/>
      </c>
      <c r="S67" t="str">
        <f>IF('Testing information'!AR84="OH","K","")</f>
        <v/>
      </c>
      <c r="T67" s="23" t="str">
        <f>IF('Testing information'!Q84="","","K")</f>
        <v/>
      </c>
      <c r="U67" t="str">
        <f>IF('Testing information'!AQ84="RC","K","")</f>
        <v/>
      </c>
      <c r="V67" s="23" t="str">
        <f>IF('Testing information'!P84="","","K")</f>
        <v/>
      </c>
      <c r="W67" t="str">
        <f>IF('Testing information'!AS84="BVD","K","")</f>
        <v/>
      </c>
      <c r="X67" t="str">
        <f>IF('Testing information'!AP84="DL","K","")</f>
        <v/>
      </c>
      <c r="Y67" t="str">
        <f>IF('Testing information'!AM84="PV","K","")</f>
        <v/>
      </c>
      <c r="Z67" t="str">
        <f t="shared" ref="Z67:Z130" si="7">IF(AB67="K","150k",IF(AC67="K","100K",IF(AD67="K","C100K",IF(AE67="K","9K",""))))</f>
        <v/>
      </c>
      <c r="AA67" s="29" t="str">
        <f t="shared" si="4"/>
        <v/>
      </c>
      <c r="AB67" t="str">
        <f>IF('Testing information'!AJ84="GGP-HD","K","")</f>
        <v/>
      </c>
      <c r="AC67" t="str">
        <f>IF('Testing information'!AK84="GGP-LD","K","")</f>
        <v/>
      </c>
      <c r="AD67" t="str">
        <f>IF('Testing information'!AK84="CHR","K","")</f>
        <v/>
      </c>
      <c r="AE67" t="str">
        <f>IF('Testing information'!AL84="GGP-uLD","K","")</f>
        <v/>
      </c>
      <c r="AF67" t="str">
        <f>IF('Testing information'!BA84="Run Panel","DP2","")</f>
        <v/>
      </c>
      <c r="AG67" t="str">
        <f t="shared" si="5"/>
        <v/>
      </c>
      <c r="AH67" s="28" t="str">
        <f t="shared" si="6"/>
        <v/>
      </c>
    </row>
    <row r="68" spans="1:34" ht="14.85" customHeight="1">
      <c r="A68" s="25" t="str">
        <f>IF('Testing information'!AE85="X",'Request Testing'!$C$10,"")</f>
        <v/>
      </c>
      <c r="B68" s="26" t="str">
        <f>IF('Testing information'!AM85="","",A68)</f>
        <v/>
      </c>
      <c r="C68" t="str">
        <f>IF('Testing information'!G85&gt;0,'Testing information'!G85,"")</f>
        <v/>
      </c>
      <c r="D68" s="23" t="str">
        <f>IF('Request Testing'!G85&lt;1,'Testing information'!B85,"")</f>
        <v/>
      </c>
      <c r="E68" t="str">
        <f>IF('Request Testing'!G85&lt;1,'Testing information'!AF85,"")</f>
        <v/>
      </c>
      <c r="F68" s="23" t="str">
        <f>IF(OR('Request Testing'!L85&gt;0,'Request Testing'!M85&gt;0,'Request Testing'!N85&gt;0,'Request Testing'!O85&gt;0),'Request Testing'!I85,"")</f>
        <v/>
      </c>
      <c r="G68" s="23" t="str">
        <f>IF('Testing information'!J85="","",'Testing information'!J85)</f>
        <v/>
      </c>
      <c r="H68" s="23" t="str">
        <f>IF(OR('Request Testing'!L85&gt;0,'Request Testing'!M85&gt;0,'Request Testing'!N85&gt;0,'Request Testing'!O85&gt;0),'Request Testing'!K85,"")</f>
        <v/>
      </c>
      <c r="I68" s="210" t="str">
        <f>IF('Testing information'!A85&gt;0,'Testing information'!A85,"")</f>
        <v/>
      </c>
      <c r="J68" s="27" t="str">
        <f>IF('Testing information'!AG85="BLOOD CARD","B",IF('Testing information'!AH85="Hair Card","H",IF('Testing information'!AI85="AllFlex Tags","T","")))</f>
        <v/>
      </c>
      <c r="K68" s="28" t="str">
        <f>IF('Request Testing'!J85&gt;0,IF(OR(Y68="K",AA68="K"),(CONCATENATE(AH68," ALTS ",'Request Testing'!J85))),AH68)</f>
        <v/>
      </c>
      <c r="L68" t="str">
        <f>IF('Testing information'!V85="AM","K","")</f>
        <v/>
      </c>
      <c r="M68" t="str">
        <f>IF('Testing information'!W85="NH","K","")</f>
        <v/>
      </c>
      <c r="N68" t="str">
        <f>IF('Testing information'!X85="CA","K","")</f>
        <v/>
      </c>
      <c r="O68" t="str">
        <f>IF('Testing information'!Y85="DD","K","")</f>
        <v/>
      </c>
      <c r="P68" t="str">
        <f>IF('Testing information'!AA85="PHA","K","")</f>
        <v/>
      </c>
      <c r="Q68" t="str">
        <f>IF('Testing information'!Z85="TH","K","")</f>
        <v/>
      </c>
      <c r="R68" t="str">
        <f>IF('Testing information'!AB85="OS","K","")</f>
        <v/>
      </c>
      <c r="S68" t="str">
        <f>IF('Testing information'!AR85="OH","K","")</f>
        <v/>
      </c>
      <c r="T68" s="23" t="str">
        <f>IF('Testing information'!Q85="","","K")</f>
        <v/>
      </c>
      <c r="U68" t="str">
        <f>IF('Testing information'!AQ85="RC","K","")</f>
        <v/>
      </c>
      <c r="V68" s="23" t="str">
        <f>IF('Testing information'!P85="","","K")</f>
        <v/>
      </c>
      <c r="W68" t="str">
        <f>IF('Testing information'!AS85="BVD","K","")</f>
        <v/>
      </c>
      <c r="X68" t="str">
        <f>IF('Testing information'!AP85="DL","K","")</f>
        <v/>
      </c>
      <c r="Y68" t="str">
        <f>IF('Testing information'!AM85="PV","K","")</f>
        <v/>
      </c>
      <c r="Z68" t="str">
        <f t="shared" si="7"/>
        <v/>
      </c>
      <c r="AA68" s="29" t="str">
        <f t="shared" si="4"/>
        <v/>
      </c>
      <c r="AB68" t="str">
        <f>IF('Testing information'!AJ85="GGP-HD","K","")</f>
        <v/>
      </c>
      <c r="AC68" t="str">
        <f>IF('Testing information'!AK85="GGP-LD","K","")</f>
        <v/>
      </c>
      <c r="AD68" t="str">
        <f>IF('Testing information'!AK85="CHR","K","")</f>
        <v/>
      </c>
      <c r="AE68" t="str">
        <f>IF('Testing information'!AL85="GGP-uLD","K","")</f>
        <v/>
      </c>
      <c r="AF68" t="str">
        <f>IF('Testing information'!BA85="Run Panel","DP2","")</f>
        <v/>
      </c>
      <c r="AG68" t="str">
        <f t="shared" si="5"/>
        <v/>
      </c>
      <c r="AH68" s="28" t="str">
        <f t="shared" si="6"/>
        <v/>
      </c>
    </row>
    <row r="69" spans="1:34" ht="14.85" customHeight="1">
      <c r="A69" s="25" t="str">
        <f>IF('Testing information'!AE86="X",'Request Testing'!$C$10,"")</f>
        <v/>
      </c>
      <c r="B69" s="26" t="str">
        <f>IF('Testing information'!AM86="","",A69)</f>
        <v/>
      </c>
      <c r="C69" t="str">
        <f>IF('Testing information'!G86&gt;0,'Testing information'!G86,"")</f>
        <v/>
      </c>
      <c r="D69" s="23" t="str">
        <f>IF('Request Testing'!G86&lt;1,'Testing information'!B86,"")</f>
        <v/>
      </c>
      <c r="E69" t="str">
        <f>IF('Request Testing'!G86&lt;1,'Testing information'!AF86,"")</f>
        <v/>
      </c>
      <c r="F69" s="23" t="str">
        <f>IF(OR('Request Testing'!L86&gt;0,'Request Testing'!M86&gt;0,'Request Testing'!N86&gt;0,'Request Testing'!O86&gt;0),'Request Testing'!I86,"")</f>
        <v/>
      </c>
      <c r="G69" s="23" t="str">
        <f>IF('Testing information'!J86="","",'Testing information'!J86)</f>
        <v/>
      </c>
      <c r="H69" s="23" t="str">
        <f>IF(OR('Request Testing'!L86&gt;0,'Request Testing'!M86&gt;0,'Request Testing'!N86&gt;0,'Request Testing'!O86&gt;0),'Request Testing'!K86,"")</f>
        <v/>
      </c>
      <c r="I69" s="210" t="str">
        <f>IF('Testing information'!A86&gt;0,'Testing information'!A86,"")</f>
        <v/>
      </c>
      <c r="J69" s="27" t="str">
        <f>IF('Testing information'!AG86="BLOOD CARD","B",IF('Testing information'!AH86="Hair Card","H",IF('Testing information'!AI86="AllFlex Tags","T","")))</f>
        <v/>
      </c>
      <c r="K69" s="28" t="str">
        <f>IF('Request Testing'!J86&gt;0,IF(OR(Y69="K",AA69="K"),(CONCATENATE(AH69," ALTS ",'Request Testing'!J86))),AH69)</f>
        <v/>
      </c>
      <c r="L69" t="str">
        <f>IF('Testing information'!V86="AM","K","")</f>
        <v/>
      </c>
      <c r="M69" t="str">
        <f>IF('Testing information'!W86="NH","K","")</f>
        <v/>
      </c>
      <c r="N69" t="str">
        <f>IF('Testing information'!X86="CA","K","")</f>
        <v/>
      </c>
      <c r="O69" t="str">
        <f>IF('Testing information'!Y86="DD","K","")</f>
        <v/>
      </c>
      <c r="P69" t="str">
        <f>IF('Testing information'!AA86="PHA","K","")</f>
        <v/>
      </c>
      <c r="Q69" t="str">
        <f>IF('Testing information'!Z86="TH","K","")</f>
        <v/>
      </c>
      <c r="R69" t="str">
        <f>IF('Testing information'!AB86="OS","K","")</f>
        <v/>
      </c>
      <c r="S69" t="str">
        <f>IF('Testing information'!AR86="OH","K","")</f>
        <v/>
      </c>
      <c r="T69" s="23" t="str">
        <f>IF('Testing information'!Q86="","","K")</f>
        <v/>
      </c>
      <c r="U69" t="str">
        <f>IF('Testing information'!AQ86="RC","K","")</f>
        <v/>
      </c>
      <c r="V69" s="23" t="str">
        <f>IF('Testing information'!P86="","","K")</f>
        <v/>
      </c>
      <c r="W69" t="str">
        <f>IF('Testing information'!AS86="BVD","K","")</f>
        <v/>
      </c>
      <c r="X69" t="str">
        <f>IF('Testing information'!AP86="DL","K","")</f>
        <v/>
      </c>
      <c r="Y69" t="str">
        <f>IF('Testing information'!AM86="PV","K","")</f>
        <v/>
      </c>
      <c r="Z69" t="str">
        <f t="shared" si="7"/>
        <v/>
      </c>
      <c r="AA69" s="29" t="str">
        <f t="shared" si="4"/>
        <v/>
      </c>
      <c r="AB69" t="str">
        <f>IF('Testing information'!AJ86="GGP-HD","K","")</f>
        <v/>
      </c>
      <c r="AC69" t="str">
        <f>IF('Testing information'!AK86="GGP-LD","K","")</f>
        <v/>
      </c>
      <c r="AD69" t="str">
        <f>IF('Testing information'!AK86="CHR","K","")</f>
        <v/>
      </c>
      <c r="AE69" t="str">
        <f>IF('Testing information'!AL86="GGP-uLD","K","")</f>
        <v/>
      </c>
      <c r="AF69" t="str">
        <f>IF('Testing information'!BA86="Run Panel","DP2","")</f>
        <v/>
      </c>
      <c r="AG69" t="str">
        <f t="shared" si="5"/>
        <v/>
      </c>
      <c r="AH69" s="28" t="str">
        <f t="shared" si="6"/>
        <v/>
      </c>
    </row>
    <row r="70" spans="1:34" ht="14.85" customHeight="1">
      <c r="A70" s="25" t="str">
        <f>IF('Testing information'!AE87="X",'Request Testing'!$C$10,"")</f>
        <v/>
      </c>
      <c r="B70" s="26" t="str">
        <f>IF('Testing information'!AM87="","",A70)</f>
        <v/>
      </c>
      <c r="C70" t="str">
        <f>IF('Testing information'!G87&gt;0,'Testing information'!G87,"")</f>
        <v/>
      </c>
      <c r="D70" s="23" t="str">
        <f>IF('Request Testing'!G87&lt;1,'Testing information'!B87,"")</f>
        <v/>
      </c>
      <c r="E70" t="str">
        <f>IF('Request Testing'!G87&lt;1,'Testing information'!AF87,"")</f>
        <v/>
      </c>
      <c r="F70" s="23" t="str">
        <f>IF(OR('Request Testing'!L87&gt;0,'Request Testing'!M87&gt;0,'Request Testing'!N87&gt;0,'Request Testing'!O87&gt;0),'Request Testing'!I87,"")</f>
        <v/>
      </c>
      <c r="G70" s="23" t="str">
        <f>IF('Testing information'!J87="","",'Testing information'!J87)</f>
        <v/>
      </c>
      <c r="H70" s="23" t="str">
        <f>IF(OR('Request Testing'!L87&gt;0,'Request Testing'!M87&gt;0,'Request Testing'!N87&gt;0,'Request Testing'!O87&gt;0),'Request Testing'!K87,"")</f>
        <v/>
      </c>
      <c r="I70" s="210" t="str">
        <f>IF('Testing information'!A87&gt;0,'Testing information'!A87,"")</f>
        <v/>
      </c>
      <c r="J70" s="27" t="str">
        <f>IF('Testing information'!AG87="BLOOD CARD","B",IF('Testing information'!AH87="Hair Card","H",IF('Testing information'!AI87="AllFlex Tags","T","")))</f>
        <v/>
      </c>
      <c r="K70" s="28" t="str">
        <f>IF('Request Testing'!J87&gt;0,IF(OR(Y70="K",AA70="K"),(CONCATENATE(AH70," ALTS ",'Request Testing'!J87))),AH70)</f>
        <v/>
      </c>
      <c r="L70" t="str">
        <f>IF('Testing information'!V87="AM","K","")</f>
        <v/>
      </c>
      <c r="M70" t="str">
        <f>IF('Testing information'!W87="NH","K","")</f>
        <v/>
      </c>
      <c r="N70" t="str">
        <f>IF('Testing information'!X87="CA","K","")</f>
        <v/>
      </c>
      <c r="O70" t="str">
        <f>IF('Testing information'!Y87="DD","K","")</f>
        <v/>
      </c>
      <c r="P70" t="str">
        <f>IF('Testing information'!AA87="PHA","K","")</f>
        <v/>
      </c>
      <c r="Q70" t="str">
        <f>IF('Testing information'!Z87="TH","K","")</f>
        <v/>
      </c>
      <c r="R70" t="str">
        <f>IF('Testing information'!AB87="OS","K","")</f>
        <v/>
      </c>
      <c r="S70" t="str">
        <f>IF('Testing information'!AR87="OH","K","")</f>
        <v/>
      </c>
      <c r="T70" s="23" t="str">
        <f>IF('Testing information'!Q87="","","K")</f>
        <v/>
      </c>
      <c r="U70" t="str">
        <f>IF('Testing information'!AQ87="RC","K","")</f>
        <v/>
      </c>
      <c r="V70" s="23" t="str">
        <f>IF('Testing information'!P87="","","K")</f>
        <v/>
      </c>
      <c r="W70" t="str">
        <f>IF('Testing information'!AS87="BVD","K","")</f>
        <v/>
      </c>
      <c r="X70" t="str">
        <f>IF('Testing information'!AP87="DL","K","")</f>
        <v/>
      </c>
      <c r="Y70" t="str">
        <f>IF('Testing information'!AM87="PV","K","")</f>
        <v/>
      </c>
      <c r="Z70" t="str">
        <f t="shared" si="7"/>
        <v/>
      </c>
      <c r="AA70" s="29" t="str">
        <f t="shared" si="4"/>
        <v/>
      </c>
      <c r="AB70" t="str">
        <f>IF('Testing information'!AJ87="GGP-HD","K","")</f>
        <v/>
      </c>
      <c r="AC70" t="str">
        <f>IF('Testing information'!AK87="GGP-LD","K","")</f>
        <v/>
      </c>
      <c r="AD70" t="str">
        <f>IF('Testing information'!AK87="CHR","K","")</f>
        <v/>
      </c>
      <c r="AE70" t="str">
        <f>IF('Testing information'!AL87="GGP-uLD","K","")</f>
        <v/>
      </c>
      <c r="AF70" t="str">
        <f>IF('Testing information'!BA87="Run Panel","DP2","")</f>
        <v/>
      </c>
      <c r="AG70" t="str">
        <f t="shared" si="5"/>
        <v/>
      </c>
      <c r="AH70" s="28" t="str">
        <f t="shared" si="6"/>
        <v/>
      </c>
    </row>
    <row r="71" spans="1:34" ht="14.85" customHeight="1">
      <c r="A71" s="25" t="str">
        <f>IF('Testing information'!AE88="X",'Request Testing'!$C$10,"")</f>
        <v/>
      </c>
      <c r="B71" s="26" t="str">
        <f>IF('Testing information'!AM88="","",A71)</f>
        <v/>
      </c>
      <c r="C71" t="str">
        <f>IF('Testing information'!G88&gt;0,'Testing information'!G88,"")</f>
        <v/>
      </c>
      <c r="D71" s="23" t="str">
        <f>IF('Request Testing'!G88&lt;1,'Testing information'!B88,"")</f>
        <v/>
      </c>
      <c r="E71" t="str">
        <f>IF('Request Testing'!G88&lt;1,'Testing information'!AF88,"")</f>
        <v/>
      </c>
      <c r="F71" s="23" t="str">
        <f>IF(OR('Request Testing'!L88&gt;0,'Request Testing'!M88&gt;0,'Request Testing'!N88&gt;0,'Request Testing'!O88&gt;0),'Request Testing'!I88,"")</f>
        <v/>
      </c>
      <c r="G71" s="23" t="str">
        <f>IF('Testing information'!J88="","",'Testing information'!J88)</f>
        <v/>
      </c>
      <c r="H71" s="23" t="str">
        <f>IF(OR('Request Testing'!L88&gt;0,'Request Testing'!M88&gt;0,'Request Testing'!N88&gt;0,'Request Testing'!O88&gt;0),'Request Testing'!K88,"")</f>
        <v/>
      </c>
      <c r="I71" s="210" t="str">
        <f>IF('Testing information'!A88&gt;0,'Testing information'!A88,"")</f>
        <v/>
      </c>
      <c r="J71" s="27" t="str">
        <f>IF('Testing information'!AG88="BLOOD CARD","B",IF('Testing information'!AH88="Hair Card","H",IF('Testing information'!AI88="AllFlex Tags","T","")))</f>
        <v/>
      </c>
      <c r="K71" s="28" t="str">
        <f>IF('Request Testing'!J88&gt;0,IF(OR(Y71="K",AA71="K"),(CONCATENATE(AH71," ALTS ",'Request Testing'!J88))),AH71)</f>
        <v/>
      </c>
      <c r="L71" t="str">
        <f>IF('Testing information'!V88="AM","K","")</f>
        <v/>
      </c>
      <c r="M71" t="str">
        <f>IF('Testing information'!W88="NH","K","")</f>
        <v/>
      </c>
      <c r="N71" t="str">
        <f>IF('Testing information'!X88="CA","K","")</f>
        <v/>
      </c>
      <c r="O71" t="str">
        <f>IF('Testing information'!Y88="DD","K","")</f>
        <v/>
      </c>
      <c r="P71" t="str">
        <f>IF('Testing information'!AA88="PHA","K","")</f>
        <v/>
      </c>
      <c r="Q71" t="str">
        <f>IF('Testing information'!Z88="TH","K","")</f>
        <v/>
      </c>
      <c r="R71" t="str">
        <f>IF('Testing information'!AB88="OS","K","")</f>
        <v/>
      </c>
      <c r="S71" t="str">
        <f>IF('Testing information'!AR88="OH","K","")</f>
        <v/>
      </c>
      <c r="T71" s="23" t="str">
        <f>IF('Testing information'!Q88="","","K")</f>
        <v/>
      </c>
      <c r="U71" t="str">
        <f>IF('Testing information'!AQ88="RC","K","")</f>
        <v/>
      </c>
      <c r="V71" s="23" t="str">
        <f>IF('Testing information'!P88="","","K")</f>
        <v/>
      </c>
      <c r="W71" t="str">
        <f>IF('Testing information'!AS88="BVD","K","")</f>
        <v/>
      </c>
      <c r="X71" t="str">
        <f>IF('Testing information'!AP88="DL","K","")</f>
        <v/>
      </c>
      <c r="Y71" t="str">
        <f>IF('Testing information'!AM88="PV","K","")</f>
        <v/>
      </c>
      <c r="Z71" t="str">
        <f t="shared" si="7"/>
        <v/>
      </c>
      <c r="AA71" s="29" t="str">
        <f t="shared" si="4"/>
        <v/>
      </c>
      <c r="AB71" t="str">
        <f>IF('Testing information'!AJ88="GGP-HD","K","")</f>
        <v/>
      </c>
      <c r="AC71" t="str">
        <f>IF('Testing information'!AK88="GGP-LD","K","")</f>
        <v/>
      </c>
      <c r="AD71" t="str">
        <f>IF('Testing information'!AK88="CHR","K","")</f>
        <v/>
      </c>
      <c r="AE71" t="str">
        <f>IF('Testing information'!AL88="GGP-uLD","K","")</f>
        <v/>
      </c>
      <c r="AF71" t="str">
        <f>IF('Testing information'!BA88="Run Panel","DP2","")</f>
        <v/>
      </c>
      <c r="AG71" t="str">
        <f t="shared" si="5"/>
        <v/>
      </c>
      <c r="AH71" s="28" t="str">
        <f t="shared" si="6"/>
        <v/>
      </c>
    </row>
    <row r="72" spans="1:34" ht="14.85" customHeight="1">
      <c r="A72" s="25" t="str">
        <f>IF('Testing information'!AE89="X",'Request Testing'!$C$10,"")</f>
        <v/>
      </c>
      <c r="B72" s="26" t="str">
        <f>IF('Testing information'!AM89="","",A72)</f>
        <v/>
      </c>
      <c r="C72" t="str">
        <f>IF('Testing information'!G89&gt;0,'Testing information'!G89,"")</f>
        <v/>
      </c>
      <c r="D72" s="23" t="str">
        <f>IF('Request Testing'!G89&lt;1,'Testing information'!B89,"")</f>
        <v/>
      </c>
      <c r="E72" t="str">
        <f>IF('Request Testing'!G89&lt;1,'Testing information'!AF89,"")</f>
        <v/>
      </c>
      <c r="F72" s="23" t="str">
        <f>IF(OR('Request Testing'!L89&gt;0,'Request Testing'!M89&gt;0,'Request Testing'!N89&gt;0,'Request Testing'!O89&gt;0),'Request Testing'!I89,"")</f>
        <v/>
      </c>
      <c r="G72" s="23" t="str">
        <f>IF('Testing information'!J89="","",'Testing information'!J89)</f>
        <v/>
      </c>
      <c r="H72" s="23" t="str">
        <f>IF(OR('Request Testing'!L89&gt;0,'Request Testing'!M89&gt;0,'Request Testing'!N89&gt;0,'Request Testing'!O89&gt;0),'Request Testing'!K89,"")</f>
        <v/>
      </c>
      <c r="I72" s="210" t="str">
        <f>IF('Testing information'!A89&gt;0,'Testing information'!A89,"")</f>
        <v/>
      </c>
      <c r="J72" s="27" t="str">
        <f>IF('Testing information'!AG89="BLOOD CARD","B",IF('Testing information'!AH89="Hair Card","H",IF('Testing information'!AI89="AllFlex Tags","T","")))</f>
        <v/>
      </c>
      <c r="K72" s="28" t="str">
        <f>IF('Request Testing'!J89&gt;0,IF(OR(Y72="K",AA72="K"),(CONCATENATE(AH72," ALTS ",'Request Testing'!J89))),AH72)</f>
        <v/>
      </c>
      <c r="L72" t="str">
        <f>IF('Testing information'!V89="AM","K","")</f>
        <v/>
      </c>
      <c r="M72" t="str">
        <f>IF('Testing information'!W89="NH","K","")</f>
        <v/>
      </c>
      <c r="N72" t="str">
        <f>IF('Testing information'!X89="CA","K","")</f>
        <v/>
      </c>
      <c r="O72" t="str">
        <f>IF('Testing information'!Y89="DD","K","")</f>
        <v/>
      </c>
      <c r="P72" t="str">
        <f>IF('Testing information'!AA89="PHA","K","")</f>
        <v/>
      </c>
      <c r="Q72" t="str">
        <f>IF('Testing information'!Z89="TH","K","")</f>
        <v/>
      </c>
      <c r="R72" t="str">
        <f>IF('Testing information'!AB89="OS","K","")</f>
        <v/>
      </c>
      <c r="S72" t="str">
        <f>IF('Testing information'!AR89="OH","K","")</f>
        <v/>
      </c>
      <c r="T72" s="23" t="str">
        <f>IF('Testing information'!Q89="","","K")</f>
        <v/>
      </c>
      <c r="U72" t="str">
        <f>IF('Testing information'!AQ89="RC","K","")</f>
        <v/>
      </c>
      <c r="V72" s="23" t="str">
        <f>IF('Testing information'!P89="","","K")</f>
        <v/>
      </c>
      <c r="W72" t="str">
        <f>IF('Testing information'!AS89="BVD","K","")</f>
        <v/>
      </c>
      <c r="X72" t="str">
        <f>IF('Testing information'!AP89="DL","K","")</f>
        <v/>
      </c>
      <c r="Y72" t="str">
        <f>IF('Testing information'!AM89="PV","K","")</f>
        <v/>
      </c>
      <c r="Z72" t="str">
        <f t="shared" si="7"/>
        <v/>
      </c>
      <c r="AA72" s="29" t="str">
        <f t="shared" si="4"/>
        <v/>
      </c>
      <c r="AB72" t="str">
        <f>IF('Testing information'!AJ89="GGP-HD","K","")</f>
        <v/>
      </c>
      <c r="AC72" t="str">
        <f>IF('Testing information'!AK89="GGP-LD","K","")</f>
        <v/>
      </c>
      <c r="AD72" t="str">
        <f>IF('Testing information'!AK89="CHR","K","")</f>
        <v/>
      </c>
      <c r="AE72" t="str">
        <f>IF('Testing information'!AL89="GGP-uLD","K","")</f>
        <v/>
      </c>
      <c r="AF72" t="str">
        <f>IF('Testing information'!BA89="Run Panel","DP2","")</f>
        <v/>
      </c>
      <c r="AG72" t="str">
        <f t="shared" si="5"/>
        <v/>
      </c>
      <c r="AH72" s="28" t="str">
        <f t="shared" si="6"/>
        <v/>
      </c>
    </row>
    <row r="73" spans="1:34" ht="14.85" customHeight="1">
      <c r="A73" s="25" t="str">
        <f>IF('Testing information'!AE90="X",'Request Testing'!$C$10,"")</f>
        <v/>
      </c>
      <c r="B73" s="26" t="str">
        <f>IF('Testing information'!AM90="","",A73)</f>
        <v/>
      </c>
      <c r="C73" t="str">
        <f>IF('Testing information'!G90&gt;0,'Testing information'!G90,"")</f>
        <v/>
      </c>
      <c r="D73" s="23" t="str">
        <f>IF('Request Testing'!G90&lt;1,'Testing information'!B90,"")</f>
        <v/>
      </c>
      <c r="E73" t="str">
        <f>IF('Request Testing'!G90&lt;1,'Testing information'!AF90,"")</f>
        <v/>
      </c>
      <c r="F73" s="23" t="str">
        <f>IF(OR('Request Testing'!L90&gt;0,'Request Testing'!M90&gt;0,'Request Testing'!N90&gt;0,'Request Testing'!O90&gt;0),'Request Testing'!I90,"")</f>
        <v/>
      </c>
      <c r="G73" s="23" t="str">
        <f>IF('Testing information'!J90="","",'Testing information'!J90)</f>
        <v/>
      </c>
      <c r="H73" s="23" t="str">
        <f>IF(OR('Request Testing'!L90&gt;0,'Request Testing'!M90&gt;0,'Request Testing'!N90&gt;0,'Request Testing'!O90&gt;0),'Request Testing'!K90,"")</f>
        <v/>
      </c>
      <c r="I73" s="210" t="str">
        <f>IF('Testing information'!A90&gt;0,'Testing information'!A90,"")</f>
        <v/>
      </c>
      <c r="J73" s="27" t="str">
        <f>IF('Testing information'!AG90="BLOOD CARD","B",IF('Testing information'!AH90="Hair Card","H",IF('Testing information'!AI90="AllFlex Tags","T","")))</f>
        <v/>
      </c>
      <c r="K73" s="28" t="str">
        <f>IF('Request Testing'!J90&gt;0,IF(OR(Y73="K",AA73="K"),(CONCATENATE(AH73," ALTS ",'Request Testing'!J90))),AH73)</f>
        <v/>
      </c>
      <c r="L73" t="str">
        <f>IF('Testing information'!V90="AM","K","")</f>
        <v/>
      </c>
      <c r="M73" t="str">
        <f>IF('Testing information'!W90="NH","K","")</f>
        <v/>
      </c>
      <c r="N73" t="str">
        <f>IF('Testing information'!X90="CA","K","")</f>
        <v/>
      </c>
      <c r="O73" t="str">
        <f>IF('Testing information'!Y90="DD","K","")</f>
        <v/>
      </c>
      <c r="P73" t="str">
        <f>IF('Testing information'!AA90="PHA","K","")</f>
        <v/>
      </c>
      <c r="Q73" t="str">
        <f>IF('Testing information'!Z90="TH","K","")</f>
        <v/>
      </c>
      <c r="R73" t="str">
        <f>IF('Testing information'!AB90="OS","K","")</f>
        <v/>
      </c>
      <c r="S73" t="str">
        <f>IF('Testing information'!AR90="OH","K","")</f>
        <v/>
      </c>
      <c r="T73" s="23" t="str">
        <f>IF('Testing information'!Q90="","","K")</f>
        <v/>
      </c>
      <c r="U73" t="str">
        <f>IF('Testing information'!AQ90="RC","K","")</f>
        <v/>
      </c>
      <c r="V73" s="23" t="str">
        <f>IF('Testing information'!P90="","","K")</f>
        <v/>
      </c>
      <c r="W73" t="str">
        <f>IF('Testing information'!AS90="BVD","K","")</f>
        <v/>
      </c>
      <c r="X73" t="str">
        <f>IF('Testing information'!AP90="DL","K","")</f>
        <v/>
      </c>
      <c r="Y73" t="str">
        <f>IF('Testing information'!AM90="PV","K","")</f>
        <v/>
      </c>
      <c r="Z73" t="str">
        <f t="shared" si="7"/>
        <v/>
      </c>
      <c r="AA73" s="29" t="str">
        <f t="shared" si="4"/>
        <v/>
      </c>
      <c r="AB73" t="str">
        <f>IF('Testing information'!AJ90="GGP-HD","K","")</f>
        <v/>
      </c>
      <c r="AC73" t="str">
        <f>IF('Testing information'!AK90="GGP-LD","K","")</f>
        <v/>
      </c>
      <c r="AD73" t="str">
        <f>IF('Testing information'!AK90="CHR","K","")</f>
        <v/>
      </c>
      <c r="AE73" t="str">
        <f>IF('Testing information'!AL90="GGP-uLD","K","")</f>
        <v/>
      </c>
      <c r="AF73" t="str">
        <f>IF('Testing information'!BA90="Run Panel","DP2","")</f>
        <v/>
      </c>
      <c r="AG73" t="str">
        <f t="shared" si="5"/>
        <v/>
      </c>
      <c r="AH73" s="28" t="str">
        <f t="shared" si="6"/>
        <v/>
      </c>
    </row>
    <row r="74" spans="1:34" ht="14.85" customHeight="1">
      <c r="A74" s="25" t="str">
        <f>IF('Testing information'!AE91="X",'Request Testing'!$C$10,"")</f>
        <v/>
      </c>
      <c r="B74" s="26" t="str">
        <f>IF('Testing information'!AM91="","",A74)</f>
        <v/>
      </c>
      <c r="C74" t="str">
        <f>IF('Testing information'!G91&gt;0,'Testing information'!G91,"")</f>
        <v/>
      </c>
      <c r="D74" s="23" t="str">
        <f>IF('Request Testing'!G91&lt;1,'Testing information'!B91,"")</f>
        <v/>
      </c>
      <c r="E74" t="str">
        <f>IF('Request Testing'!G91&lt;1,'Testing information'!AF91,"")</f>
        <v/>
      </c>
      <c r="F74" s="23" t="str">
        <f>IF(OR('Request Testing'!L91&gt;0,'Request Testing'!M91&gt;0,'Request Testing'!N91&gt;0,'Request Testing'!O91&gt;0),'Request Testing'!I91,"")</f>
        <v/>
      </c>
      <c r="G74" s="23" t="str">
        <f>IF('Testing information'!J91="","",'Testing information'!J91)</f>
        <v/>
      </c>
      <c r="H74" s="23" t="str">
        <f>IF(OR('Request Testing'!L91&gt;0,'Request Testing'!M91&gt;0,'Request Testing'!N91&gt;0,'Request Testing'!O91&gt;0),'Request Testing'!K91,"")</f>
        <v/>
      </c>
      <c r="I74" s="210" t="str">
        <f>IF('Testing information'!A91&gt;0,'Testing information'!A91,"")</f>
        <v/>
      </c>
      <c r="J74" s="27" t="str">
        <f>IF('Testing information'!AG91="BLOOD CARD","B",IF('Testing information'!AH91="Hair Card","H",IF('Testing information'!AI91="AllFlex Tags","T","")))</f>
        <v/>
      </c>
      <c r="K74" s="28" t="str">
        <f>IF('Request Testing'!J91&gt;0,IF(OR(Y74="K",AA74="K"),(CONCATENATE(AH74," ALTS ",'Request Testing'!J91))),AH74)</f>
        <v/>
      </c>
      <c r="L74" t="str">
        <f>IF('Testing information'!V91="AM","K","")</f>
        <v/>
      </c>
      <c r="M74" t="str">
        <f>IF('Testing information'!W91="NH","K","")</f>
        <v/>
      </c>
      <c r="N74" t="str">
        <f>IF('Testing information'!X91="CA","K","")</f>
        <v/>
      </c>
      <c r="O74" t="str">
        <f>IF('Testing information'!Y91="DD","K","")</f>
        <v/>
      </c>
      <c r="P74" t="str">
        <f>IF('Testing information'!AA91="PHA","K","")</f>
        <v/>
      </c>
      <c r="Q74" t="str">
        <f>IF('Testing information'!Z91="TH","K","")</f>
        <v/>
      </c>
      <c r="R74" t="str">
        <f>IF('Testing information'!AB91="OS","K","")</f>
        <v/>
      </c>
      <c r="S74" t="str">
        <f>IF('Testing information'!AR91="OH","K","")</f>
        <v/>
      </c>
      <c r="T74" s="23" t="str">
        <f>IF('Testing information'!Q91="","","K")</f>
        <v/>
      </c>
      <c r="U74" t="str">
        <f>IF('Testing information'!AQ91="RC","K","")</f>
        <v/>
      </c>
      <c r="V74" s="23" t="str">
        <f>IF('Testing information'!P91="","","K")</f>
        <v/>
      </c>
      <c r="W74" t="str">
        <f>IF('Testing information'!AS91="BVD","K","")</f>
        <v/>
      </c>
      <c r="X74" t="str">
        <f>IF('Testing information'!AP91="DL","K","")</f>
        <v/>
      </c>
      <c r="Y74" t="str">
        <f>IF('Testing information'!AM91="PV","K","")</f>
        <v/>
      </c>
      <c r="Z74" t="str">
        <f t="shared" si="7"/>
        <v/>
      </c>
      <c r="AA74" s="29" t="str">
        <f t="shared" si="4"/>
        <v/>
      </c>
      <c r="AB74" t="str">
        <f>IF('Testing information'!AJ91="GGP-HD","K","")</f>
        <v/>
      </c>
      <c r="AC74" t="str">
        <f>IF('Testing information'!AK91="GGP-LD","K","")</f>
        <v/>
      </c>
      <c r="AD74" t="str">
        <f>IF('Testing information'!AK91="CHR","K","")</f>
        <v/>
      </c>
      <c r="AE74" t="str">
        <f>IF('Testing information'!AL91="GGP-uLD","K","")</f>
        <v/>
      </c>
      <c r="AF74" t="str">
        <f>IF('Testing information'!BA91="Run Panel","DP2","")</f>
        <v/>
      </c>
      <c r="AG74" t="str">
        <f t="shared" si="5"/>
        <v/>
      </c>
      <c r="AH74" s="28" t="str">
        <f t="shared" si="6"/>
        <v/>
      </c>
    </row>
    <row r="75" spans="1:34" ht="14.85" customHeight="1">
      <c r="A75" s="25" t="str">
        <f>IF('Testing information'!AE92="X",'Request Testing'!$C$10,"")</f>
        <v/>
      </c>
      <c r="B75" s="26" t="str">
        <f>IF('Testing information'!AM92="","",A75)</f>
        <v/>
      </c>
      <c r="C75" t="str">
        <f>IF('Testing information'!G92&gt;0,'Testing information'!G92,"")</f>
        <v/>
      </c>
      <c r="D75" s="23" t="str">
        <f>IF('Request Testing'!G92&lt;1,'Testing information'!B92,"")</f>
        <v/>
      </c>
      <c r="E75" t="str">
        <f>IF('Request Testing'!G92&lt;1,'Testing information'!AF92,"")</f>
        <v/>
      </c>
      <c r="F75" s="23" t="str">
        <f>IF(OR('Request Testing'!L92&gt;0,'Request Testing'!M92&gt;0,'Request Testing'!N92&gt;0,'Request Testing'!O92&gt;0),'Request Testing'!I92,"")</f>
        <v/>
      </c>
      <c r="G75" s="23" t="str">
        <f>IF('Testing information'!J92="","",'Testing information'!J92)</f>
        <v/>
      </c>
      <c r="H75" s="23" t="str">
        <f>IF(OR('Request Testing'!L92&gt;0,'Request Testing'!M92&gt;0,'Request Testing'!N92&gt;0,'Request Testing'!O92&gt;0),'Request Testing'!K92,"")</f>
        <v/>
      </c>
      <c r="I75" s="210" t="str">
        <f>IF('Testing information'!A92&gt;0,'Testing information'!A92,"")</f>
        <v/>
      </c>
      <c r="J75" s="27" t="str">
        <f>IF('Testing information'!AG92="BLOOD CARD","B",IF('Testing information'!AH92="Hair Card","H",IF('Testing information'!AI92="AllFlex Tags","T","")))</f>
        <v/>
      </c>
      <c r="K75" s="28" t="str">
        <f>IF('Request Testing'!J92&gt;0,IF(OR(Y75="K",AA75="K"),(CONCATENATE(AH75," ALTS ",'Request Testing'!J92))),AH75)</f>
        <v/>
      </c>
      <c r="L75" t="str">
        <f>IF('Testing information'!V92="AM","K","")</f>
        <v/>
      </c>
      <c r="M75" t="str">
        <f>IF('Testing information'!W92="NH","K","")</f>
        <v/>
      </c>
      <c r="N75" t="str">
        <f>IF('Testing information'!X92="CA","K","")</f>
        <v/>
      </c>
      <c r="O75" t="str">
        <f>IF('Testing information'!Y92="DD","K","")</f>
        <v/>
      </c>
      <c r="P75" t="str">
        <f>IF('Testing information'!AA92="PHA","K","")</f>
        <v/>
      </c>
      <c r="Q75" t="str">
        <f>IF('Testing information'!Z92="TH","K","")</f>
        <v/>
      </c>
      <c r="R75" t="str">
        <f>IF('Testing information'!AB92="OS","K","")</f>
        <v/>
      </c>
      <c r="S75" t="str">
        <f>IF('Testing information'!AR92="OH","K","")</f>
        <v/>
      </c>
      <c r="T75" s="23" t="str">
        <f>IF('Testing information'!Q92="","","K")</f>
        <v/>
      </c>
      <c r="U75" t="str">
        <f>IF('Testing information'!AQ92="RC","K","")</f>
        <v/>
      </c>
      <c r="V75" s="23" t="str">
        <f>IF('Testing information'!P92="","","K")</f>
        <v/>
      </c>
      <c r="W75" t="str">
        <f>IF('Testing information'!AS92="BVD","K","")</f>
        <v/>
      </c>
      <c r="X75" t="str">
        <f>IF('Testing information'!AP92="DL","K","")</f>
        <v/>
      </c>
      <c r="Y75" t="str">
        <f>IF('Testing information'!AM92="PV","K","")</f>
        <v/>
      </c>
      <c r="Z75" t="str">
        <f t="shared" si="7"/>
        <v/>
      </c>
      <c r="AA75" s="29" t="str">
        <f t="shared" si="4"/>
        <v/>
      </c>
      <c r="AB75" t="str">
        <f>IF('Testing information'!AJ92="GGP-HD","K","")</f>
        <v/>
      </c>
      <c r="AC75" t="str">
        <f>IF('Testing information'!AK92="GGP-LD","K","")</f>
        <v/>
      </c>
      <c r="AD75" t="str">
        <f>IF('Testing information'!AK92="CHR","K","")</f>
        <v/>
      </c>
      <c r="AE75" t="str">
        <f>IF('Testing information'!AL92="GGP-uLD","K","")</f>
        <v/>
      </c>
      <c r="AF75" t="str">
        <f>IF('Testing information'!BA92="Run Panel","DP2","")</f>
        <v/>
      </c>
      <c r="AG75" t="str">
        <f t="shared" si="5"/>
        <v/>
      </c>
      <c r="AH75" s="28" t="str">
        <f t="shared" si="6"/>
        <v/>
      </c>
    </row>
    <row r="76" spans="1:34" ht="14.85" customHeight="1">
      <c r="A76" s="25" t="str">
        <f>IF('Testing information'!AE93="X",'Request Testing'!$C$10,"")</f>
        <v/>
      </c>
      <c r="B76" s="26" t="str">
        <f>IF('Testing information'!AM93="","",A76)</f>
        <v/>
      </c>
      <c r="C76" t="str">
        <f>IF('Testing information'!G93&gt;0,'Testing information'!G93,"")</f>
        <v/>
      </c>
      <c r="D76" s="23" t="str">
        <f>IF('Request Testing'!G93&lt;1,'Testing information'!B93,"")</f>
        <v/>
      </c>
      <c r="E76" t="str">
        <f>IF('Request Testing'!G93&lt;1,'Testing information'!AF93,"")</f>
        <v/>
      </c>
      <c r="F76" s="23" t="str">
        <f>IF(OR('Request Testing'!L93&gt;0,'Request Testing'!M93&gt;0,'Request Testing'!N93&gt;0,'Request Testing'!O93&gt;0),'Request Testing'!I93,"")</f>
        <v/>
      </c>
      <c r="G76" s="23" t="str">
        <f>IF('Testing information'!J93="","",'Testing information'!J93)</f>
        <v/>
      </c>
      <c r="H76" s="23" t="str">
        <f>IF(OR('Request Testing'!L93&gt;0,'Request Testing'!M93&gt;0,'Request Testing'!N93&gt;0,'Request Testing'!O93&gt;0),'Request Testing'!K93,"")</f>
        <v/>
      </c>
      <c r="I76" s="210" t="str">
        <f>IF('Testing information'!A93&gt;0,'Testing information'!A93,"")</f>
        <v/>
      </c>
      <c r="J76" s="27" t="str">
        <f>IF('Testing information'!AG93="BLOOD CARD","B",IF('Testing information'!AH93="Hair Card","H",IF('Testing information'!AI93="AllFlex Tags","T","")))</f>
        <v/>
      </c>
      <c r="K76" s="28" t="str">
        <f>IF('Request Testing'!J93&gt;0,IF(OR(Y76="K",AA76="K"),(CONCATENATE(AH76," ALTS ",'Request Testing'!J93))),AH76)</f>
        <v/>
      </c>
      <c r="L76" t="str">
        <f>IF('Testing information'!V93="AM","K","")</f>
        <v/>
      </c>
      <c r="M76" t="str">
        <f>IF('Testing information'!W93="NH","K","")</f>
        <v/>
      </c>
      <c r="N76" t="str">
        <f>IF('Testing information'!X93="CA","K","")</f>
        <v/>
      </c>
      <c r="O76" t="str">
        <f>IF('Testing information'!Y93="DD","K","")</f>
        <v/>
      </c>
      <c r="P76" t="str">
        <f>IF('Testing information'!AA93="PHA","K","")</f>
        <v/>
      </c>
      <c r="Q76" t="str">
        <f>IF('Testing information'!Z93="TH","K","")</f>
        <v/>
      </c>
      <c r="R76" t="str">
        <f>IF('Testing information'!AB93="OS","K","")</f>
        <v/>
      </c>
      <c r="S76" t="str">
        <f>IF('Testing information'!AR93="OH","K","")</f>
        <v/>
      </c>
      <c r="T76" s="23" t="str">
        <f>IF('Testing information'!Q93="","","K")</f>
        <v/>
      </c>
      <c r="U76" t="str">
        <f>IF('Testing information'!AQ93="RC","K","")</f>
        <v/>
      </c>
      <c r="V76" s="23" t="str">
        <f>IF('Testing information'!P93="","","K")</f>
        <v/>
      </c>
      <c r="W76" t="str">
        <f>IF('Testing information'!AS93="BVD","K","")</f>
        <v/>
      </c>
      <c r="X76" t="str">
        <f>IF('Testing information'!AP93="DL","K","")</f>
        <v/>
      </c>
      <c r="Y76" t="str">
        <f>IF('Testing information'!AM93="PV","K","")</f>
        <v/>
      </c>
      <c r="Z76" t="str">
        <f t="shared" si="7"/>
        <v/>
      </c>
      <c r="AA76" s="29" t="str">
        <f t="shared" si="4"/>
        <v/>
      </c>
      <c r="AB76" t="str">
        <f>IF('Testing information'!AJ93="GGP-HD","K","")</f>
        <v/>
      </c>
      <c r="AC76" t="str">
        <f>IF('Testing information'!AK93="GGP-LD","K","")</f>
        <v/>
      </c>
      <c r="AD76" t="str">
        <f>IF('Testing information'!AK93="CHR","K","")</f>
        <v/>
      </c>
      <c r="AE76" t="str">
        <f>IF('Testing information'!AL93="GGP-uLD","K","")</f>
        <v/>
      </c>
      <c r="AF76" t="str">
        <f>IF('Testing information'!BA93="Run Panel","DP2","")</f>
        <v/>
      </c>
      <c r="AG76" t="str">
        <f t="shared" si="5"/>
        <v/>
      </c>
      <c r="AH76" s="28" t="str">
        <f t="shared" si="6"/>
        <v/>
      </c>
    </row>
    <row r="77" spans="1:34" ht="14.85" customHeight="1">
      <c r="A77" s="25" t="str">
        <f>IF('Testing information'!AE94="X",'Request Testing'!$C$10,"")</f>
        <v/>
      </c>
      <c r="B77" s="26" t="str">
        <f>IF('Testing information'!AM94="","",A77)</f>
        <v/>
      </c>
      <c r="C77" t="str">
        <f>IF('Testing information'!G94&gt;0,'Testing information'!G94,"")</f>
        <v/>
      </c>
      <c r="D77" s="23" t="str">
        <f>IF('Request Testing'!G94&lt;1,'Testing information'!B94,"")</f>
        <v/>
      </c>
      <c r="E77" t="str">
        <f>IF('Request Testing'!G94&lt;1,'Testing information'!AF94,"")</f>
        <v/>
      </c>
      <c r="F77" s="23" t="str">
        <f>IF(OR('Request Testing'!L94&gt;0,'Request Testing'!M94&gt;0,'Request Testing'!N94&gt;0,'Request Testing'!O94&gt;0),'Request Testing'!I94,"")</f>
        <v/>
      </c>
      <c r="G77" s="23" t="str">
        <f>IF('Testing information'!J94="","",'Testing information'!J94)</f>
        <v/>
      </c>
      <c r="H77" s="23" t="str">
        <f>IF(OR('Request Testing'!L94&gt;0,'Request Testing'!M94&gt;0,'Request Testing'!N94&gt;0,'Request Testing'!O94&gt;0),'Request Testing'!K94,"")</f>
        <v/>
      </c>
      <c r="I77" s="210" t="str">
        <f>IF('Testing information'!A94&gt;0,'Testing information'!A94,"")</f>
        <v/>
      </c>
      <c r="J77" s="27" t="str">
        <f>IF('Testing information'!AG94="BLOOD CARD","B",IF('Testing information'!AH94="Hair Card","H",IF('Testing information'!AI94="AllFlex Tags","T","")))</f>
        <v/>
      </c>
      <c r="K77" s="28" t="str">
        <f>IF('Request Testing'!J94&gt;0,IF(OR(Y77="K",AA77="K"),(CONCATENATE(AH77," ALTS ",'Request Testing'!J94))),AH77)</f>
        <v/>
      </c>
      <c r="L77" t="str">
        <f>IF('Testing information'!V94="AM","K","")</f>
        <v/>
      </c>
      <c r="M77" t="str">
        <f>IF('Testing information'!W94="NH","K","")</f>
        <v/>
      </c>
      <c r="N77" t="str">
        <f>IF('Testing information'!X94="CA","K","")</f>
        <v/>
      </c>
      <c r="O77" t="str">
        <f>IF('Testing information'!Y94="DD","K","")</f>
        <v/>
      </c>
      <c r="P77" t="str">
        <f>IF('Testing information'!AA94="PHA","K","")</f>
        <v/>
      </c>
      <c r="Q77" t="str">
        <f>IF('Testing information'!Z94="TH","K","")</f>
        <v/>
      </c>
      <c r="R77" t="str">
        <f>IF('Testing information'!AB94="OS","K","")</f>
        <v/>
      </c>
      <c r="S77" t="str">
        <f>IF('Testing information'!AR94="OH","K","")</f>
        <v/>
      </c>
      <c r="T77" s="23" t="str">
        <f>IF('Testing information'!Q94="","","K")</f>
        <v/>
      </c>
      <c r="U77" t="str">
        <f>IF('Testing information'!AQ94="RC","K","")</f>
        <v/>
      </c>
      <c r="V77" s="23" t="str">
        <f>IF('Testing information'!P94="","","K")</f>
        <v/>
      </c>
      <c r="W77" t="str">
        <f>IF('Testing information'!AS94="BVD","K","")</f>
        <v/>
      </c>
      <c r="X77" t="str">
        <f>IF('Testing information'!AP94="DL","K","")</f>
        <v/>
      </c>
      <c r="Y77" t="str">
        <f>IF('Testing information'!AM94="PV","K","")</f>
        <v/>
      </c>
      <c r="Z77" t="str">
        <f t="shared" si="7"/>
        <v/>
      </c>
      <c r="AA77" s="29" t="str">
        <f t="shared" si="4"/>
        <v/>
      </c>
      <c r="AB77" t="str">
        <f>IF('Testing information'!AJ94="GGP-HD","K","")</f>
        <v/>
      </c>
      <c r="AC77" t="str">
        <f>IF('Testing information'!AK94="GGP-LD","K","")</f>
        <v/>
      </c>
      <c r="AD77" t="str">
        <f>IF('Testing information'!AK94="CHR","K","")</f>
        <v/>
      </c>
      <c r="AE77" t="str">
        <f>IF('Testing information'!AL94="GGP-uLD","K","")</f>
        <v/>
      </c>
      <c r="AF77" t="str">
        <f>IF('Testing information'!BA94="Run Panel","DP2","")</f>
        <v/>
      </c>
      <c r="AG77" t="str">
        <f t="shared" si="5"/>
        <v/>
      </c>
      <c r="AH77" s="28" t="str">
        <f t="shared" si="6"/>
        <v/>
      </c>
    </row>
    <row r="78" spans="1:34" ht="14.85" customHeight="1">
      <c r="A78" s="25" t="str">
        <f>IF('Testing information'!AE95="X",'Request Testing'!$C$10,"")</f>
        <v/>
      </c>
      <c r="B78" s="26" t="str">
        <f>IF('Testing information'!AM95="","",A78)</f>
        <v/>
      </c>
      <c r="C78" t="str">
        <f>IF('Testing information'!G95&gt;0,'Testing information'!G95,"")</f>
        <v/>
      </c>
      <c r="D78" s="23" t="str">
        <f>IF('Request Testing'!G95&lt;1,'Testing information'!B95,"")</f>
        <v/>
      </c>
      <c r="E78" t="str">
        <f>IF('Request Testing'!G95&lt;1,'Testing information'!AF95,"")</f>
        <v/>
      </c>
      <c r="F78" s="23" t="str">
        <f>IF(OR('Request Testing'!L95&gt;0,'Request Testing'!M95&gt;0,'Request Testing'!N95&gt;0,'Request Testing'!O95&gt;0),'Request Testing'!I95,"")</f>
        <v/>
      </c>
      <c r="G78" s="23" t="str">
        <f>IF('Testing information'!J95="","",'Testing information'!J95)</f>
        <v/>
      </c>
      <c r="H78" s="23" t="str">
        <f>IF(OR('Request Testing'!L95&gt;0,'Request Testing'!M95&gt;0,'Request Testing'!N95&gt;0,'Request Testing'!O95&gt;0),'Request Testing'!K95,"")</f>
        <v/>
      </c>
      <c r="I78" s="210" t="str">
        <f>IF('Testing information'!A95&gt;0,'Testing information'!A95,"")</f>
        <v/>
      </c>
      <c r="J78" s="27" t="str">
        <f>IF('Testing information'!AG95="BLOOD CARD","B",IF('Testing information'!AH95="Hair Card","H",IF('Testing information'!AI95="AllFlex Tags","T","")))</f>
        <v/>
      </c>
      <c r="K78" s="28" t="str">
        <f>IF('Request Testing'!J95&gt;0,IF(OR(Y78="K",AA78="K"),(CONCATENATE(AH78," ALTS ",'Request Testing'!J95))),AH78)</f>
        <v/>
      </c>
      <c r="L78" t="str">
        <f>IF('Testing information'!V95="AM","K","")</f>
        <v/>
      </c>
      <c r="M78" t="str">
        <f>IF('Testing information'!W95="NH","K","")</f>
        <v/>
      </c>
      <c r="N78" t="str">
        <f>IF('Testing information'!X95="CA","K","")</f>
        <v/>
      </c>
      <c r="O78" t="str">
        <f>IF('Testing information'!Y95="DD","K","")</f>
        <v/>
      </c>
      <c r="P78" t="str">
        <f>IF('Testing information'!AA95="PHA","K","")</f>
        <v/>
      </c>
      <c r="Q78" t="str">
        <f>IF('Testing information'!Z95="TH","K","")</f>
        <v/>
      </c>
      <c r="R78" t="str">
        <f>IF('Testing information'!AB95="OS","K","")</f>
        <v/>
      </c>
      <c r="S78" t="str">
        <f>IF('Testing information'!AR95="OH","K","")</f>
        <v/>
      </c>
      <c r="T78" s="23" t="str">
        <f>IF('Testing information'!Q95="","","K")</f>
        <v/>
      </c>
      <c r="U78" t="str">
        <f>IF('Testing information'!AQ95="RC","K","")</f>
        <v/>
      </c>
      <c r="V78" s="23" t="str">
        <f>IF('Testing information'!P95="","","K")</f>
        <v/>
      </c>
      <c r="W78" t="str">
        <f>IF('Testing information'!AS95="BVD","K","")</f>
        <v/>
      </c>
      <c r="X78" t="str">
        <f>IF('Testing information'!AP95="DL","K","")</f>
        <v/>
      </c>
      <c r="Y78" t="str">
        <f>IF('Testing information'!AM95="PV","K","")</f>
        <v/>
      </c>
      <c r="Z78" t="str">
        <f t="shared" si="7"/>
        <v/>
      </c>
      <c r="AA78" s="29" t="str">
        <f t="shared" si="4"/>
        <v/>
      </c>
      <c r="AB78" t="str">
        <f>IF('Testing information'!AJ95="GGP-HD","K","")</f>
        <v/>
      </c>
      <c r="AC78" t="str">
        <f>IF('Testing information'!AK95="GGP-LD","K","")</f>
        <v/>
      </c>
      <c r="AD78" t="str">
        <f>IF('Testing information'!AK95="CHR","K","")</f>
        <v/>
      </c>
      <c r="AE78" t="str">
        <f>IF('Testing information'!AL95="GGP-uLD","K","")</f>
        <v/>
      </c>
      <c r="AF78" t="str">
        <f>IF('Testing information'!BA95="Run Panel","DP2","")</f>
        <v/>
      </c>
      <c r="AG78" t="str">
        <f t="shared" si="5"/>
        <v/>
      </c>
      <c r="AH78" s="28" t="str">
        <f t="shared" si="6"/>
        <v/>
      </c>
    </row>
    <row r="79" spans="1:34" ht="14.85" customHeight="1">
      <c r="A79" s="25" t="str">
        <f>IF('Testing information'!AE96="X",'Request Testing'!$C$10,"")</f>
        <v/>
      </c>
      <c r="B79" s="26" t="str">
        <f>IF('Testing information'!AM96="","",A79)</f>
        <v/>
      </c>
      <c r="C79" t="str">
        <f>IF('Testing information'!G96&gt;0,'Testing information'!G96,"")</f>
        <v/>
      </c>
      <c r="D79" s="23" t="str">
        <f>IF('Request Testing'!G96&lt;1,'Testing information'!B96,"")</f>
        <v/>
      </c>
      <c r="E79" t="str">
        <f>IF('Request Testing'!G96&lt;1,'Testing information'!AF96,"")</f>
        <v/>
      </c>
      <c r="F79" s="23" t="str">
        <f>IF(OR('Request Testing'!L96&gt;0,'Request Testing'!M96&gt;0,'Request Testing'!N96&gt;0,'Request Testing'!O96&gt;0),'Request Testing'!I96,"")</f>
        <v/>
      </c>
      <c r="G79" s="23" t="str">
        <f>IF('Testing information'!J96="","",'Testing information'!J96)</f>
        <v/>
      </c>
      <c r="H79" s="23" t="str">
        <f>IF(OR('Request Testing'!L96&gt;0,'Request Testing'!M96&gt;0,'Request Testing'!N96&gt;0,'Request Testing'!O96&gt;0),'Request Testing'!K96,"")</f>
        <v/>
      </c>
      <c r="I79" s="210" t="str">
        <f>IF('Testing information'!A96&gt;0,'Testing information'!A96,"")</f>
        <v/>
      </c>
      <c r="J79" s="27" t="str">
        <f>IF('Testing information'!AG96="BLOOD CARD","B",IF('Testing information'!AH96="Hair Card","H",IF('Testing information'!AI96="AllFlex Tags","T","")))</f>
        <v/>
      </c>
      <c r="K79" s="28" t="str">
        <f>IF('Request Testing'!J96&gt;0,IF(OR(Y79="K",AA79="K"),(CONCATENATE(AH79," ALTS ",'Request Testing'!J96))),AH79)</f>
        <v/>
      </c>
      <c r="L79" t="str">
        <f>IF('Testing information'!V96="AM","K","")</f>
        <v/>
      </c>
      <c r="M79" t="str">
        <f>IF('Testing information'!W96="NH","K","")</f>
        <v/>
      </c>
      <c r="N79" t="str">
        <f>IF('Testing information'!X96="CA","K","")</f>
        <v/>
      </c>
      <c r="O79" t="str">
        <f>IF('Testing information'!Y96="DD","K","")</f>
        <v/>
      </c>
      <c r="P79" t="str">
        <f>IF('Testing information'!AA96="PHA","K","")</f>
        <v/>
      </c>
      <c r="Q79" t="str">
        <f>IF('Testing information'!Z96="TH","K","")</f>
        <v/>
      </c>
      <c r="R79" t="str">
        <f>IF('Testing information'!AB96="OS","K","")</f>
        <v/>
      </c>
      <c r="S79" t="str">
        <f>IF('Testing information'!AR96="OH","K","")</f>
        <v/>
      </c>
      <c r="T79" s="23" t="str">
        <f>IF('Testing information'!Q96="","","K")</f>
        <v/>
      </c>
      <c r="U79" t="str">
        <f>IF('Testing information'!AQ96="RC","K","")</f>
        <v/>
      </c>
      <c r="V79" s="23" t="str">
        <f>IF('Testing information'!P96="","","K")</f>
        <v/>
      </c>
      <c r="W79" t="str">
        <f>IF('Testing information'!AS96="BVD","K","")</f>
        <v/>
      </c>
      <c r="X79" t="str">
        <f>IF('Testing information'!AP96="DL","K","")</f>
        <v/>
      </c>
      <c r="Y79" t="str">
        <f>IF('Testing information'!AM96="PV","K","")</f>
        <v/>
      </c>
      <c r="Z79" t="str">
        <f t="shared" si="7"/>
        <v/>
      </c>
      <c r="AA79" s="29" t="str">
        <f t="shared" si="4"/>
        <v/>
      </c>
      <c r="AB79" t="str">
        <f>IF('Testing information'!AJ96="GGP-HD","K","")</f>
        <v/>
      </c>
      <c r="AC79" t="str">
        <f>IF('Testing information'!AK96="GGP-LD","K","")</f>
        <v/>
      </c>
      <c r="AD79" t="str">
        <f>IF('Testing information'!AK96="CHR","K","")</f>
        <v/>
      </c>
      <c r="AE79" t="str">
        <f>IF('Testing information'!AL96="GGP-uLD","K","")</f>
        <v/>
      </c>
      <c r="AF79" t="str">
        <f>IF('Testing information'!BA96="Run Panel","DP2","")</f>
        <v/>
      </c>
      <c r="AG79" t="str">
        <f t="shared" si="5"/>
        <v/>
      </c>
      <c r="AH79" s="28" t="str">
        <f t="shared" si="6"/>
        <v/>
      </c>
    </row>
    <row r="80" spans="1:34" ht="14.85" customHeight="1">
      <c r="A80" s="25" t="str">
        <f>IF('Testing information'!AE97="X",'Request Testing'!$C$10,"")</f>
        <v/>
      </c>
      <c r="B80" s="26" t="str">
        <f>IF('Testing information'!AM97="","",A80)</f>
        <v/>
      </c>
      <c r="C80" t="str">
        <f>IF('Testing information'!G97&gt;0,'Testing information'!G97,"")</f>
        <v/>
      </c>
      <c r="D80" s="23" t="str">
        <f>IF('Request Testing'!G97&lt;1,'Testing information'!B97,"")</f>
        <v/>
      </c>
      <c r="E80" t="str">
        <f>IF('Request Testing'!G97&lt;1,'Testing information'!AF97,"")</f>
        <v/>
      </c>
      <c r="F80" s="23" t="str">
        <f>IF(OR('Request Testing'!L97&gt;0,'Request Testing'!M97&gt;0,'Request Testing'!N97&gt;0,'Request Testing'!O97&gt;0),'Request Testing'!I97,"")</f>
        <v/>
      </c>
      <c r="G80" s="23" t="str">
        <f>IF('Testing information'!J97="","",'Testing information'!J97)</f>
        <v/>
      </c>
      <c r="H80" s="23" t="str">
        <f>IF(OR('Request Testing'!L97&gt;0,'Request Testing'!M97&gt;0,'Request Testing'!N97&gt;0,'Request Testing'!O97&gt;0),'Request Testing'!K97,"")</f>
        <v/>
      </c>
      <c r="I80" s="210" t="str">
        <f>IF('Testing information'!A97&gt;0,'Testing information'!A97,"")</f>
        <v/>
      </c>
      <c r="J80" s="27" t="str">
        <f>IF('Testing information'!AG97="BLOOD CARD","B",IF('Testing information'!AH97="Hair Card","H",IF('Testing information'!AI97="AllFlex Tags","T","")))</f>
        <v/>
      </c>
      <c r="K80" s="28" t="str">
        <f>IF('Request Testing'!J97&gt;0,IF(OR(Y80="K",AA80="K"),(CONCATENATE(AH80," ALTS ",'Request Testing'!J97))),AH80)</f>
        <v/>
      </c>
      <c r="L80" t="str">
        <f>IF('Testing information'!V97="AM","K","")</f>
        <v/>
      </c>
      <c r="M80" t="str">
        <f>IF('Testing information'!W97="NH","K","")</f>
        <v/>
      </c>
      <c r="N80" t="str">
        <f>IF('Testing information'!X97="CA","K","")</f>
        <v/>
      </c>
      <c r="O80" t="str">
        <f>IF('Testing information'!Y97="DD","K","")</f>
        <v/>
      </c>
      <c r="P80" t="str">
        <f>IF('Testing information'!AA97="PHA","K","")</f>
        <v/>
      </c>
      <c r="Q80" t="str">
        <f>IF('Testing information'!Z97="TH","K","")</f>
        <v/>
      </c>
      <c r="R80" t="str">
        <f>IF('Testing information'!AB97="OS","K","")</f>
        <v/>
      </c>
      <c r="S80" t="str">
        <f>IF('Testing information'!AR97="OH","K","")</f>
        <v/>
      </c>
      <c r="T80" s="23" t="str">
        <f>IF('Testing information'!Q97="","","K")</f>
        <v/>
      </c>
      <c r="U80" t="str">
        <f>IF('Testing information'!AQ97="RC","K","")</f>
        <v/>
      </c>
      <c r="V80" s="23" t="str">
        <f>IF('Testing information'!P97="","","K")</f>
        <v/>
      </c>
      <c r="W80" t="str">
        <f>IF('Testing information'!AS97="BVD","K","")</f>
        <v/>
      </c>
      <c r="X80" t="str">
        <f>IF('Testing information'!AP97="DL","K","")</f>
        <v/>
      </c>
      <c r="Y80" t="str">
        <f>IF('Testing information'!AM97="PV","K","")</f>
        <v/>
      </c>
      <c r="Z80" t="str">
        <f t="shared" si="7"/>
        <v/>
      </c>
      <c r="AA80" s="29" t="str">
        <f t="shared" si="4"/>
        <v/>
      </c>
      <c r="AB80" t="str">
        <f>IF('Testing information'!AJ97="GGP-HD","K","")</f>
        <v/>
      </c>
      <c r="AC80" t="str">
        <f>IF('Testing information'!AK97="GGP-LD","K","")</f>
        <v/>
      </c>
      <c r="AD80" t="str">
        <f>IF('Testing information'!AK97="CHR","K","")</f>
        <v/>
      </c>
      <c r="AE80" t="str">
        <f>IF('Testing information'!AL97="GGP-uLD","K","")</f>
        <v/>
      </c>
      <c r="AF80" t="str">
        <f>IF('Testing information'!BA97="Run Panel","DP2","")</f>
        <v/>
      </c>
      <c r="AG80" t="str">
        <f t="shared" si="5"/>
        <v/>
      </c>
      <c r="AH80" s="28" t="str">
        <f t="shared" si="6"/>
        <v/>
      </c>
    </row>
    <row r="81" spans="1:34" ht="14.85" customHeight="1">
      <c r="A81" s="25" t="str">
        <f>IF('Testing information'!AE98="X",'Request Testing'!$C$10,"")</f>
        <v/>
      </c>
      <c r="B81" s="26" t="str">
        <f>IF('Testing information'!AM98="","",A81)</f>
        <v/>
      </c>
      <c r="C81" t="str">
        <f>IF('Testing information'!G98&gt;0,'Testing information'!G98,"")</f>
        <v/>
      </c>
      <c r="D81" s="23" t="str">
        <f>IF('Request Testing'!G98&lt;1,'Testing information'!B98,"")</f>
        <v/>
      </c>
      <c r="E81" t="str">
        <f>IF('Request Testing'!G98&lt;1,'Testing information'!AF98,"")</f>
        <v/>
      </c>
      <c r="F81" s="23" t="str">
        <f>IF(OR('Request Testing'!L98&gt;0,'Request Testing'!M98&gt;0,'Request Testing'!N98&gt;0,'Request Testing'!O98&gt;0),'Request Testing'!I98,"")</f>
        <v/>
      </c>
      <c r="G81" s="23" t="str">
        <f>IF('Testing information'!J98="","",'Testing information'!J98)</f>
        <v/>
      </c>
      <c r="H81" s="23" t="str">
        <f>IF(OR('Request Testing'!L98&gt;0,'Request Testing'!M98&gt;0,'Request Testing'!N98&gt;0,'Request Testing'!O98&gt;0),'Request Testing'!K98,"")</f>
        <v/>
      </c>
      <c r="I81" s="210" t="str">
        <f>IF('Testing information'!A98&gt;0,'Testing information'!A98,"")</f>
        <v/>
      </c>
      <c r="J81" s="27" t="str">
        <f>IF('Testing information'!AG98="BLOOD CARD","B",IF('Testing information'!AH98="Hair Card","H",IF('Testing information'!AI98="AllFlex Tags","T","")))</f>
        <v/>
      </c>
      <c r="K81" s="28" t="str">
        <f>IF('Request Testing'!J98&gt;0,IF(OR(Y81="K",AA81="K"),(CONCATENATE(AH81," ALTS ",'Request Testing'!J98))),AH81)</f>
        <v/>
      </c>
      <c r="L81" t="str">
        <f>IF('Testing information'!V98="AM","K","")</f>
        <v/>
      </c>
      <c r="M81" t="str">
        <f>IF('Testing information'!W98="NH","K","")</f>
        <v/>
      </c>
      <c r="N81" t="str">
        <f>IF('Testing information'!X98="CA","K","")</f>
        <v/>
      </c>
      <c r="O81" t="str">
        <f>IF('Testing information'!Y98="DD","K","")</f>
        <v/>
      </c>
      <c r="P81" t="str">
        <f>IF('Testing information'!AA98="PHA","K","")</f>
        <v/>
      </c>
      <c r="Q81" t="str">
        <f>IF('Testing information'!Z98="TH","K","")</f>
        <v/>
      </c>
      <c r="R81" t="str">
        <f>IF('Testing information'!AB98="OS","K","")</f>
        <v/>
      </c>
      <c r="S81" t="str">
        <f>IF('Testing information'!AR98="OH","K","")</f>
        <v/>
      </c>
      <c r="T81" s="23" t="str">
        <f>IF('Testing information'!Q98="","","K")</f>
        <v/>
      </c>
      <c r="U81" t="str">
        <f>IF('Testing information'!AQ98="RC","K","")</f>
        <v/>
      </c>
      <c r="V81" s="23" t="str">
        <f>IF('Testing information'!P98="","","K")</f>
        <v/>
      </c>
      <c r="W81" t="str">
        <f>IF('Testing information'!AS98="BVD","K","")</f>
        <v/>
      </c>
      <c r="X81" t="str">
        <f>IF('Testing information'!AP98="DL","K","")</f>
        <v/>
      </c>
      <c r="Y81" t="str">
        <f>IF('Testing information'!AM98="PV","K","")</f>
        <v/>
      </c>
      <c r="Z81" t="str">
        <f t="shared" si="7"/>
        <v/>
      </c>
      <c r="AA81" s="29" t="str">
        <f t="shared" si="4"/>
        <v/>
      </c>
      <c r="AB81" t="str">
        <f>IF('Testing information'!AJ98="GGP-HD","K","")</f>
        <v/>
      </c>
      <c r="AC81" t="str">
        <f>IF('Testing information'!AK98="GGP-LD","K","")</f>
        <v/>
      </c>
      <c r="AD81" t="str">
        <f>IF('Testing information'!AK98="CHR","K","")</f>
        <v/>
      </c>
      <c r="AE81" t="str">
        <f>IF('Testing information'!AL98="GGP-uLD","K","")</f>
        <v/>
      </c>
      <c r="AF81" t="str">
        <f>IF('Testing information'!BA98="Run Panel","DP2","")</f>
        <v/>
      </c>
      <c r="AG81" t="str">
        <f t="shared" si="5"/>
        <v/>
      </c>
      <c r="AH81" s="28" t="str">
        <f t="shared" si="6"/>
        <v/>
      </c>
    </row>
    <row r="82" spans="1:34" ht="14.85" customHeight="1">
      <c r="A82" s="25" t="str">
        <f>IF('Testing information'!AE99="X",'Request Testing'!$C$10,"")</f>
        <v/>
      </c>
      <c r="B82" s="26" t="str">
        <f>IF('Testing information'!AM99="","",A82)</f>
        <v/>
      </c>
      <c r="C82" t="str">
        <f>IF('Testing information'!G99&gt;0,'Testing information'!G99,"")</f>
        <v/>
      </c>
      <c r="D82" s="23" t="str">
        <f>IF('Request Testing'!G99&lt;1,'Testing information'!B99,"")</f>
        <v/>
      </c>
      <c r="E82" t="str">
        <f>IF('Request Testing'!G99&lt;1,'Testing information'!AF99,"")</f>
        <v/>
      </c>
      <c r="F82" s="23" t="str">
        <f>IF(OR('Request Testing'!L99&gt;0,'Request Testing'!M99&gt;0,'Request Testing'!N99&gt;0,'Request Testing'!O99&gt;0),'Request Testing'!I99,"")</f>
        <v/>
      </c>
      <c r="G82" s="23" t="str">
        <f>IF('Testing information'!J99="","",'Testing information'!J99)</f>
        <v/>
      </c>
      <c r="H82" s="23" t="str">
        <f>IF(OR('Request Testing'!L99&gt;0,'Request Testing'!M99&gt;0,'Request Testing'!N99&gt;0,'Request Testing'!O99&gt;0),'Request Testing'!K99,"")</f>
        <v/>
      </c>
      <c r="I82" s="210" t="str">
        <f>IF('Testing information'!A99&gt;0,'Testing information'!A99,"")</f>
        <v/>
      </c>
      <c r="J82" s="27" t="str">
        <f>IF('Testing information'!AG99="BLOOD CARD","B",IF('Testing information'!AH99="Hair Card","H",IF('Testing information'!AI99="AllFlex Tags","T","")))</f>
        <v/>
      </c>
      <c r="K82" s="28" t="str">
        <f>IF('Request Testing'!J99&gt;0,IF(OR(Y82="K",AA82="K"),(CONCATENATE(AH82," ALTS ",'Request Testing'!J99))),AH82)</f>
        <v/>
      </c>
      <c r="L82" t="str">
        <f>IF('Testing information'!V99="AM","K","")</f>
        <v/>
      </c>
      <c r="M82" t="str">
        <f>IF('Testing information'!W99="NH","K","")</f>
        <v/>
      </c>
      <c r="N82" t="str">
        <f>IF('Testing information'!X99="CA","K","")</f>
        <v/>
      </c>
      <c r="O82" t="str">
        <f>IF('Testing information'!Y99="DD","K","")</f>
        <v/>
      </c>
      <c r="P82" t="str">
        <f>IF('Testing information'!AA99="PHA","K","")</f>
        <v/>
      </c>
      <c r="Q82" t="str">
        <f>IF('Testing information'!Z99="TH","K","")</f>
        <v/>
      </c>
      <c r="R82" t="str">
        <f>IF('Testing information'!AB99="OS","K","")</f>
        <v/>
      </c>
      <c r="S82" t="str">
        <f>IF('Testing information'!AR99="OH","K","")</f>
        <v/>
      </c>
      <c r="T82" s="23" t="str">
        <f>IF('Testing information'!Q99="","","K")</f>
        <v/>
      </c>
      <c r="U82" t="str">
        <f>IF('Testing information'!AQ99="RC","K","")</f>
        <v/>
      </c>
      <c r="V82" s="23" t="str">
        <f>IF('Testing information'!P99="","","K")</f>
        <v/>
      </c>
      <c r="W82" t="str">
        <f>IF('Testing information'!AS99="BVD","K","")</f>
        <v/>
      </c>
      <c r="X82" t="str">
        <f>IF('Testing information'!AP99="DL","K","")</f>
        <v/>
      </c>
      <c r="Y82" t="str">
        <f>IF('Testing information'!AM99="PV","K","")</f>
        <v/>
      </c>
      <c r="Z82" t="str">
        <f t="shared" si="7"/>
        <v/>
      </c>
      <c r="AA82" s="29" t="str">
        <f t="shared" si="4"/>
        <v/>
      </c>
      <c r="AB82" t="str">
        <f>IF('Testing information'!AJ99="GGP-HD","K","")</f>
        <v/>
      </c>
      <c r="AC82" t="str">
        <f>IF('Testing information'!AK99="GGP-LD","K","")</f>
        <v/>
      </c>
      <c r="AD82" t="str">
        <f>IF('Testing information'!AK99="CHR","K","")</f>
        <v/>
      </c>
      <c r="AE82" t="str">
        <f>IF('Testing information'!AL99="GGP-uLD","K","")</f>
        <v/>
      </c>
      <c r="AF82" t="str">
        <f>IF('Testing information'!BA99="Run Panel","DP2","")</f>
        <v/>
      </c>
      <c r="AG82" t="str">
        <f t="shared" si="5"/>
        <v/>
      </c>
      <c r="AH82" s="28" t="str">
        <f t="shared" si="6"/>
        <v/>
      </c>
    </row>
    <row r="83" spans="1:34" ht="14.85" customHeight="1">
      <c r="A83" s="25" t="str">
        <f>IF('Testing information'!AE100="X",'Request Testing'!$C$10,"")</f>
        <v/>
      </c>
      <c r="B83" s="26" t="str">
        <f>IF('Testing information'!AM100="","",A83)</f>
        <v/>
      </c>
      <c r="C83" t="str">
        <f>IF('Testing information'!G100&gt;0,'Testing information'!G100,"")</f>
        <v/>
      </c>
      <c r="D83" s="23" t="str">
        <f>IF('Request Testing'!G100&lt;1,'Testing information'!B100,"")</f>
        <v/>
      </c>
      <c r="E83" t="str">
        <f>IF('Request Testing'!G100&lt;1,'Testing information'!AF100,"")</f>
        <v/>
      </c>
      <c r="F83" s="23" t="str">
        <f>IF(OR('Request Testing'!L100&gt;0,'Request Testing'!M100&gt;0,'Request Testing'!N100&gt;0,'Request Testing'!O100&gt;0),'Request Testing'!I100,"")</f>
        <v/>
      </c>
      <c r="G83" s="23" t="str">
        <f>IF('Testing information'!J100="","",'Testing information'!J100)</f>
        <v/>
      </c>
      <c r="H83" s="23" t="str">
        <f>IF(OR('Request Testing'!L100&gt;0,'Request Testing'!M100&gt;0,'Request Testing'!N100&gt;0,'Request Testing'!O100&gt;0),'Request Testing'!K100,"")</f>
        <v/>
      </c>
      <c r="I83" s="210" t="str">
        <f>IF('Testing information'!A100&gt;0,'Testing information'!A100,"")</f>
        <v/>
      </c>
      <c r="J83" s="27" t="str">
        <f>IF('Testing information'!AG100="BLOOD CARD","B",IF('Testing information'!AH100="Hair Card","H",IF('Testing information'!AI100="AllFlex Tags","T","")))</f>
        <v/>
      </c>
      <c r="K83" s="28" t="str">
        <f>IF('Request Testing'!J100&gt;0,IF(OR(Y83="K",AA83="K"),(CONCATENATE(AH83," ALTS ",'Request Testing'!J100))),AH83)</f>
        <v/>
      </c>
      <c r="L83" t="str">
        <f>IF('Testing information'!V100="AM","K","")</f>
        <v/>
      </c>
      <c r="M83" t="str">
        <f>IF('Testing information'!W100="NH","K","")</f>
        <v/>
      </c>
      <c r="N83" t="str">
        <f>IF('Testing information'!X100="CA","K","")</f>
        <v/>
      </c>
      <c r="O83" t="str">
        <f>IF('Testing information'!Y100="DD","K","")</f>
        <v/>
      </c>
      <c r="P83" t="str">
        <f>IF('Testing information'!AA100="PHA","K","")</f>
        <v/>
      </c>
      <c r="Q83" t="str">
        <f>IF('Testing information'!Z100="TH","K","")</f>
        <v/>
      </c>
      <c r="R83" t="str">
        <f>IF('Testing information'!AB100="OS","K","")</f>
        <v/>
      </c>
      <c r="S83" t="str">
        <f>IF('Testing information'!AR100="OH","K","")</f>
        <v/>
      </c>
      <c r="T83" s="23" t="str">
        <f>IF('Testing information'!Q100="","","K")</f>
        <v/>
      </c>
      <c r="U83" t="str">
        <f>IF('Testing information'!AQ100="RC","K","")</f>
        <v/>
      </c>
      <c r="V83" s="23" t="str">
        <f>IF('Testing information'!P100="","","K")</f>
        <v/>
      </c>
      <c r="W83" t="str">
        <f>IF('Testing information'!AS100="BVD","K","")</f>
        <v/>
      </c>
      <c r="X83" t="str">
        <f>IF('Testing information'!AP100="DL","K","")</f>
        <v/>
      </c>
      <c r="Y83" t="str">
        <f>IF('Testing information'!AM100="PV","K","")</f>
        <v/>
      </c>
      <c r="Z83" t="str">
        <f t="shared" si="7"/>
        <v/>
      </c>
      <c r="AA83" s="29" t="str">
        <f t="shared" si="4"/>
        <v/>
      </c>
      <c r="AB83" t="str">
        <f>IF('Testing information'!AJ100="GGP-HD","K","")</f>
        <v/>
      </c>
      <c r="AC83" t="str">
        <f>IF('Testing information'!AK100="GGP-LD","K","")</f>
        <v/>
      </c>
      <c r="AD83" t="str">
        <f>IF('Testing information'!AK100="CHR","K","")</f>
        <v/>
      </c>
      <c r="AE83" t="str">
        <f>IF('Testing information'!AL100="GGP-uLD","K","")</f>
        <v/>
      </c>
      <c r="AF83" t="str">
        <f>IF('Testing information'!BA100="Run Panel","DP2","")</f>
        <v/>
      </c>
      <c r="AG83" t="str">
        <f t="shared" si="5"/>
        <v/>
      </c>
      <c r="AH83" s="28" t="str">
        <f t="shared" si="6"/>
        <v/>
      </c>
    </row>
    <row r="84" spans="1:34" ht="14.85" customHeight="1">
      <c r="A84" s="25" t="str">
        <f>IF('Testing information'!AE101="X",'Request Testing'!$C$10,"")</f>
        <v/>
      </c>
      <c r="B84" s="26" t="str">
        <f>IF('Testing information'!AM101="","",A84)</f>
        <v/>
      </c>
      <c r="C84" t="str">
        <f>IF('Testing information'!G101&gt;0,'Testing information'!G101,"")</f>
        <v/>
      </c>
      <c r="D84" s="23" t="str">
        <f>IF('Request Testing'!G101&lt;1,'Testing information'!B101,"")</f>
        <v/>
      </c>
      <c r="E84" t="str">
        <f>IF('Request Testing'!G101&lt;1,'Testing information'!AF101,"")</f>
        <v/>
      </c>
      <c r="F84" s="23" t="str">
        <f>IF(OR('Request Testing'!L101&gt;0,'Request Testing'!M101&gt;0,'Request Testing'!N101&gt;0,'Request Testing'!O101&gt;0),'Request Testing'!I101,"")</f>
        <v/>
      </c>
      <c r="G84" s="23" t="str">
        <f>IF('Testing information'!J101="","",'Testing information'!J101)</f>
        <v/>
      </c>
      <c r="H84" s="23" t="str">
        <f>IF(OR('Request Testing'!L101&gt;0,'Request Testing'!M101&gt;0,'Request Testing'!N101&gt;0,'Request Testing'!O101&gt;0),'Request Testing'!K101,"")</f>
        <v/>
      </c>
      <c r="I84" s="210" t="str">
        <f>IF('Testing information'!A101&gt;0,'Testing information'!A101,"")</f>
        <v/>
      </c>
      <c r="J84" s="27" t="str">
        <f>IF('Testing information'!AG101="BLOOD CARD","B",IF('Testing information'!AH101="Hair Card","H",IF('Testing information'!AI101="AllFlex Tags","T","")))</f>
        <v/>
      </c>
      <c r="K84" s="28" t="str">
        <f>IF('Request Testing'!J101&gt;0,IF(OR(Y84="K",AA84="K"),(CONCATENATE(AH84," ALTS ",'Request Testing'!J101))),AH84)</f>
        <v/>
      </c>
      <c r="L84" t="str">
        <f>IF('Testing information'!V101="AM","K","")</f>
        <v/>
      </c>
      <c r="M84" t="str">
        <f>IF('Testing information'!W101="NH","K","")</f>
        <v/>
      </c>
      <c r="N84" t="str">
        <f>IF('Testing information'!X101="CA","K","")</f>
        <v/>
      </c>
      <c r="O84" t="str">
        <f>IF('Testing information'!Y101="DD","K","")</f>
        <v/>
      </c>
      <c r="P84" t="str">
        <f>IF('Testing information'!AA101="PHA","K","")</f>
        <v/>
      </c>
      <c r="Q84" t="str">
        <f>IF('Testing information'!Z101="TH","K","")</f>
        <v/>
      </c>
      <c r="R84" t="str">
        <f>IF('Testing information'!AB101="OS","K","")</f>
        <v/>
      </c>
      <c r="S84" t="str">
        <f>IF('Testing information'!AR101="OH","K","")</f>
        <v/>
      </c>
      <c r="T84" s="23" t="str">
        <f>IF('Testing information'!Q101="","","K")</f>
        <v/>
      </c>
      <c r="U84" t="str">
        <f>IF('Testing information'!AQ101="RC","K","")</f>
        <v/>
      </c>
      <c r="V84" s="23" t="str">
        <f>IF('Testing information'!P101="","","K")</f>
        <v/>
      </c>
      <c r="W84" t="str">
        <f>IF('Testing information'!AS101="BVD","K","")</f>
        <v/>
      </c>
      <c r="X84" t="str">
        <f>IF('Testing information'!AP101="DL","K","")</f>
        <v/>
      </c>
      <c r="Y84" t="str">
        <f>IF('Testing information'!AM101="PV","K","")</f>
        <v/>
      </c>
      <c r="Z84" t="str">
        <f t="shared" si="7"/>
        <v/>
      </c>
      <c r="AA84" s="29" t="str">
        <f t="shared" si="4"/>
        <v/>
      </c>
      <c r="AB84" t="str">
        <f>IF('Testing information'!AJ101="GGP-HD","K","")</f>
        <v/>
      </c>
      <c r="AC84" t="str">
        <f>IF('Testing information'!AK101="GGP-LD","K","")</f>
        <v/>
      </c>
      <c r="AD84" t="str">
        <f>IF('Testing information'!AK101="CHR","K","")</f>
        <v/>
      </c>
      <c r="AE84" t="str">
        <f>IF('Testing information'!AL101="GGP-uLD","K","")</f>
        <v/>
      </c>
      <c r="AF84" t="str">
        <f>IF('Testing information'!BA101="Run Panel","DP2","")</f>
        <v/>
      </c>
      <c r="AG84" t="str">
        <f t="shared" si="5"/>
        <v/>
      </c>
      <c r="AH84" s="28" t="str">
        <f t="shared" si="6"/>
        <v/>
      </c>
    </row>
    <row r="85" spans="1:34" ht="14.85" customHeight="1">
      <c r="A85" s="25" t="str">
        <f>IF('Testing information'!AE102="X",'Request Testing'!$C$10,"")</f>
        <v/>
      </c>
      <c r="B85" s="26" t="str">
        <f>IF('Testing information'!AM102="","",A85)</f>
        <v/>
      </c>
      <c r="C85" t="str">
        <f>IF('Testing information'!G102&gt;0,'Testing information'!G102,"")</f>
        <v/>
      </c>
      <c r="D85" s="23" t="str">
        <f>IF('Request Testing'!G102&lt;1,'Testing information'!B102,"")</f>
        <v/>
      </c>
      <c r="E85" t="str">
        <f>IF('Request Testing'!G102&lt;1,'Testing information'!AF102,"")</f>
        <v/>
      </c>
      <c r="F85" s="23" t="str">
        <f>IF(OR('Request Testing'!L102&gt;0,'Request Testing'!M102&gt;0,'Request Testing'!N102&gt;0,'Request Testing'!O102&gt;0),'Request Testing'!I102,"")</f>
        <v/>
      </c>
      <c r="G85" s="23" t="str">
        <f>IF('Testing information'!J102="","",'Testing information'!J102)</f>
        <v/>
      </c>
      <c r="H85" s="23" t="str">
        <f>IF(OR('Request Testing'!L102&gt;0,'Request Testing'!M102&gt;0,'Request Testing'!N102&gt;0,'Request Testing'!O102&gt;0),'Request Testing'!K102,"")</f>
        <v/>
      </c>
      <c r="I85" s="210" t="str">
        <f>IF('Testing information'!A102&gt;0,'Testing information'!A102,"")</f>
        <v/>
      </c>
      <c r="J85" s="27" t="str">
        <f>IF('Testing information'!AG102="BLOOD CARD","B",IF('Testing information'!AH102="Hair Card","H",IF('Testing information'!AI102="AllFlex Tags","T","")))</f>
        <v/>
      </c>
      <c r="K85" s="28" t="str">
        <f>IF('Request Testing'!J102&gt;0,IF(OR(Y85="K",AA85="K"),(CONCATENATE(AH85," ALTS ",'Request Testing'!J102))),AH85)</f>
        <v/>
      </c>
      <c r="L85" t="str">
        <f>IF('Testing information'!V102="AM","K","")</f>
        <v/>
      </c>
      <c r="M85" t="str">
        <f>IF('Testing information'!W102="NH","K","")</f>
        <v/>
      </c>
      <c r="N85" t="str">
        <f>IF('Testing information'!X102="CA","K","")</f>
        <v/>
      </c>
      <c r="O85" t="str">
        <f>IF('Testing information'!Y102="DD","K","")</f>
        <v/>
      </c>
      <c r="P85" t="str">
        <f>IF('Testing information'!AA102="PHA","K","")</f>
        <v/>
      </c>
      <c r="Q85" t="str">
        <f>IF('Testing information'!Z102="TH","K","")</f>
        <v/>
      </c>
      <c r="R85" t="str">
        <f>IF('Testing information'!AB102="OS","K","")</f>
        <v/>
      </c>
      <c r="S85" t="str">
        <f>IF('Testing information'!AR102="OH","K","")</f>
        <v/>
      </c>
      <c r="T85" s="23" t="str">
        <f>IF('Testing information'!Q102="","","K")</f>
        <v/>
      </c>
      <c r="U85" t="str">
        <f>IF('Testing information'!AQ102="RC","K","")</f>
        <v/>
      </c>
      <c r="V85" s="23" t="str">
        <f>IF('Testing information'!P102="","","K")</f>
        <v/>
      </c>
      <c r="W85" t="str">
        <f>IF('Testing information'!AS102="BVD","K","")</f>
        <v/>
      </c>
      <c r="X85" t="str">
        <f>IF('Testing information'!AP102="DL","K","")</f>
        <v/>
      </c>
      <c r="Y85" t="str">
        <f>IF('Testing information'!AM102="PV","K","")</f>
        <v/>
      </c>
      <c r="Z85" t="str">
        <f t="shared" si="7"/>
        <v/>
      </c>
      <c r="AA85" s="29" t="str">
        <f t="shared" si="4"/>
        <v/>
      </c>
      <c r="AB85" t="str">
        <f>IF('Testing information'!AJ102="GGP-HD","K","")</f>
        <v/>
      </c>
      <c r="AC85" t="str">
        <f>IF('Testing information'!AK102="GGP-LD","K","")</f>
        <v/>
      </c>
      <c r="AD85" t="str">
        <f>IF('Testing information'!AK102="CHR","K","")</f>
        <v/>
      </c>
      <c r="AE85" t="str">
        <f>IF('Testing information'!AL102="GGP-uLD","K","")</f>
        <v/>
      </c>
      <c r="AF85" t="str">
        <f>IF('Testing information'!BA102="Run Panel","DP2","")</f>
        <v/>
      </c>
      <c r="AG85" t="str">
        <f t="shared" si="5"/>
        <v/>
      </c>
      <c r="AH85" s="28" t="str">
        <f t="shared" si="6"/>
        <v/>
      </c>
    </row>
    <row r="86" spans="1:34" ht="14.85" customHeight="1">
      <c r="A86" s="25" t="str">
        <f>IF('Testing information'!AE103="X",'Request Testing'!$C$10,"")</f>
        <v/>
      </c>
      <c r="B86" s="26" t="str">
        <f>IF('Testing information'!AM103="","",A86)</f>
        <v/>
      </c>
      <c r="C86" t="str">
        <f>IF('Testing information'!G103&gt;0,'Testing information'!G103,"")</f>
        <v/>
      </c>
      <c r="D86" s="23" t="str">
        <f>IF('Request Testing'!G103&lt;1,'Testing information'!B103,"")</f>
        <v/>
      </c>
      <c r="E86" t="str">
        <f>IF('Request Testing'!G103&lt;1,'Testing information'!AF103,"")</f>
        <v/>
      </c>
      <c r="F86" s="23" t="str">
        <f>IF(OR('Request Testing'!L103&gt;0,'Request Testing'!M103&gt;0,'Request Testing'!N103&gt;0,'Request Testing'!O103&gt;0),'Request Testing'!I103,"")</f>
        <v/>
      </c>
      <c r="G86" s="23" t="str">
        <f>IF('Testing information'!J103="","",'Testing information'!J103)</f>
        <v/>
      </c>
      <c r="H86" s="23" t="str">
        <f>IF(OR('Request Testing'!L103&gt;0,'Request Testing'!M103&gt;0,'Request Testing'!N103&gt;0,'Request Testing'!O103&gt;0),'Request Testing'!K103,"")</f>
        <v/>
      </c>
      <c r="I86" s="210" t="str">
        <f>IF('Testing information'!A103&gt;0,'Testing information'!A103,"")</f>
        <v/>
      </c>
      <c r="J86" s="27" t="str">
        <f>IF('Testing information'!AG103="BLOOD CARD","B",IF('Testing information'!AH103="Hair Card","H",IF('Testing information'!AI103="AllFlex Tags","T","")))</f>
        <v/>
      </c>
      <c r="K86" s="28" t="str">
        <f>IF('Request Testing'!J103&gt;0,IF(OR(Y86="K",AA86="K"),(CONCATENATE(AH86," ALTS ",'Request Testing'!J103))),AH86)</f>
        <v/>
      </c>
      <c r="L86" t="str">
        <f>IF('Testing information'!V103="AM","K","")</f>
        <v/>
      </c>
      <c r="M86" t="str">
        <f>IF('Testing information'!W103="NH","K","")</f>
        <v/>
      </c>
      <c r="N86" t="str">
        <f>IF('Testing information'!X103="CA","K","")</f>
        <v/>
      </c>
      <c r="O86" t="str">
        <f>IF('Testing information'!Y103="DD","K","")</f>
        <v/>
      </c>
      <c r="P86" t="str">
        <f>IF('Testing information'!AA103="PHA","K","")</f>
        <v/>
      </c>
      <c r="Q86" t="str">
        <f>IF('Testing information'!Z103="TH","K","")</f>
        <v/>
      </c>
      <c r="R86" t="str">
        <f>IF('Testing information'!AB103="OS","K","")</f>
        <v/>
      </c>
      <c r="S86" t="str">
        <f>IF('Testing information'!AR103="OH","K","")</f>
        <v/>
      </c>
      <c r="T86" s="23" t="str">
        <f>IF('Testing information'!Q103="","","K")</f>
        <v/>
      </c>
      <c r="U86" t="str">
        <f>IF('Testing information'!AQ103="RC","K","")</f>
        <v/>
      </c>
      <c r="V86" s="23" t="str">
        <f>IF('Testing information'!P103="","","K")</f>
        <v/>
      </c>
      <c r="W86" t="str">
        <f>IF('Testing information'!AS103="BVD","K","")</f>
        <v/>
      </c>
      <c r="X86" t="str">
        <f>IF('Testing information'!AP103="DL","K","")</f>
        <v/>
      </c>
      <c r="Y86" t="str">
        <f>IF('Testing information'!AM103="PV","K","")</f>
        <v/>
      </c>
      <c r="Z86" t="str">
        <f t="shared" si="7"/>
        <v/>
      </c>
      <c r="AA86" s="29" t="str">
        <f t="shared" si="4"/>
        <v/>
      </c>
      <c r="AB86" t="str">
        <f>IF('Testing information'!AJ103="GGP-HD","K","")</f>
        <v/>
      </c>
      <c r="AC86" t="str">
        <f>IF('Testing information'!AK103="GGP-LD","K","")</f>
        <v/>
      </c>
      <c r="AD86" t="str">
        <f>IF('Testing information'!AK103="CHR","K","")</f>
        <v/>
      </c>
      <c r="AE86" t="str">
        <f>IF('Testing information'!AL103="GGP-uLD","K","")</f>
        <v/>
      </c>
      <c r="AF86" t="str">
        <f>IF('Testing information'!BA103="Run Panel","DP2","")</f>
        <v/>
      </c>
      <c r="AG86" t="str">
        <f t="shared" si="5"/>
        <v/>
      </c>
      <c r="AH86" s="28" t="str">
        <f t="shared" si="6"/>
        <v/>
      </c>
    </row>
    <row r="87" spans="1:34" ht="14.85" customHeight="1">
      <c r="A87" s="25" t="str">
        <f>IF('Testing information'!AE104="X",'Request Testing'!$C$10,"")</f>
        <v/>
      </c>
      <c r="B87" s="26" t="str">
        <f>IF('Testing information'!AM104="","",A87)</f>
        <v/>
      </c>
      <c r="C87" t="str">
        <f>IF('Testing information'!G104&gt;0,'Testing information'!G104,"")</f>
        <v/>
      </c>
      <c r="D87" s="23" t="str">
        <f>IF('Request Testing'!G104&lt;1,'Testing information'!B104,"")</f>
        <v/>
      </c>
      <c r="E87" t="str">
        <f>IF('Request Testing'!G104&lt;1,'Testing information'!AF104,"")</f>
        <v/>
      </c>
      <c r="F87" s="23" t="str">
        <f>IF(OR('Request Testing'!L104&gt;0,'Request Testing'!M104&gt;0,'Request Testing'!N104&gt;0,'Request Testing'!O104&gt;0),'Request Testing'!I104,"")</f>
        <v/>
      </c>
      <c r="G87" s="23" t="str">
        <f>IF('Testing information'!J104="","",'Testing information'!J104)</f>
        <v/>
      </c>
      <c r="H87" s="23" t="str">
        <f>IF(OR('Request Testing'!L104&gt;0,'Request Testing'!M104&gt;0,'Request Testing'!N104&gt;0,'Request Testing'!O104&gt;0),'Request Testing'!K104,"")</f>
        <v/>
      </c>
      <c r="I87" s="210" t="str">
        <f>IF('Testing information'!A104&gt;0,'Testing information'!A104,"")</f>
        <v/>
      </c>
      <c r="J87" s="27" t="str">
        <f>IF('Testing information'!AG104="BLOOD CARD","B",IF('Testing information'!AH104="Hair Card","H",IF('Testing information'!AI104="AllFlex Tags","T","")))</f>
        <v/>
      </c>
      <c r="K87" s="28" t="str">
        <f>IF('Request Testing'!J104&gt;0,IF(OR(Y87="K",AA87="K"),(CONCATENATE(AH87," ALTS ",'Request Testing'!J104))),AH87)</f>
        <v/>
      </c>
      <c r="L87" t="str">
        <f>IF('Testing information'!V104="AM","K","")</f>
        <v/>
      </c>
      <c r="M87" t="str">
        <f>IF('Testing information'!W104="NH","K","")</f>
        <v/>
      </c>
      <c r="N87" t="str">
        <f>IF('Testing information'!X104="CA","K","")</f>
        <v/>
      </c>
      <c r="O87" t="str">
        <f>IF('Testing information'!Y104="DD","K","")</f>
        <v/>
      </c>
      <c r="P87" t="str">
        <f>IF('Testing information'!AA104="PHA","K","")</f>
        <v/>
      </c>
      <c r="Q87" t="str">
        <f>IF('Testing information'!Z104="TH","K","")</f>
        <v/>
      </c>
      <c r="R87" t="str">
        <f>IF('Testing information'!AB104="OS","K","")</f>
        <v/>
      </c>
      <c r="S87" t="str">
        <f>IF('Testing information'!AR104="OH","K","")</f>
        <v/>
      </c>
      <c r="T87" s="23" t="str">
        <f>IF('Testing information'!Q104="","","K")</f>
        <v/>
      </c>
      <c r="U87" t="str">
        <f>IF('Testing information'!AQ104="RC","K","")</f>
        <v/>
      </c>
      <c r="V87" s="23" t="str">
        <f>IF('Testing information'!P104="","","K")</f>
        <v/>
      </c>
      <c r="W87" t="str">
        <f>IF('Testing information'!AS104="BVD","K","")</f>
        <v/>
      </c>
      <c r="X87" t="str">
        <f>IF('Testing information'!AP104="DL","K","")</f>
        <v/>
      </c>
      <c r="Y87" t="str">
        <f>IF('Testing information'!AM104="PV","K","")</f>
        <v/>
      </c>
      <c r="Z87" t="str">
        <f t="shared" si="7"/>
        <v/>
      </c>
      <c r="AA87" s="29" t="str">
        <f t="shared" si="4"/>
        <v/>
      </c>
      <c r="AB87" t="str">
        <f>IF('Testing information'!AJ104="GGP-HD","K","")</f>
        <v/>
      </c>
      <c r="AC87" t="str">
        <f>IF('Testing information'!AK104="GGP-LD","K","")</f>
        <v/>
      </c>
      <c r="AD87" t="str">
        <f>IF('Testing information'!AK104="CHR","K","")</f>
        <v/>
      </c>
      <c r="AE87" t="str">
        <f>IF('Testing information'!AL104="GGP-uLD","K","")</f>
        <v/>
      </c>
      <c r="AF87" t="str">
        <f>IF('Testing information'!BA104="Run Panel","DP2","")</f>
        <v/>
      </c>
      <c r="AG87" t="str">
        <f t="shared" si="5"/>
        <v/>
      </c>
      <c r="AH87" s="28" t="str">
        <f t="shared" si="6"/>
        <v/>
      </c>
    </row>
    <row r="88" spans="1:34" ht="14.85" customHeight="1">
      <c r="A88" s="25" t="str">
        <f>IF('Testing information'!AE105="X",'Request Testing'!$C$10,"")</f>
        <v/>
      </c>
      <c r="B88" s="26" t="str">
        <f>IF('Testing information'!AM105="","",A88)</f>
        <v/>
      </c>
      <c r="C88" t="str">
        <f>IF('Testing information'!G105&gt;0,'Testing information'!G105,"")</f>
        <v/>
      </c>
      <c r="D88" s="23" t="str">
        <f>IF('Request Testing'!G105&lt;1,'Testing information'!B105,"")</f>
        <v/>
      </c>
      <c r="E88" t="str">
        <f>IF('Request Testing'!G105&lt;1,'Testing information'!AF105,"")</f>
        <v/>
      </c>
      <c r="F88" s="23" t="str">
        <f>IF(OR('Request Testing'!L105&gt;0,'Request Testing'!M105&gt;0,'Request Testing'!N105&gt;0,'Request Testing'!O105&gt;0),'Request Testing'!I105,"")</f>
        <v/>
      </c>
      <c r="G88" s="23" t="str">
        <f>IF('Testing information'!J105="","",'Testing information'!J105)</f>
        <v/>
      </c>
      <c r="H88" s="23" t="str">
        <f>IF(OR('Request Testing'!L105&gt;0,'Request Testing'!M105&gt;0,'Request Testing'!N105&gt;0,'Request Testing'!O105&gt;0),'Request Testing'!K105,"")</f>
        <v/>
      </c>
      <c r="I88" s="210" t="str">
        <f>IF('Testing information'!A105&gt;0,'Testing information'!A105,"")</f>
        <v/>
      </c>
      <c r="J88" s="27" t="str">
        <f>IF('Testing information'!AG105="BLOOD CARD","B",IF('Testing information'!AH105="Hair Card","H",IF('Testing information'!AI105="AllFlex Tags","T","")))</f>
        <v/>
      </c>
      <c r="K88" s="28" t="str">
        <f>IF('Request Testing'!J105&gt;0,IF(OR(Y88="K",AA88="K"),(CONCATENATE(AH88," ALTS ",'Request Testing'!J105))),AH88)</f>
        <v/>
      </c>
      <c r="L88" t="str">
        <f>IF('Testing information'!V105="AM","K","")</f>
        <v/>
      </c>
      <c r="M88" t="str">
        <f>IF('Testing information'!W105="NH","K","")</f>
        <v/>
      </c>
      <c r="N88" t="str">
        <f>IF('Testing information'!X105="CA","K","")</f>
        <v/>
      </c>
      <c r="O88" t="str">
        <f>IF('Testing information'!Y105="DD","K","")</f>
        <v/>
      </c>
      <c r="P88" t="str">
        <f>IF('Testing information'!AA105="PHA","K","")</f>
        <v/>
      </c>
      <c r="Q88" t="str">
        <f>IF('Testing information'!Z105="TH","K","")</f>
        <v/>
      </c>
      <c r="R88" t="str">
        <f>IF('Testing information'!AB105="OS","K","")</f>
        <v/>
      </c>
      <c r="S88" t="str">
        <f>IF('Testing information'!AR105="OH","K","")</f>
        <v/>
      </c>
      <c r="T88" s="23" t="str">
        <f>IF('Testing information'!Q105="","","K")</f>
        <v/>
      </c>
      <c r="U88" t="str">
        <f>IF('Testing information'!AQ105="RC","K","")</f>
        <v/>
      </c>
      <c r="V88" s="23" t="str">
        <f>IF('Testing information'!P105="","","K")</f>
        <v/>
      </c>
      <c r="W88" t="str">
        <f>IF('Testing information'!AS105="BVD","K","")</f>
        <v/>
      </c>
      <c r="X88" t="str">
        <f>IF('Testing information'!AP105="DL","K","")</f>
        <v/>
      </c>
      <c r="Y88" t="str">
        <f>IF('Testing information'!AM105="PV","K","")</f>
        <v/>
      </c>
      <c r="Z88" t="str">
        <f t="shared" si="7"/>
        <v/>
      </c>
      <c r="AA88" s="29" t="str">
        <f t="shared" si="4"/>
        <v/>
      </c>
      <c r="AB88" t="str">
        <f>IF('Testing information'!AJ105="GGP-HD","K","")</f>
        <v/>
      </c>
      <c r="AC88" t="str">
        <f>IF('Testing information'!AK105="GGP-LD","K","")</f>
        <v/>
      </c>
      <c r="AD88" t="str">
        <f>IF('Testing information'!AK105="CHR","K","")</f>
        <v/>
      </c>
      <c r="AE88" t="str">
        <f>IF('Testing information'!AL105="GGP-uLD","K","")</f>
        <v/>
      </c>
      <c r="AF88" t="str">
        <f>IF('Testing information'!BA105="Run Panel","DP2","")</f>
        <v/>
      </c>
      <c r="AG88" t="str">
        <f t="shared" si="5"/>
        <v/>
      </c>
      <c r="AH88" s="28" t="str">
        <f t="shared" si="6"/>
        <v/>
      </c>
    </row>
    <row r="89" spans="1:34" ht="14.85" customHeight="1">
      <c r="A89" s="25" t="str">
        <f>IF('Testing information'!AE106="X",'Request Testing'!$C$10,"")</f>
        <v/>
      </c>
      <c r="B89" s="26" t="str">
        <f>IF('Testing information'!AM106="","",A89)</f>
        <v/>
      </c>
      <c r="C89" t="str">
        <f>IF('Testing information'!G106&gt;0,'Testing information'!G106,"")</f>
        <v/>
      </c>
      <c r="D89" s="23" t="str">
        <f>IF('Request Testing'!G106&lt;1,'Testing information'!B106,"")</f>
        <v/>
      </c>
      <c r="E89" t="str">
        <f>IF('Request Testing'!G106&lt;1,'Testing information'!AF106,"")</f>
        <v/>
      </c>
      <c r="F89" s="23" t="str">
        <f>IF(OR('Request Testing'!L106&gt;0,'Request Testing'!M106&gt;0,'Request Testing'!N106&gt;0,'Request Testing'!O106&gt;0),'Request Testing'!I106,"")</f>
        <v/>
      </c>
      <c r="G89" s="23" t="str">
        <f>IF('Testing information'!J106="","",'Testing information'!J106)</f>
        <v/>
      </c>
      <c r="H89" s="23" t="str">
        <f>IF(OR('Request Testing'!L106&gt;0,'Request Testing'!M106&gt;0,'Request Testing'!N106&gt;0,'Request Testing'!O106&gt;0),'Request Testing'!K106,"")</f>
        <v/>
      </c>
      <c r="I89" s="210" t="str">
        <f>IF('Testing information'!A106&gt;0,'Testing information'!A106,"")</f>
        <v/>
      </c>
      <c r="J89" s="27" t="str">
        <f>IF('Testing information'!AG106="BLOOD CARD","B",IF('Testing information'!AH106="Hair Card","H",IF('Testing information'!AI106="AllFlex Tags","T","")))</f>
        <v/>
      </c>
      <c r="K89" s="28" t="str">
        <f>IF('Request Testing'!J106&gt;0,IF(OR(Y89="K",AA89="K"),(CONCATENATE(AH89," ALTS ",'Request Testing'!J106))),AH89)</f>
        <v/>
      </c>
      <c r="L89" t="str">
        <f>IF('Testing information'!V106="AM","K","")</f>
        <v/>
      </c>
      <c r="M89" t="str">
        <f>IF('Testing information'!W106="NH","K","")</f>
        <v/>
      </c>
      <c r="N89" t="str">
        <f>IF('Testing information'!X106="CA","K","")</f>
        <v/>
      </c>
      <c r="O89" t="str">
        <f>IF('Testing information'!Y106="DD","K","")</f>
        <v/>
      </c>
      <c r="P89" t="str">
        <f>IF('Testing information'!AA106="PHA","K","")</f>
        <v/>
      </c>
      <c r="Q89" t="str">
        <f>IF('Testing information'!Z106="TH","K","")</f>
        <v/>
      </c>
      <c r="R89" t="str">
        <f>IF('Testing information'!AB106="OS","K","")</f>
        <v/>
      </c>
      <c r="S89" t="str">
        <f>IF('Testing information'!AR106="OH","K","")</f>
        <v/>
      </c>
      <c r="T89" s="23" t="str">
        <f>IF('Testing information'!Q106="","","K")</f>
        <v/>
      </c>
      <c r="U89" t="str">
        <f>IF('Testing information'!AQ106="RC","K","")</f>
        <v/>
      </c>
      <c r="V89" s="23" t="str">
        <f>IF('Testing information'!P106="","","K")</f>
        <v/>
      </c>
      <c r="W89" t="str">
        <f>IF('Testing information'!AS106="BVD","K","")</f>
        <v/>
      </c>
      <c r="X89" t="str">
        <f>IF('Testing information'!AP106="DL","K","")</f>
        <v/>
      </c>
      <c r="Y89" t="str">
        <f>IF('Testing information'!AM106="PV","K","")</f>
        <v/>
      </c>
      <c r="Z89" t="str">
        <f t="shared" si="7"/>
        <v/>
      </c>
      <c r="AA89" s="29" t="str">
        <f t="shared" si="4"/>
        <v/>
      </c>
      <c r="AB89" t="str">
        <f>IF('Testing information'!AJ106="GGP-HD","K","")</f>
        <v/>
      </c>
      <c r="AC89" t="str">
        <f>IF('Testing information'!AK106="GGP-LD","K","")</f>
        <v/>
      </c>
      <c r="AD89" t="str">
        <f>IF('Testing information'!AK106="CHR","K","")</f>
        <v/>
      </c>
      <c r="AE89" t="str">
        <f>IF('Testing information'!AL106="GGP-uLD","K","")</f>
        <v/>
      </c>
      <c r="AF89" t="str">
        <f>IF('Testing information'!BA106="Run Panel","DP2","")</f>
        <v/>
      </c>
      <c r="AG89" t="str">
        <f t="shared" si="5"/>
        <v/>
      </c>
      <c r="AH89" s="28" t="str">
        <f t="shared" si="6"/>
        <v/>
      </c>
    </row>
    <row r="90" spans="1:34" ht="14.85" customHeight="1">
      <c r="A90" s="25" t="str">
        <f>IF('Testing information'!AE107="X",'Request Testing'!$C$10,"")</f>
        <v/>
      </c>
      <c r="B90" s="26" t="str">
        <f>IF('Testing information'!AM107="","",A90)</f>
        <v/>
      </c>
      <c r="C90" t="str">
        <f>IF('Testing information'!G107&gt;0,'Testing information'!G107,"")</f>
        <v/>
      </c>
      <c r="D90" s="23" t="str">
        <f>IF('Request Testing'!G107&lt;1,'Testing information'!B107,"")</f>
        <v/>
      </c>
      <c r="E90" t="str">
        <f>IF('Request Testing'!G107&lt;1,'Testing information'!AF107,"")</f>
        <v/>
      </c>
      <c r="F90" s="23" t="str">
        <f>IF(OR('Request Testing'!L107&gt;0,'Request Testing'!M107&gt;0,'Request Testing'!N107&gt;0,'Request Testing'!O107&gt;0),'Request Testing'!I107,"")</f>
        <v/>
      </c>
      <c r="G90" s="23" t="str">
        <f>IF('Testing information'!J107="","",'Testing information'!J107)</f>
        <v/>
      </c>
      <c r="H90" s="23" t="str">
        <f>IF(OR('Request Testing'!L107&gt;0,'Request Testing'!M107&gt;0,'Request Testing'!N107&gt;0,'Request Testing'!O107&gt;0),'Request Testing'!K107,"")</f>
        <v/>
      </c>
      <c r="I90" s="210" t="str">
        <f>IF('Testing information'!A107&gt;0,'Testing information'!A107,"")</f>
        <v/>
      </c>
      <c r="J90" s="27" t="str">
        <f>IF('Testing information'!AG107="BLOOD CARD","B",IF('Testing information'!AH107="Hair Card","H",IF('Testing information'!AI107="AllFlex Tags","T","")))</f>
        <v/>
      </c>
      <c r="K90" s="28" t="str">
        <f>IF('Request Testing'!J107&gt;0,IF(OR(Y90="K",AA90="K"),(CONCATENATE(AH90," ALTS ",'Request Testing'!J107))),AH90)</f>
        <v/>
      </c>
      <c r="L90" t="str">
        <f>IF('Testing information'!V107="AM","K","")</f>
        <v/>
      </c>
      <c r="M90" t="str">
        <f>IF('Testing information'!W107="NH","K","")</f>
        <v/>
      </c>
      <c r="N90" t="str">
        <f>IF('Testing information'!X107="CA","K","")</f>
        <v/>
      </c>
      <c r="O90" t="str">
        <f>IF('Testing information'!Y107="DD","K","")</f>
        <v/>
      </c>
      <c r="P90" t="str">
        <f>IF('Testing information'!AA107="PHA","K","")</f>
        <v/>
      </c>
      <c r="Q90" t="str">
        <f>IF('Testing information'!Z107="TH","K","")</f>
        <v/>
      </c>
      <c r="R90" t="str">
        <f>IF('Testing information'!AB107="OS","K","")</f>
        <v/>
      </c>
      <c r="S90" t="str">
        <f>IF('Testing information'!AR107="OH","K","")</f>
        <v/>
      </c>
      <c r="T90" s="23" t="str">
        <f>IF('Testing information'!Q107="","","K")</f>
        <v/>
      </c>
      <c r="U90" t="str">
        <f>IF('Testing information'!AQ107="RC","K","")</f>
        <v/>
      </c>
      <c r="V90" s="23" t="str">
        <f>IF('Testing information'!P107="","","K")</f>
        <v/>
      </c>
      <c r="W90" t="str">
        <f>IF('Testing information'!AS107="BVD","K","")</f>
        <v/>
      </c>
      <c r="X90" t="str">
        <f>IF('Testing information'!AP107="DL","K","")</f>
        <v/>
      </c>
      <c r="Y90" t="str">
        <f>IF('Testing information'!AM107="PV","K","")</f>
        <v/>
      </c>
      <c r="Z90" t="str">
        <f t="shared" si="7"/>
        <v/>
      </c>
      <c r="AA90" s="29" t="str">
        <f t="shared" si="4"/>
        <v/>
      </c>
      <c r="AB90" t="str">
        <f>IF('Testing information'!AJ107="GGP-HD","K","")</f>
        <v/>
      </c>
      <c r="AC90" t="str">
        <f>IF('Testing information'!AK107="GGP-LD","K","")</f>
        <v/>
      </c>
      <c r="AD90" t="str">
        <f>IF('Testing information'!AK107="CHR","K","")</f>
        <v/>
      </c>
      <c r="AE90" t="str">
        <f>IF('Testing information'!AL107="GGP-uLD","K","")</f>
        <v/>
      </c>
      <c r="AF90" t="str">
        <f>IF('Testing information'!BA107="Run Panel","DP2","")</f>
        <v/>
      </c>
      <c r="AG90" t="str">
        <f t="shared" si="5"/>
        <v/>
      </c>
      <c r="AH90" s="28" t="str">
        <f t="shared" si="6"/>
        <v/>
      </c>
    </row>
    <row r="91" spans="1:34" ht="14.85" customHeight="1">
      <c r="A91" s="25" t="str">
        <f>IF('Testing information'!AE108="X",'Request Testing'!$C$10,"")</f>
        <v/>
      </c>
      <c r="B91" s="26" t="str">
        <f>IF('Testing information'!AM108="","",A91)</f>
        <v/>
      </c>
      <c r="C91" t="str">
        <f>IF('Testing information'!G108&gt;0,'Testing information'!G108,"")</f>
        <v/>
      </c>
      <c r="D91" s="23" t="str">
        <f>IF('Request Testing'!G108&lt;1,'Testing information'!B108,"")</f>
        <v/>
      </c>
      <c r="E91" t="str">
        <f>IF('Request Testing'!G108&lt;1,'Testing information'!AF108,"")</f>
        <v/>
      </c>
      <c r="F91" s="23" t="str">
        <f>IF(OR('Request Testing'!L108&gt;0,'Request Testing'!M108&gt;0,'Request Testing'!N108&gt;0,'Request Testing'!O108&gt;0),'Request Testing'!I108,"")</f>
        <v/>
      </c>
      <c r="G91" s="23" t="str">
        <f>IF('Testing information'!J108="","",'Testing information'!J108)</f>
        <v/>
      </c>
      <c r="H91" s="23" t="str">
        <f>IF(OR('Request Testing'!L108&gt;0,'Request Testing'!M108&gt;0,'Request Testing'!N108&gt;0,'Request Testing'!O108&gt;0),'Request Testing'!K108,"")</f>
        <v/>
      </c>
      <c r="I91" s="210" t="str">
        <f>IF('Testing information'!A108&gt;0,'Testing information'!A108,"")</f>
        <v/>
      </c>
      <c r="J91" s="27" t="str">
        <f>IF('Testing information'!AG108="BLOOD CARD","B",IF('Testing information'!AH108="Hair Card","H",IF('Testing information'!AI108="AllFlex Tags","T","")))</f>
        <v/>
      </c>
      <c r="K91" s="28" t="str">
        <f>IF('Request Testing'!J108&gt;0,IF(OR(Y91="K",AA91="K"),(CONCATENATE(AH91," ALTS ",'Request Testing'!J108))),AH91)</f>
        <v/>
      </c>
      <c r="L91" t="str">
        <f>IF('Testing information'!V108="AM","K","")</f>
        <v/>
      </c>
      <c r="M91" t="str">
        <f>IF('Testing information'!W108="NH","K","")</f>
        <v/>
      </c>
      <c r="N91" t="str">
        <f>IF('Testing information'!X108="CA","K","")</f>
        <v/>
      </c>
      <c r="O91" t="str">
        <f>IF('Testing information'!Y108="DD","K","")</f>
        <v/>
      </c>
      <c r="P91" t="str">
        <f>IF('Testing information'!AA108="PHA","K","")</f>
        <v/>
      </c>
      <c r="Q91" t="str">
        <f>IF('Testing information'!Z108="TH","K","")</f>
        <v/>
      </c>
      <c r="R91" t="str">
        <f>IF('Testing information'!AB108="OS","K","")</f>
        <v/>
      </c>
      <c r="S91" t="str">
        <f>IF('Testing information'!AR108="OH","K","")</f>
        <v/>
      </c>
      <c r="T91" s="23" t="str">
        <f>IF('Testing information'!Q108="","","K")</f>
        <v/>
      </c>
      <c r="U91" t="str">
        <f>IF('Testing information'!AQ108="RC","K","")</f>
        <v/>
      </c>
      <c r="V91" s="23" t="str">
        <f>IF('Testing information'!P108="","","K")</f>
        <v/>
      </c>
      <c r="W91" t="str">
        <f>IF('Testing information'!AS108="BVD","K","")</f>
        <v/>
      </c>
      <c r="X91" t="str">
        <f>IF('Testing information'!AP108="DL","K","")</f>
        <v/>
      </c>
      <c r="Y91" t="str">
        <f>IF('Testing information'!AM108="PV","K","")</f>
        <v/>
      </c>
      <c r="Z91" t="str">
        <f t="shared" si="7"/>
        <v/>
      </c>
      <c r="AA91" s="29" t="str">
        <f t="shared" si="4"/>
        <v/>
      </c>
      <c r="AB91" t="str">
        <f>IF('Testing information'!AJ108="GGP-HD","K","")</f>
        <v/>
      </c>
      <c r="AC91" t="str">
        <f>IF('Testing information'!AK108="GGP-LD","K","")</f>
        <v/>
      </c>
      <c r="AD91" t="str">
        <f>IF('Testing information'!AK108="CHR","K","")</f>
        <v/>
      </c>
      <c r="AE91" t="str">
        <f>IF('Testing information'!AL108="GGP-uLD","K","")</f>
        <v/>
      </c>
      <c r="AF91" t="str">
        <f>IF('Testing information'!BA108="Run Panel","DP2","")</f>
        <v/>
      </c>
      <c r="AG91" t="str">
        <f t="shared" si="5"/>
        <v/>
      </c>
      <c r="AH91" s="28" t="str">
        <f t="shared" si="6"/>
        <v/>
      </c>
    </row>
    <row r="92" spans="1:34" ht="14.85" customHeight="1">
      <c r="A92" s="25" t="str">
        <f>IF('Testing information'!AE109="X",'Request Testing'!$C$10,"")</f>
        <v/>
      </c>
      <c r="B92" s="26" t="str">
        <f>IF('Testing information'!AM109="","",A92)</f>
        <v/>
      </c>
      <c r="C92" t="str">
        <f>IF('Testing information'!G109&gt;0,'Testing information'!G109,"")</f>
        <v/>
      </c>
      <c r="D92" s="23" t="str">
        <f>IF('Request Testing'!G109&lt;1,'Testing information'!B109,"")</f>
        <v/>
      </c>
      <c r="E92" t="str">
        <f>IF('Request Testing'!G109&lt;1,'Testing information'!AF109,"")</f>
        <v/>
      </c>
      <c r="F92" s="23" t="str">
        <f>IF(OR('Request Testing'!L109&gt;0,'Request Testing'!M109&gt;0,'Request Testing'!N109&gt;0,'Request Testing'!O109&gt;0),'Request Testing'!I109,"")</f>
        <v/>
      </c>
      <c r="G92" s="23" t="str">
        <f>IF('Testing information'!J109="","",'Testing information'!J109)</f>
        <v/>
      </c>
      <c r="H92" s="23" t="str">
        <f>IF(OR('Request Testing'!L109&gt;0,'Request Testing'!M109&gt;0,'Request Testing'!N109&gt;0,'Request Testing'!O109&gt;0),'Request Testing'!K109,"")</f>
        <v/>
      </c>
      <c r="I92" s="210" t="str">
        <f>IF('Testing information'!A109&gt;0,'Testing information'!A109,"")</f>
        <v/>
      </c>
      <c r="J92" s="27" t="str">
        <f>IF('Testing information'!AG109="BLOOD CARD","B",IF('Testing information'!AH109="Hair Card","H",IF('Testing information'!AI109="AllFlex Tags","T","")))</f>
        <v/>
      </c>
      <c r="K92" s="28" t="str">
        <f>IF('Request Testing'!J109&gt;0,IF(OR(Y92="K",AA92="K"),(CONCATENATE(AH92," ALTS ",'Request Testing'!J109))),AH92)</f>
        <v/>
      </c>
      <c r="L92" t="str">
        <f>IF('Testing information'!V109="AM","K","")</f>
        <v/>
      </c>
      <c r="M92" t="str">
        <f>IF('Testing information'!W109="NH","K","")</f>
        <v/>
      </c>
      <c r="N92" t="str">
        <f>IF('Testing information'!X109="CA","K","")</f>
        <v/>
      </c>
      <c r="O92" t="str">
        <f>IF('Testing information'!Y109="DD","K","")</f>
        <v/>
      </c>
      <c r="P92" t="str">
        <f>IF('Testing information'!AA109="PHA","K","")</f>
        <v/>
      </c>
      <c r="Q92" t="str">
        <f>IF('Testing information'!Z109="TH","K","")</f>
        <v/>
      </c>
      <c r="R92" t="str">
        <f>IF('Testing information'!AB109="OS","K","")</f>
        <v/>
      </c>
      <c r="S92" t="str">
        <f>IF('Testing information'!AR109="OH","K","")</f>
        <v/>
      </c>
      <c r="T92" s="23" t="str">
        <f>IF('Testing information'!Q109="","","K")</f>
        <v/>
      </c>
      <c r="U92" t="str">
        <f>IF('Testing information'!AQ109="RC","K","")</f>
        <v/>
      </c>
      <c r="V92" s="23" t="str">
        <f>IF('Testing information'!P109="","","K")</f>
        <v/>
      </c>
      <c r="W92" t="str">
        <f>IF('Testing information'!AS109="BVD","K","")</f>
        <v/>
      </c>
      <c r="X92" t="str">
        <f>IF('Testing information'!AP109="DL","K","")</f>
        <v/>
      </c>
      <c r="Y92" t="str">
        <f>IF('Testing information'!AM109="PV","K","")</f>
        <v/>
      </c>
      <c r="Z92" t="str">
        <f t="shared" si="7"/>
        <v/>
      </c>
      <c r="AA92" s="29" t="str">
        <f t="shared" si="4"/>
        <v/>
      </c>
      <c r="AB92" t="str">
        <f>IF('Testing information'!AJ109="GGP-HD","K","")</f>
        <v/>
      </c>
      <c r="AC92" t="str">
        <f>IF('Testing information'!AK109="GGP-LD","K","")</f>
        <v/>
      </c>
      <c r="AD92" t="str">
        <f>IF('Testing information'!AK109="CHR","K","")</f>
        <v/>
      </c>
      <c r="AE92" t="str">
        <f>IF('Testing information'!AL109="GGP-uLD","K","")</f>
        <v/>
      </c>
      <c r="AF92" t="str">
        <f>IF('Testing information'!BA109="Run Panel","DP2","")</f>
        <v/>
      </c>
      <c r="AG92" t="str">
        <f t="shared" si="5"/>
        <v/>
      </c>
      <c r="AH92" s="28" t="str">
        <f t="shared" si="6"/>
        <v/>
      </c>
    </row>
    <row r="93" spans="1:34" ht="14.85" customHeight="1">
      <c r="A93" s="25" t="str">
        <f>IF('Testing information'!AE110="X",'Request Testing'!$C$10,"")</f>
        <v/>
      </c>
      <c r="B93" s="26" t="str">
        <f>IF('Testing information'!AM110="","",A93)</f>
        <v/>
      </c>
      <c r="C93" t="str">
        <f>IF('Testing information'!G110&gt;0,'Testing information'!G110,"")</f>
        <v/>
      </c>
      <c r="D93" s="23" t="str">
        <f>IF('Request Testing'!G110&lt;1,'Testing information'!B110,"")</f>
        <v/>
      </c>
      <c r="E93" t="str">
        <f>IF('Request Testing'!G110&lt;1,'Testing information'!AF110,"")</f>
        <v/>
      </c>
      <c r="F93" s="23" t="str">
        <f>IF(OR('Request Testing'!L110&gt;0,'Request Testing'!M110&gt;0,'Request Testing'!N110&gt;0,'Request Testing'!O110&gt;0),'Request Testing'!I110,"")</f>
        <v/>
      </c>
      <c r="G93" s="23" t="str">
        <f>IF('Testing information'!J110="","",'Testing information'!J110)</f>
        <v/>
      </c>
      <c r="H93" s="23" t="str">
        <f>IF(OR('Request Testing'!L110&gt;0,'Request Testing'!M110&gt;0,'Request Testing'!N110&gt;0,'Request Testing'!O110&gt;0),'Request Testing'!K110,"")</f>
        <v/>
      </c>
      <c r="I93" s="210" t="str">
        <f>IF('Testing information'!A110&gt;0,'Testing information'!A110,"")</f>
        <v/>
      </c>
      <c r="J93" s="27" t="str">
        <f>IF('Testing information'!AG110="BLOOD CARD","B",IF('Testing information'!AH110="Hair Card","H",IF('Testing information'!AI110="AllFlex Tags","T","")))</f>
        <v/>
      </c>
      <c r="K93" s="28" t="str">
        <f>IF('Request Testing'!J110&gt;0,IF(OR(Y93="K",AA93="K"),(CONCATENATE(AH93," ALTS ",'Request Testing'!J110))),AH93)</f>
        <v/>
      </c>
      <c r="L93" t="str">
        <f>IF('Testing information'!V110="AM","K","")</f>
        <v/>
      </c>
      <c r="M93" t="str">
        <f>IF('Testing information'!W110="NH","K","")</f>
        <v/>
      </c>
      <c r="N93" t="str">
        <f>IF('Testing information'!X110="CA","K","")</f>
        <v/>
      </c>
      <c r="O93" t="str">
        <f>IF('Testing information'!Y110="DD","K","")</f>
        <v/>
      </c>
      <c r="P93" t="str">
        <f>IF('Testing information'!AA110="PHA","K","")</f>
        <v/>
      </c>
      <c r="Q93" t="str">
        <f>IF('Testing information'!Z110="TH","K","")</f>
        <v/>
      </c>
      <c r="R93" t="str">
        <f>IF('Testing information'!AB110="OS","K","")</f>
        <v/>
      </c>
      <c r="S93" t="str">
        <f>IF('Testing information'!AR110="OH","K","")</f>
        <v/>
      </c>
      <c r="T93" s="23" t="str">
        <f>IF('Testing information'!Q110="","","K")</f>
        <v/>
      </c>
      <c r="U93" t="str">
        <f>IF('Testing information'!AQ110="RC","K","")</f>
        <v/>
      </c>
      <c r="V93" s="23" t="str">
        <f>IF('Testing information'!P110="","","K")</f>
        <v/>
      </c>
      <c r="W93" t="str">
        <f>IF('Testing information'!AS110="BVD","K","")</f>
        <v/>
      </c>
      <c r="X93" t="str">
        <f>IF('Testing information'!AP110="DL","K","")</f>
        <v/>
      </c>
      <c r="Y93" t="str">
        <f>IF('Testing information'!AM110="PV","K","")</f>
        <v/>
      </c>
      <c r="Z93" t="str">
        <f t="shared" si="7"/>
        <v/>
      </c>
      <c r="AA93" s="29" t="str">
        <f t="shared" si="4"/>
        <v/>
      </c>
      <c r="AB93" t="str">
        <f>IF('Testing information'!AJ110="GGP-HD","K","")</f>
        <v/>
      </c>
      <c r="AC93" t="str">
        <f>IF('Testing information'!AK110="GGP-LD","K","")</f>
        <v/>
      </c>
      <c r="AD93" t="str">
        <f>IF('Testing information'!AK110="CHR","K","")</f>
        <v/>
      </c>
      <c r="AE93" t="str">
        <f>IF('Testing information'!AL110="GGP-uLD","K","")</f>
        <v/>
      </c>
      <c r="AF93" t="str">
        <f>IF('Testing information'!BA110="Run Panel","DP2","")</f>
        <v/>
      </c>
      <c r="AG93" t="str">
        <f t="shared" si="5"/>
        <v/>
      </c>
      <c r="AH93" s="28" t="str">
        <f t="shared" si="6"/>
        <v/>
      </c>
    </row>
    <row r="94" spans="1:34" ht="14.85" customHeight="1">
      <c r="A94" s="25" t="str">
        <f>IF('Testing information'!AE111="X",'Request Testing'!$C$10,"")</f>
        <v/>
      </c>
      <c r="B94" s="26" t="str">
        <f>IF('Testing information'!AM111="","",A94)</f>
        <v/>
      </c>
      <c r="C94" t="str">
        <f>IF('Testing information'!G111&gt;0,'Testing information'!G111,"")</f>
        <v/>
      </c>
      <c r="D94" s="23" t="str">
        <f>IF('Request Testing'!G111&lt;1,'Testing information'!B111,"")</f>
        <v/>
      </c>
      <c r="E94" t="str">
        <f>IF('Request Testing'!G111&lt;1,'Testing information'!AF111,"")</f>
        <v/>
      </c>
      <c r="F94" s="23" t="str">
        <f>IF(OR('Request Testing'!L111&gt;0,'Request Testing'!M111&gt;0,'Request Testing'!N111&gt;0,'Request Testing'!O111&gt;0),'Request Testing'!I111,"")</f>
        <v/>
      </c>
      <c r="G94" s="23" t="str">
        <f>IF('Testing information'!J111="","",'Testing information'!J111)</f>
        <v/>
      </c>
      <c r="H94" s="23" t="str">
        <f>IF(OR('Request Testing'!L111&gt;0,'Request Testing'!M111&gt;0,'Request Testing'!N111&gt;0,'Request Testing'!O111&gt;0),'Request Testing'!K111,"")</f>
        <v/>
      </c>
      <c r="I94" s="210" t="str">
        <f>IF('Testing information'!A111&gt;0,'Testing information'!A111,"")</f>
        <v/>
      </c>
      <c r="J94" s="27" t="str">
        <f>IF('Testing information'!AG111="BLOOD CARD","B",IF('Testing information'!AH111="Hair Card","H",IF('Testing information'!AI111="AllFlex Tags","T","")))</f>
        <v/>
      </c>
      <c r="K94" s="28" t="str">
        <f>IF('Request Testing'!J111&gt;0,IF(OR(Y94="K",AA94="K"),(CONCATENATE(AH94," ALTS ",'Request Testing'!J111))),AH94)</f>
        <v/>
      </c>
      <c r="L94" t="str">
        <f>IF('Testing information'!V111="AM","K","")</f>
        <v/>
      </c>
      <c r="M94" t="str">
        <f>IF('Testing information'!W111="NH","K","")</f>
        <v/>
      </c>
      <c r="N94" t="str">
        <f>IF('Testing information'!X111="CA","K","")</f>
        <v/>
      </c>
      <c r="O94" t="str">
        <f>IF('Testing information'!Y111="DD","K","")</f>
        <v/>
      </c>
      <c r="P94" t="str">
        <f>IF('Testing information'!AA111="PHA","K","")</f>
        <v/>
      </c>
      <c r="Q94" t="str">
        <f>IF('Testing information'!Z111="TH","K","")</f>
        <v/>
      </c>
      <c r="R94" t="str">
        <f>IF('Testing information'!AB111="OS","K","")</f>
        <v/>
      </c>
      <c r="S94" t="str">
        <f>IF('Testing information'!AR111="OH","K","")</f>
        <v/>
      </c>
      <c r="T94" s="23" t="str">
        <f>IF('Testing information'!Q111="","","K")</f>
        <v/>
      </c>
      <c r="U94" t="str">
        <f>IF('Testing information'!AQ111="RC","K","")</f>
        <v/>
      </c>
      <c r="V94" s="23" t="str">
        <f>IF('Testing information'!P111="","","K")</f>
        <v/>
      </c>
      <c r="W94" t="str">
        <f>IF('Testing information'!AS111="BVD","K","")</f>
        <v/>
      </c>
      <c r="X94" t="str">
        <f>IF('Testing information'!AP111="DL","K","")</f>
        <v/>
      </c>
      <c r="Y94" t="str">
        <f>IF('Testing information'!AM111="PV","K","")</f>
        <v/>
      </c>
      <c r="Z94" t="str">
        <f t="shared" si="7"/>
        <v/>
      </c>
      <c r="AA94" s="29" t="str">
        <f t="shared" si="4"/>
        <v/>
      </c>
      <c r="AB94" t="str">
        <f>IF('Testing information'!AJ111="GGP-HD","K","")</f>
        <v/>
      </c>
      <c r="AC94" t="str">
        <f>IF('Testing information'!AK111="GGP-LD","K","")</f>
        <v/>
      </c>
      <c r="AD94" t="str">
        <f>IF('Testing information'!AK111="CHR","K","")</f>
        <v/>
      </c>
      <c r="AE94" t="str">
        <f>IF('Testing information'!AL111="GGP-uLD","K","")</f>
        <v/>
      </c>
      <c r="AF94" t="str">
        <f>IF('Testing information'!BA111="Run Panel","DP2","")</f>
        <v/>
      </c>
      <c r="AG94" t="str">
        <f t="shared" si="5"/>
        <v/>
      </c>
      <c r="AH94" s="28" t="str">
        <f t="shared" si="6"/>
        <v/>
      </c>
    </row>
    <row r="95" spans="1:34" ht="14.85" customHeight="1">
      <c r="A95" s="25" t="str">
        <f>IF('Testing information'!AE112="X",'Request Testing'!$C$10,"")</f>
        <v/>
      </c>
      <c r="B95" s="26" t="str">
        <f>IF('Testing information'!AM112="","",A95)</f>
        <v/>
      </c>
      <c r="C95" t="str">
        <f>IF('Testing information'!G112&gt;0,'Testing information'!G112,"")</f>
        <v/>
      </c>
      <c r="D95" s="23" t="str">
        <f>IF('Request Testing'!G112&lt;1,'Testing information'!B112,"")</f>
        <v/>
      </c>
      <c r="E95" t="str">
        <f>IF('Request Testing'!G112&lt;1,'Testing information'!AF112,"")</f>
        <v/>
      </c>
      <c r="F95" s="23" t="str">
        <f>IF(OR('Request Testing'!L112&gt;0,'Request Testing'!M112&gt;0,'Request Testing'!N112&gt;0,'Request Testing'!O112&gt;0),'Request Testing'!I112,"")</f>
        <v/>
      </c>
      <c r="G95" s="23" t="str">
        <f>IF('Testing information'!J112="","",'Testing information'!J112)</f>
        <v/>
      </c>
      <c r="H95" s="23" t="str">
        <f>IF(OR('Request Testing'!L112&gt;0,'Request Testing'!M112&gt;0,'Request Testing'!N112&gt;0,'Request Testing'!O112&gt;0),'Request Testing'!K112,"")</f>
        <v/>
      </c>
      <c r="I95" s="210" t="str">
        <f>IF('Testing information'!A112&gt;0,'Testing information'!A112,"")</f>
        <v/>
      </c>
      <c r="J95" s="27" t="str">
        <f>IF('Testing information'!AG112="BLOOD CARD","B",IF('Testing information'!AH112="Hair Card","H",IF('Testing information'!AI112="AllFlex Tags","T","")))</f>
        <v/>
      </c>
      <c r="K95" s="28" t="str">
        <f>IF('Request Testing'!J112&gt;0,IF(OR(Y95="K",AA95="K"),(CONCATENATE(AH95," ALTS ",'Request Testing'!J112))),AH95)</f>
        <v/>
      </c>
      <c r="L95" t="str">
        <f>IF('Testing information'!V112="AM","K","")</f>
        <v/>
      </c>
      <c r="M95" t="str">
        <f>IF('Testing information'!W112="NH","K","")</f>
        <v/>
      </c>
      <c r="N95" t="str">
        <f>IF('Testing information'!X112="CA","K","")</f>
        <v/>
      </c>
      <c r="O95" t="str">
        <f>IF('Testing information'!Y112="DD","K","")</f>
        <v/>
      </c>
      <c r="P95" t="str">
        <f>IF('Testing information'!AA112="PHA","K","")</f>
        <v/>
      </c>
      <c r="Q95" t="str">
        <f>IF('Testing information'!Z112="TH","K","")</f>
        <v/>
      </c>
      <c r="R95" t="str">
        <f>IF('Testing information'!AB112="OS","K","")</f>
        <v/>
      </c>
      <c r="S95" t="str">
        <f>IF('Testing information'!AR112="OH","K","")</f>
        <v/>
      </c>
      <c r="T95" s="23" t="str">
        <f>IF('Testing information'!Q112="","","K")</f>
        <v/>
      </c>
      <c r="U95" t="str">
        <f>IF('Testing information'!AQ112="RC","K","")</f>
        <v/>
      </c>
      <c r="V95" s="23" t="str">
        <f>IF('Testing information'!P112="","","K")</f>
        <v/>
      </c>
      <c r="W95" t="str">
        <f>IF('Testing information'!AS112="BVD","K","")</f>
        <v/>
      </c>
      <c r="X95" t="str">
        <f>IF('Testing information'!AP112="DL","K","")</f>
        <v/>
      </c>
      <c r="Y95" t="str">
        <f>IF('Testing information'!AM112="PV","K","")</f>
        <v/>
      </c>
      <c r="Z95" t="str">
        <f t="shared" si="7"/>
        <v/>
      </c>
      <c r="AA95" s="29" t="str">
        <f t="shared" si="4"/>
        <v/>
      </c>
      <c r="AB95" t="str">
        <f>IF('Testing information'!AJ112="GGP-HD","K","")</f>
        <v/>
      </c>
      <c r="AC95" t="str">
        <f>IF('Testing information'!AK112="GGP-LD","K","")</f>
        <v/>
      </c>
      <c r="AD95" t="str">
        <f>IF('Testing information'!AK112="CHR","K","")</f>
        <v/>
      </c>
      <c r="AE95" t="str">
        <f>IF('Testing information'!AL112="GGP-uLD","K","")</f>
        <v/>
      </c>
      <c r="AF95" t="str">
        <f>IF('Testing information'!BA112="Run Panel","DP2","")</f>
        <v/>
      </c>
      <c r="AG95" t="str">
        <f t="shared" si="5"/>
        <v/>
      </c>
      <c r="AH95" s="28" t="str">
        <f t="shared" si="6"/>
        <v/>
      </c>
    </row>
    <row r="96" spans="1:34" ht="14.85" customHeight="1">
      <c r="A96" s="25" t="str">
        <f>IF('Testing information'!AE113="X",'Request Testing'!$C$10,"")</f>
        <v/>
      </c>
      <c r="B96" s="26" t="str">
        <f>IF('Testing information'!AM113="","",A96)</f>
        <v/>
      </c>
      <c r="C96" t="str">
        <f>IF('Testing information'!G113&gt;0,'Testing information'!G113,"")</f>
        <v/>
      </c>
      <c r="D96" s="23" t="str">
        <f>IF('Request Testing'!G113&lt;1,'Testing information'!B113,"")</f>
        <v/>
      </c>
      <c r="E96" t="str">
        <f>IF('Request Testing'!G113&lt;1,'Testing information'!AF113,"")</f>
        <v/>
      </c>
      <c r="F96" s="23" t="str">
        <f>IF(OR('Request Testing'!L113&gt;0,'Request Testing'!M113&gt;0,'Request Testing'!N113&gt;0,'Request Testing'!O113&gt;0),'Request Testing'!I113,"")</f>
        <v/>
      </c>
      <c r="G96" s="23" t="str">
        <f>IF('Testing information'!J113="","",'Testing information'!J113)</f>
        <v/>
      </c>
      <c r="H96" s="23" t="str">
        <f>IF(OR('Request Testing'!L113&gt;0,'Request Testing'!M113&gt;0,'Request Testing'!N113&gt;0,'Request Testing'!O113&gt;0),'Request Testing'!K113,"")</f>
        <v/>
      </c>
      <c r="I96" s="210" t="str">
        <f>IF('Testing information'!A113&gt;0,'Testing information'!A113,"")</f>
        <v/>
      </c>
      <c r="J96" s="27" t="str">
        <f>IF('Testing information'!AG113="BLOOD CARD","B",IF('Testing information'!AH113="Hair Card","H",IF('Testing information'!AI113="AllFlex Tags","T","")))</f>
        <v/>
      </c>
      <c r="K96" s="28" t="str">
        <f>IF('Request Testing'!J113&gt;0,IF(OR(Y96="K",AA96="K"),(CONCATENATE(AH96," ALTS ",'Request Testing'!J113))),AH96)</f>
        <v/>
      </c>
      <c r="L96" t="str">
        <f>IF('Testing information'!V113="AM","K","")</f>
        <v/>
      </c>
      <c r="M96" t="str">
        <f>IF('Testing information'!W113="NH","K","")</f>
        <v/>
      </c>
      <c r="N96" t="str">
        <f>IF('Testing information'!X113="CA","K","")</f>
        <v/>
      </c>
      <c r="O96" t="str">
        <f>IF('Testing information'!Y113="DD","K","")</f>
        <v/>
      </c>
      <c r="P96" t="str">
        <f>IF('Testing information'!AA113="PHA","K","")</f>
        <v/>
      </c>
      <c r="Q96" t="str">
        <f>IF('Testing information'!Z113="TH","K","")</f>
        <v/>
      </c>
      <c r="R96" t="str">
        <f>IF('Testing information'!AB113="OS","K","")</f>
        <v/>
      </c>
      <c r="S96" t="str">
        <f>IF('Testing information'!AR113="OH","K","")</f>
        <v/>
      </c>
      <c r="T96" s="23" t="str">
        <f>IF('Testing information'!Q113="","","K")</f>
        <v/>
      </c>
      <c r="U96" t="str">
        <f>IF('Testing information'!AQ113="RC","K","")</f>
        <v/>
      </c>
      <c r="V96" s="23" t="str">
        <f>IF('Testing information'!P113="","","K")</f>
        <v/>
      </c>
      <c r="W96" t="str">
        <f>IF('Testing information'!AS113="BVD","K","")</f>
        <v/>
      </c>
      <c r="X96" t="str">
        <f>IF('Testing information'!AP113="DL","K","")</f>
        <v/>
      </c>
      <c r="Y96" t="str">
        <f>IF('Testing information'!AM113="PV","K","")</f>
        <v/>
      </c>
      <c r="Z96" t="str">
        <f t="shared" si="7"/>
        <v/>
      </c>
      <c r="AA96" s="29" t="str">
        <f t="shared" si="4"/>
        <v/>
      </c>
      <c r="AB96" t="str">
        <f>IF('Testing information'!AJ113="GGP-HD","K","")</f>
        <v/>
      </c>
      <c r="AC96" t="str">
        <f>IF('Testing information'!AK113="GGP-LD","K","")</f>
        <v/>
      </c>
      <c r="AD96" t="str">
        <f>IF('Testing information'!AK113="CHR","K","")</f>
        <v/>
      </c>
      <c r="AE96" t="str">
        <f>IF('Testing information'!AL113="GGP-uLD","K","")</f>
        <v/>
      </c>
      <c r="AF96" t="str">
        <f>IF('Testing information'!BA113="Run Panel","DP2","")</f>
        <v/>
      </c>
      <c r="AG96" t="str">
        <f t="shared" si="5"/>
        <v/>
      </c>
      <c r="AH96" s="28" t="str">
        <f t="shared" si="6"/>
        <v/>
      </c>
    </row>
    <row r="97" spans="1:34" ht="14.85" customHeight="1">
      <c r="A97" s="25" t="str">
        <f>IF('Testing information'!AE114="X",'Request Testing'!$C$10,"")</f>
        <v/>
      </c>
      <c r="B97" s="26" t="str">
        <f>IF('Testing information'!AM114="","",A97)</f>
        <v/>
      </c>
      <c r="C97" t="str">
        <f>IF('Testing information'!G114&gt;0,'Testing information'!G114,"")</f>
        <v/>
      </c>
      <c r="D97" s="23" t="str">
        <f>IF('Request Testing'!G114&lt;1,'Testing information'!B114,"")</f>
        <v/>
      </c>
      <c r="E97" t="str">
        <f>IF('Request Testing'!G114&lt;1,'Testing information'!AF114,"")</f>
        <v/>
      </c>
      <c r="F97" s="23" t="str">
        <f>IF(OR('Request Testing'!L114&gt;0,'Request Testing'!M114&gt;0,'Request Testing'!N114&gt;0,'Request Testing'!O114&gt;0),'Request Testing'!I114,"")</f>
        <v/>
      </c>
      <c r="G97" s="23" t="str">
        <f>IF('Testing information'!J114="","",'Testing information'!J114)</f>
        <v/>
      </c>
      <c r="H97" s="23" t="str">
        <f>IF(OR('Request Testing'!L114&gt;0,'Request Testing'!M114&gt;0,'Request Testing'!N114&gt;0,'Request Testing'!O114&gt;0),'Request Testing'!K114,"")</f>
        <v/>
      </c>
      <c r="I97" s="210" t="str">
        <f>IF('Testing information'!A114&gt;0,'Testing information'!A114,"")</f>
        <v/>
      </c>
      <c r="J97" s="27" t="str">
        <f>IF('Testing information'!AG114="BLOOD CARD","B",IF('Testing information'!AH114="Hair Card","H",IF('Testing information'!AI114="AllFlex Tags","T","")))</f>
        <v/>
      </c>
      <c r="K97" s="28" t="str">
        <f>IF('Request Testing'!J114&gt;0,IF(OR(Y97="K",AA97="K"),(CONCATENATE(AH97," ALTS ",'Request Testing'!J114))),AH97)</f>
        <v/>
      </c>
      <c r="L97" t="str">
        <f>IF('Testing information'!V114="AM","K","")</f>
        <v/>
      </c>
      <c r="M97" t="str">
        <f>IF('Testing information'!W114="NH","K","")</f>
        <v/>
      </c>
      <c r="N97" t="str">
        <f>IF('Testing information'!X114="CA","K","")</f>
        <v/>
      </c>
      <c r="O97" t="str">
        <f>IF('Testing information'!Y114="DD","K","")</f>
        <v/>
      </c>
      <c r="P97" t="str">
        <f>IF('Testing information'!AA114="PHA","K","")</f>
        <v/>
      </c>
      <c r="Q97" t="str">
        <f>IF('Testing information'!Z114="TH","K","")</f>
        <v/>
      </c>
      <c r="R97" t="str">
        <f>IF('Testing information'!AB114="OS","K","")</f>
        <v/>
      </c>
      <c r="S97" t="str">
        <f>IF('Testing information'!AR114="OH","K","")</f>
        <v/>
      </c>
      <c r="T97" s="23" t="str">
        <f>IF('Testing information'!Q114="","","K")</f>
        <v/>
      </c>
      <c r="U97" t="str">
        <f>IF('Testing information'!AQ114="RC","K","")</f>
        <v/>
      </c>
      <c r="V97" s="23" t="str">
        <f>IF('Testing information'!P114="","","K")</f>
        <v/>
      </c>
      <c r="W97" t="str">
        <f>IF('Testing information'!AS114="BVD","K","")</f>
        <v/>
      </c>
      <c r="X97" t="str">
        <f>IF('Testing information'!AP114="DL","K","")</f>
        <v/>
      </c>
      <c r="Y97" t="str">
        <f>IF('Testing information'!AM114="PV","K","")</f>
        <v/>
      </c>
      <c r="Z97" t="str">
        <f t="shared" si="7"/>
        <v/>
      </c>
      <c r="AA97" s="29" t="str">
        <f t="shared" si="4"/>
        <v/>
      </c>
      <c r="AB97" t="str">
        <f>IF('Testing information'!AJ114="GGP-HD","K","")</f>
        <v/>
      </c>
      <c r="AC97" t="str">
        <f>IF('Testing information'!AK114="GGP-LD","K","")</f>
        <v/>
      </c>
      <c r="AD97" t="str">
        <f>IF('Testing information'!AK114="CHR","K","")</f>
        <v/>
      </c>
      <c r="AE97" t="str">
        <f>IF('Testing information'!AL114="GGP-uLD","K","")</f>
        <v/>
      </c>
      <c r="AF97" t="str">
        <f>IF('Testing information'!BA114="Run Panel","DP2","")</f>
        <v/>
      </c>
      <c r="AG97" t="str">
        <f t="shared" si="5"/>
        <v/>
      </c>
      <c r="AH97" s="28" t="str">
        <f t="shared" si="6"/>
        <v/>
      </c>
    </row>
    <row r="98" spans="1:34" ht="14.85" customHeight="1">
      <c r="A98" s="25" t="str">
        <f>IF('Testing information'!AE115="X",'Request Testing'!$C$10,"")</f>
        <v/>
      </c>
      <c r="B98" s="26" t="str">
        <f>IF('Testing information'!AM115="","",A98)</f>
        <v/>
      </c>
      <c r="C98" t="str">
        <f>IF('Testing information'!G115&gt;0,'Testing information'!G115,"")</f>
        <v/>
      </c>
      <c r="D98" s="23" t="str">
        <f>IF('Request Testing'!G115&lt;1,'Testing information'!B115,"")</f>
        <v/>
      </c>
      <c r="E98" t="str">
        <f>IF('Request Testing'!G115&lt;1,'Testing information'!AF115,"")</f>
        <v/>
      </c>
      <c r="F98" s="23" t="str">
        <f>IF(OR('Request Testing'!L115&gt;0,'Request Testing'!M115&gt;0,'Request Testing'!N115&gt;0,'Request Testing'!O115&gt;0),'Request Testing'!I115,"")</f>
        <v/>
      </c>
      <c r="G98" s="23" t="str">
        <f>IF('Testing information'!J115="","",'Testing information'!J115)</f>
        <v/>
      </c>
      <c r="H98" s="23" t="str">
        <f>IF(OR('Request Testing'!L115&gt;0,'Request Testing'!M115&gt;0,'Request Testing'!N115&gt;0,'Request Testing'!O115&gt;0),'Request Testing'!K115,"")</f>
        <v/>
      </c>
      <c r="I98" s="210" t="str">
        <f>IF('Testing information'!A115&gt;0,'Testing information'!A115,"")</f>
        <v/>
      </c>
      <c r="J98" s="27" t="str">
        <f>IF('Testing information'!AG115="BLOOD CARD","B",IF('Testing information'!AH115="Hair Card","H",IF('Testing information'!AI115="AllFlex Tags","T","")))</f>
        <v/>
      </c>
      <c r="K98" s="28" t="str">
        <f>IF('Request Testing'!J115&gt;0,IF(OR(Y98="K",AA98="K"),(CONCATENATE(AH98," ALTS ",'Request Testing'!J115))),AH98)</f>
        <v/>
      </c>
      <c r="L98" t="str">
        <f>IF('Testing information'!V115="AM","K","")</f>
        <v/>
      </c>
      <c r="M98" t="str">
        <f>IF('Testing information'!W115="NH","K","")</f>
        <v/>
      </c>
      <c r="N98" t="str">
        <f>IF('Testing information'!X115="CA","K","")</f>
        <v/>
      </c>
      <c r="O98" t="str">
        <f>IF('Testing information'!Y115="DD","K","")</f>
        <v/>
      </c>
      <c r="P98" t="str">
        <f>IF('Testing information'!AA115="PHA","K","")</f>
        <v/>
      </c>
      <c r="Q98" t="str">
        <f>IF('Testing information'!Z115="TH","K","")</f>
        <v/>
      </c>
      <c r="R98" t="str">
        <f>IF('Testing information'!AB115="OS","K","")</f>
        <v/>
      </c>
      <c r="S98" t="str">
        <f>IF('Testing information'!AR115="OH","K","")</f>
        <v/>
      </c>
      <c r="T98" s="23" t="str">
        <f>IF('Testing information'!Q115="","","K")</f>
        <v/>
      </c>
      <c r="U98" t="str">
        <f>IF('Testing information'!AQ115="RC","K","")</f>
        <v/>
      </c>
      <c r="V98" s="23" t="str">
        <f>IF('Testing information'!P115="","","K")</f>
        <v/>
      </c>
      <c r="W98" t="str">
        <f>IF('Testing information'!AS115="BVD","K","")</f>
        <v/>
      </c>
      <c r="X98" t="str">
        <f>IF('Testing information'!AP115="DL","K","")</f>
        <v/>
      </c>
      <c r="Y98" t="str">
        <f>IF('Testing information'!AM115="PV","K","")</f>
        <v/>
      </c>
      <c r="Z98" t="str">
        <f t="shared" si="7"/>
        <v/>
      </c>
      <c r="AA98" s="29" t="str">
        <f t="shared" si="4"/>
        <v/>
      </c>
      <c r="AB98" t="str">
        <f>IF('Testing information'!AJ115="GGP-HD","K","")</f>
        <v/>
      </c>
      <c r="AC98" t="str">
        <f>IF('Testing information'!AK115="GGP-LD","K","")</f>
        <v/>
      </c>
      <c r="AD98" t="str">
        <f>IF('Testing information'!AK115="CHR","K","")</f>
        <v/>
      </c>
      <c r="AE98" t="str">
        <f>IF('Testing information'!AL115="GGP-uLD","K","")</f>
        <v/>
      </c>
      <c r="AF98" t="str">
        <f>IF('Testing information'!BA115="Run Panel","DP2","")</f>
        <v/>
      </c>
      <c r="AG98" t="str">
        <f t="shared" si="5"/>
        <v/>
      </c>
      <c r="AH98" s="28" t="str">
        <f t="shared" si="6"/>
        <v/>
      </c>
    </row>
    <row r="99" spans="1:34" ht="14.85" customHeight="1">
      <c r="A99" s="25" t="str">
        <f>IF('Testing information'!AE116="X",'Request Testing'!$C$10,"")</f>
        <v/>
      </c>
      <c r="B99" s="26" t="str">
        <f>IF('Testing information'!AM116="","",A99)</f>
        <v/>
      </c>
      <c r="C99" t="str">
        <f>IF('Testing information'!G116&gt;0,'Testing information'!G116,"")</f>
        <v/>
      </c>
      <c r="D99" s="23" t="str">
        <f>IF('Request Testing'!G116&lt;1,'Testing information'!B116,"")</f>
        <v/>
      </c>
      <c r="E99" t="str">
        <f>IF('Request Testing'!G116&lt;1,'Testing information'!AF116,"")</f>
        <v/>
      </c>
      <c r="F99" s="23" t="str">
        <f>IF(OR('Request Testing'!L116&gt;0,'Request Testing'!M116&gt;0,'Request Testing'!N116&gt;0,'Request Testing'!O116&gt;0),'Request Testing'!I116,"")</f>
        <v/>
      </c>
      <c r="G99" s="23" t="str">
        <f>IF('Testing information'!J116="","",'Testing information'!J116)</f>
        <v/>
      </c>
      <c r="H99" s="23" t="str">
        <f>IF(OR('Request Testing'!L116&gt;0,'Request Testing'!M116&gt;0,'Request Testing'!N116&gt;0,'Request Testing'!O116&gt;0),'Request Testing'!K116,"")</f>
        <v/>
      </c>
      <c r="I99" s="210" t="str">
        <f>IF('Testing information'!A116&gt;0,'Testing information'!A116,"")</f>
        <v/>
      </c>
      <c r="J99" s="27" t="str">
        <f>IF('Testing information'!AG116="BLOOD CARD","B",IF('Testing information'!AH116="Hair Card","H",IF('Testing information'!AI116="AllFlex Tags","T","")))</f>
        <v/>
      </c>
      <c r="K99" s="28" t="str">
        <f>IF('Request Testing'!J116&gt;0,IF(OR(Y99="K",AA99="K"),(CONCATENATE(AH99," ALTS ",'Request Testing'!J116))),AH99)</f>
        <v/>
      </c>
      <c r="L99" t="str">
        <f>IF('Testing information'!V116="AM","K","")</f>
        <v/>
      </c>
      <c r="M99" t="str">
        <f>IF('Testing information'!W116="NH","K","")</f>
        <v/>
      </c>
      <c r="N99" t="str">
        <f>IF('Testing information'!X116="CA","K","")</f>
        <v/>
      </c>
      <c r="O99" t="str">
        <f>IF('Testing information'!Y116="DD","K","")</f>
        <v/>
      </c>
      <c r="P99" t="str">
        <f>IF('Testing information'!AA116="PHA","K","")</f>
        <v/>
      </c>
      <c r="Q99" t="str">
        <f>IF('Testing information'!Z116="TH","K","")</f>
        <v/>
      </c>
      <c r="R99" t="str">
        <f>IF('Testing information'!AB116="OS","K","")</f>
        <v/>
      </c>
      <c r="S99" t="str">
        <f>IF('Testing information'!AR116="OH","K","")</f>
        <v/>
      </c>
      <c r="T99" s="23" t="str">
        <f>IF('Testing information'!Q116="","","K")</f>
        <v/>
      </c>
      <c r="U99" t="str">
        <f>IF('Testing information'!AQ116="RC","K","")</f>
        <v/>
      </c>
      <c r="V99" s="23" t="str">
        <f>IF('Testing information'!P116="","","K")</f>
        <v/>
      </c>
      <c r="W99" t="str">
        <f>IF('Testing information'!AS116="BVD","K","")</f>
        <v/>
      </c>
      <c r="X99" t="str">
        <f>IF('Testing information'!AP116="DL","K","")</f>
        <v/>
      </c>
      <c r="Y99" t="str">
        <f>IF('Testing information'!AM116="PV","K","")</f>
        <v/>
      </c>
      <c r="Z99" t="str">
        <f t="shared" si="7"/>
        <v/>
      </c>
      <c r="AA99" s="29" t="str">
        <f t="shared" si="4"/>
        <v/>
      </c>
      <c r="AB99" t="str">
        <f>IF('Testing information'!AJ116="GGP-HD","K","")</f>
        <v/>
      </c>
      <c r="AC99" t="str">
        <f>IF('Testing information'!AK116="GGP-LD","K","")</f>
        <v/>
      </c>
      <c r="AD99" t="str">
        <f>IF('Testing information'!AK116="CHR","K","")</f>
        <v/>
      </c>
      <c r="AE99" t="str">
        <f>IF('Testing information'!AL116="GGP-uLD","K","")</f>
        <v/>
      </c>
      <c r="AF99" t="str">
        <f>IF('Testing information'!BA116="Run Panel","DP2","")</f>
        <v/>
      </c>
      <c r="AG99" t="str">
        <f t="shared" si="5"/>
        <v/>
      </c>
      <c r="AH99" s="28" t="str">
        <f t="shared" si="6"/>
        <v/>
      </c>
    </row>
    <row r="100" spans="1:34" ht="14.85" customHeight="1">
      <c r="A100" s="25" t="str">
        <f>IF('Testing information'!AE117="X",'Request Testing'!$C$10,"")</f>
        <v/>
      </c>
      <c r="B100" s="26" t="str">
        <f>IF('Testing information'!AM117="","",A100)</f>
        <v/>
      </c>
      <c r="C100" t="str">
        <f>IF('Testing information'!G117&gt;0,'Testing information'!G117,"")</f>
        <v/>
      </c>
      <c r="D100" s="23" t="str">
        <f>IF('Request Testing'!G117&lt;1,'Testing information'!B117,"")</f>
        <v/>
      </c>
      <c r="E100" t="str">
        <f>IF('Request Testing'!G117&lt;1,'Testing information'!AF117,"")</f>
        <v/>
      </c>
      <c r="F100" s="23" t="str">
        <f>IF(OR('Request Testing'!L117&gt;0,'Request Testing'!M117&gt;0,'Request Testing'!N117&gt;0,'Request Testing'!O117&gt;0),'Request Testing'!I117,"")</f>
        <v/>
      </c>
      <c r="G100" s="23" t="str">
        <f>IF('Testing information'!J117="","",'Testing information'!J117)</f>
        <v/>
      </c>
      <c r="H100" s="23" t="str">
        <f>IF(OR('Request Testing'!L117&gt;0,'Request Testing'!M117&gt;0,'Request Testing'!N117&gt;0,'Request Testing'!O117&gt;0),'Request Testing'!K117,"")</f>
        <v/>
      </c>
      <c r="I100" s="210" t="str">
        <f>IF('Testing information'!A117&gt;0,'Testing information'!A117,"")</f>
        <v/>
      </c>
      <c r="J100" s="27" t="str">
        <f>IF('Testing information'!AG117="BLOOD CARD","B",IF('Testing information'!AH117="Hair Card","H",IF('Testing information'!AI117="AllFlex Tags","T","")))</f>
        <v/>
      </c>
      <c r="K100" s="28" t="str">
        <f>IF('Request Testing'!J117&gt;0,IF(OR(Y100="K",AA100="K"),(CONCATENATE(AH100," ALTS ",'Request Testing'!J117))),AH100)</f>
        <v/>
      </c>
      <c r="L100" t="str">
        <f>IF('Testing information'!V117="AM","K","")</f>
        <v/>
      </c>
      <c r="M100" t="str">
        <f>IF('Testing information'!W117="NH","K","")</f>
        <v/>
      </c>
      <c r="N100" t="str">
        <f>IF('Testing information'!X117="CA","K","")</f>
        <v/>
      </c>
      <c r="O100" t="str">
        <f>IF('Testing information'!Y117="DD","K","")</f>
        <v/>
      </c>
      <c r="P100" t="str">
        <f>IF('Testing information'!AA117="PHA","K","")</f>
        <v/>
      </c>
      <c r="Q100" t="str">
        <f>IF('Testing information'!Z117="TH","K","")</f>
        <v/>
      </c>
      <c r="R100" t="str">
        <f>IF('Testing information'!AB117="OS","K","")</f>
        <v/>
      </c>
      <c r="S100" t="str">
        <f>IF('Testing information'!AR117="OH","K","")</f>
        <v/>
      </c>
      <c r="T100" s="23" t="str">
        <f>IF('Testing information'!Q117="","","K")</f>
        <v/>
      </c>
      <c r="U100" t="str">
        <f>IF('Testing information'!AQ117="RC","K","")</f>
        <v/>
      </c>
      <c r="V100" s="23" t="str">
        <f>IF('Testing information'!P117="","","K")</f>
        <v/>
      </c>
      <c r="W100" t="str">
        <f>IF('Testing information'!AS117="BVD","K","")</f>
        <v/>
      </c>
      <c r="X100" t="str">
        <f>IF('Testing information'!AP117="DL","K","")</f>
        <v/>
      </c>
      <c r="Y100" t="str">
        <f>IF('Testing information'!AM117="PV","K","")</f>
        <v/>
      </c>
      <c r="Z100" t="str">
        <f t="shared" si="7"/>
        <v/>
      </c>
      <c r="AA100" s="29" t="str">
        <f t="shared" si="4"/>
        <v/>
      </c>
      <c r="AB100" t="str">
        <f>IF('Testing information'!AJ117="GGP-HD","K","")</f>
        <v/>
      </c>
      <c r="AC100" t="str">
        <f>IF('Testing information'!AK117="GGP-LD","K","")</f>
        <v/>
      </c>
      <c r="AD100" t="str">
        <f>IF('Testing information'!AK117="CHR","K","")</f>
        <v/>
      </c>
      <c r="AE100" t="str">
        <f>IF('Testing information'!AL117="GGP-uLD","K","")</f>
        <v/>
      </c>
      <c r="AF100" t="str">
        <f>IF('Testing information'!BA117="Run Panel","DP2","")</f>
        <v/>
      </c>
      <c r="AG100" t="str">
        <f t="shared" si="5"/>
        <v/>
      </c>
      <c r="AH100" s="28" t="str">
        <f t="shared" si="6"/>
        <v/>
      </c>
    </row>
    <row r="101" spans="1:34" ht="14.85" customHeight="1">
      <c r="A101" s="25" t="str">
        <f>IF('Testing information'!AE118="X",'Request Testing'!$C$10,"")</f>
        <v/>
      </c>
      <c r="B101" s="26" t="str">
        <f>IF('Testing information'!AM118="","",A101)</f>
        <v/>
      </c>
      <c r="C101" t="str">
        <f>IF('Testing information'!G118&gt;0,'Testing information'!G118,"")</f>
        <v/>
      </c>
      <c r="D101" s="23" t="str">
        <f>IF('Request Testing'!G118&lt;1,'Testing information'!B118,"")</f>
        <v/>
      </c>
      <c r="E101" t="str">
        <f>IF('Request Testing'!G118&lt;1,'Testing information'!AF118,"")</f>
        <v/>
      </c>
      <c r="F101" s="23" t="str">
        <f>IF(OR('Request Testing'!L118&gt;0,'Request Testing'!M118&gt;0,'Request Testing'!N118&gt;0,'Request Testing'!O118&gt;0),'Request Testing'!I118,"")</f>
        <v/>
      </c>
      <c r="G101" s="23" t="str">
        <f>IF('Testing information'!J118="","",'Testing information'!J118)</f>
        <v/>
      </c>
      <c r="H101" s="23" t="str">
        <f>IF(OR('Request Testing'!L118&gt;0,'Request Testing'!M118&gt;0,'Request Testing'!N118&gt;0,'Request Testing'!O118&gt;0),'Request Testing'!K118,"")</f>
        <v/>
      </c>
      <c r="I101" s="210" t="str">
        <f>IF('Testing information'!A118&gt;0,'Testing information'!A118,"")</f>
        <v/>
      </c>
      <c r="J101" s="27" t="str">
        <f>IF('Testing information'!AG118="BLOOD CARD","B",IF('Testing information'!AH118="Hair Card","H",IF('Testing information'!AI118="AllFlex Tags","T","")))</f>
        <v/>
      </c>
      <c r="K101" s="28" t="str">
        <f>IF('Request Testing'!J118&gt;0,IF(OR(Y101="K",AA101="K"),(CONCATENATE(AH101," ALTS ",'Request Testing'!J118))),AH101)</f>
        <v/>
      </c>
      <c r="L101" t="str">
        <f>IF('Testing information'!V118="AM","K","")</f>
        <v/>
      </c>
      <c r="M101" t="str">
        <f>IF('Testing information'!W118="NH","K","")</f>
        <v/>
      </c>
      <c r="N101" t="str">
        <f>IF('Testing information'!X118="CA","K","")</f>
        <v/>
      </c>
      <c r="O101" t="str">
        <f>IF('Testing information'!Y118="DD","K","")</f>
        <v/>
      </c>
      <c r="P101" t="str">
        <f>IF('Testing information'!AA118="PHA","K","")</f>
        <v/>
      </c>
      <c r="Q101" t="str">
        <f>IF('Testing information'!Z118="TH","K","")</f>
        <v/>
      </c>
      <c r="R101" t="str">
        <f>IF('Testing information'!AB118="OS","K","")</f>
        <v/>
      </c>
      <c r="S101" t="str">
        <f>IF('Testing information'!AR118="OH","K","")</f>
        <v/>
      </c>
      <c r="T101" s="23" t="str">
        <f>IF('Testing information'!Q118="","","K")</f>
        <v/>
      </c>
      <c r="U101" t="str">
        <f>IF('Testing information'!AQ118="RC","K","")</f>
        <v/>
      </c>
      <c r="V101" s="23" t="str">
        <f>IF('Testing information'!P118="","","K")</f>
        <v/>
      </c>
      <c r="W101" t="str">
        <f>IF('Testing information'!AS118="BVD","K","")</f>
        <v/>
      </c>
      <c r="X101" t="str">
        <f>IF('Testing information'!AP118="DL","K","")</f>
        <v/>
      </c>
      <c r="Y101" t="str">
        <f>IF('Testing information'!AM118="PV","K","")</f>
        <v/>
      </c>
      <c r="Z101" t="str">
        <f t="shared" si="7"/>
        <v/>
      </c>
      <c r="AA101" s="29" t="str">
        <f t="shared" si="4"/>
        <v/>
      </c>
      <c r="AB101" t="str">
        <f>IF('Testing information'!AJ118="GGP-HD","K","")</f>
        <v/>
      </c>
      <c r="AC101" t="str">
        <f>IF('Testing information'!AK118="GGP-LD","K","")</f>
        <v/>
      </c>
      <c r="AD101" t="str">
        <f>IF('Testing information'!AK118="CHR","K","")</f>
        <v/>
      </c>
      <c r="AE101" t="str">
        <f>IF('Testing information'!AL118="GGP-uLD","K","")</f>
        <v/>
      </c>
      <c r="AF101" t="str">
        <f>IF('Testing information'!BA118="Run Panel","DP2","")</f>
        <v/>
      </c>
      <c r="AG101" t="str">
        <f t="shared" si="5"/>
        <v/>
      </c>
      <c r="AH101" s="28" t="str">
        <f t="shared" si="6"/>
        <v/>
      </c>
    </row>
    <row r="102" spans="1:34" ht="14.85" customHeight="1">
      <c r="A102" s="25" t="str">
        <f>IF('Testing information'!AE119="X",'Request Testing'!$C$10,"")</f>
        <v/>
      </c>
      <c r="B102" s="26" t="str">
        <f>IF('Testing information'!AM119="","",A102)</f>
        <v/>
      </c>
      <c r="C102" t="str">
        <f>IF('Testing information'!G119&gt;0,'Testing information'!G119,"")</f>
        <v/>
      </c>
      <c r="D102" s="23" t="str">
        <f>IF('Request Testing'!G119&lt;1,'Testing information'!B119,"")</f>
        <v/>
      </c>
      <c r="E102" t="str">
        <f>IF('Request Testing'!G119&lt;1,'Testing information'!AF119,"")</f>
        <v/>
      </c>
      <c r="F102" s="23" t="str">
        <f>IF(OR('Request Testing'!L119&gt;0,'Request Testing'!M119&gt;0,'Request Testing'!N119&gt;0,'Request Testing'!O119&gt;0),'Request Testing'!I119,"")</f>
        <v/>
      </c>
      <c r="G102" s="23" t="str">
        <f>IF('Testing information'!J119="","",'Testing information'!J119)</f>
        <v/>
      </c>
      <c r="H102" s="23" t="str">
        <f>IF(OR('Request Testing'!L119&gt;0,'Request Testing'!M119&gt;0,'Request Testing'!N119&gt;0,'Request Testing'!O119&gt;0),'Request Testing'!K119,"")</f>
        <v/>
      </c>
      <c r="I102" s="210" t="str">
        <f>IF('Testing information'!A119&gt;0,'Testing information'!A119,"")</f>
        <v/>
      </c>
      <c r="J102" s="27" t="str">
        <f>IF('Testing information'!AG119="BLOOD CARD","B",IF('Testing information'!AH119="Hair Card","H",IF('Testing information'!AI119="AllFlex Tags","T","")))</f>
        <v/>
      </c>
      <c r="K102" s="28" t="str">
        <f>IF('Request Testing'!J119&gt;0,IF(OR(Y102="K",AA102="K"),(CONCATENATE(AH102," ALTS ",'Request Testing'!J119))),AH102)</f>
        <v/>
      </c>
      <c r="L102" t="str">
        <f>IF('Testing information'!V119="AM","K","")</f>
        <v/>
      </c>
      <c r="M102" t="str">
        <f>IF('Testing information'!W119="NH","K","")</f>
        <v/>
      </c>
      <c r="N102" t="str">
        <f>IF('Testing information'!X119="CA","K","")</f>
        <v/>
      </c>
      <c r="O102" t="str">
        <f>IF('Testing information'!Y119="DD","K","")</f>
        <v/>
      </c>
      <c r="P102" t="str">
        <f>IF('Testing information'!AA119="PHA","K","")</f>
        <v/>
      </c>
      <c r="Q102" t="str">
        <f>IF('Testing information'!Z119="TH","K","")</f>
        <v/>
      </c>
      <c r="R102" t="str">
        <f>IF('Testing information'!AB119="OS","K","")</f>
        <v/>
      </c>
      <c r="S102" t="str">
        <f>IF('Testing information'!AR119="OH","K","")</f>
        <v/>
      </c>
      <c r="T102" s="23" t="str">
        <f>IF('Testing information'!Q119="","","K")</f>
        <v/>
      </c>
      <c r="U102" t="str">
        <f>IF('Testing information'!AQ119="RC","K","")</f>
        <v/>
      </c>
      <c r="V102" s="23" t="str">
        <f>IF('Testing information'!P119="","","K")</f>
        <v/>
      </c>
      <c r="W102" t="str">
        <f>IF('Testing information'!AS119="BVD","K","")</f>
        <v/>
      </c>
      <c r="X102" t="str">
        <f>IF('Testing information'!AP119="DL","K","")</f>
        <v/>
      </c>
      <c r="Y102" t="str">
        <f>IF('Testing information'!AM119="PV","K","")</f>
        <v/>
      </c>
      <c r="Z102" t="str">
        <f t="shared" si="7"/>
        <v/>
      </c>
      <c r="AA102" s="29" t="str">
        <f t="shared" si="4"/>
        <v/>
      </c>
      <c r="AB102" t="str">
        <f>IF('Testing information'!AJ119="GGP-HD","K","")</f>
        <v/>
      </c>
      <c r="AC102" t="str">
        <f>IF('Testing information'!AK119="GGP-LD","K","")</f>
        <v/>
      </c>
      <c r="AD102" t="str">
        <f>IF('Testing information'!AK119="CHR","K","")</f>
        <v/>
      </c>
      <c r="AE102" t="str">
        <f>IF('Testing information'!AL119="GGP-uLD","K","")</f>
        <v/>
      </c>
      <c r="AF102" t="str">
        <f>IF('Testing information'!BA119="Run Panel","DP2","")</f>
        <v/>
      </c>
      <c r="AG102" t="str">
        <f t="shared" si="5"/>
        <v/>
      </c>
      <c r="AH102" s="28" t="str">
        <f t="shared" si="6"/>
        <v/>
      </c>
    </row>
    <row r="103" spans="1:34" ht="14.85" customHeight="1">
      <c r="A103" s="25" t="str">
        <f>IF('Testing information'!AE120="X",'Request Testing'!$C$10,"")</f>
        <v/>
      </c>
      <c r="B103" s="26" t="str">
        <f>IF('Testing information'!AM120="","",A103)</f>
        <v/>
      </c>
      <c r="C103" t="str">
        <f>IF('Testing information'!G120&gt;0,'Testing information'!G120,"")</f>
        <v/>
      </c>
      <c r="D103" s="23" t="str">
        <f>IF('Request Testing'!G120&lt;1,'Testing information'!B120,"")</f>
        <v/>
      </c>
      <c r="E103" t="str">
        <f>IF('Request Testing'!G120&lt;1,'Testing information'!AF120,"")</f>
        <v/>
      </c>
      <c r="F103" s="23" t="str">
        <f>IF(OR('Request Testing'!L120&gt;0,'Request Testing'!M120&gt;0,'Request Testing'!N120&gt;0,'Request Testing'!O120&gt;0),'Request Testing'!I120,"")</f>
        <v/>
      </c>
      <c r="G103" s="23" t="str">
        <f>IF('Testing information'!J120="","",'Testing information'!J120)</f>
        <v/>
      </c>
      <c r="H103" s="23" t="str">
        <f>IF(OR('Request Testing'!L120&gt;0,'Request Testing'!M120&gt;0,'Request Testing'!N120&gt;0,'Request Testing'!O120&gt;0),'Request Testing'!K120,"")</f>
        <v/>
      </c>
      <c r="I103" s="210" t="str">
        <f>IF('Testing information'!A120&gt;0,'Testing information'!A120,"")</f>
        <v/>
      </c>
      <c r="J103" s="27" t="str">
        <f>IF('Testing information'!AG120="BLOOD CARD","B",IF('Testing information'!AH120="Hair Card","H",IF('Testing information'!AI120="AllFlex Tags","T","")))</f>
        <v/>
      </c>
      <c r="K103" s="28" t="str">
        <f>IF('Request Testing'!J120&gt;0,IF(OR(Y103="K",AA103="K"),(CONCATENATE(AH103," ALTS ",'Request Testing'!J120))),AH103)</f>
        <v/>
      </c>
      <c r="L103" t="str">
        <f>IF('Testing information'!V120="AM","K","")</f>
        <v/>
      </c>
      <c r="M103" t="str">
        <f>IF('Testing information'!W120="NH","K","")</f>
        <v/>
      </c>
      <c r="N103" t="str">
        <f>IF('Testing information'!X120="CA","K","")</f>
        <v/>
      </c>
      <c r="O103" t="str">
        <f>IF('Testing information'!Y120="DD","K","")</f>
        <v/>
      </c>
      <c r="P103" t="str">
        <f>IF('Testing information'!AA120="PHA","K","")</f>
        <v/>
      </c>
      <c r="Q103" t="str">
        <f>IF('Testing information'!Z120="TH","K","")</f>
        <v/>
      </c>
      <c r="R103" t="str">
        <f>IF('Testing information'!AB120="OS","K","")</f>
        <v/>
      </c>
      <c r="S103" t="str">
        <f>IF('Testing information'!AR120="OH","K","")</f>
        <v/>
      </c>
      <c r="T103" s="23" t="str">
        <f>IF('Testing information'!Q120="","","K")</f>
        <v/>
      </c>
      <c r="U103" t="str">
        <f>IF('Testing information'!AQ120="RC","K","")</f>
        <v/>
      </c>
      <c r="V103" s="23" t="str">
        <f>IF('Testing information'!P120="","","K")</f>
        <v/>
      </c>
      <c r="W103" t="str">
        <f>IF('Testing information'!AS120="BVD","K","")</f>
        <v/>
      </c>
      <c r="X103" t="str">
        <f>IF('Testing information'!AP120="DL","K","")</f>
        <v/>
      </c>
      <c r="Y103" t="str">
        <f>IF('Testing information'!AM120="PV","K","")</f>
        <v/>
      </c>
      <c r="Z103" t="str">
        <f t="shared" si="7"/>
        <v/>
      </c>
      <c r="AA103" s="29" t="str">
        <f t="shared" si="4"/>
        <v/>
      </c>
      <c r="AB103" t="str">
        <f>IF('Testing information'!AJ120="GGP-HD","K","")</f>
        <v/>
      </c>
      <c r="AC103" t="str">
        <f>IF('Testing information'!AK120="GGP-LD","K","")</f>
        <v/>
      </c>
      <c r="AD103" t="str">
        <f>IF('Testing information'!AK120="CHR","K","")</f>
        <v/>
      </c>
      <c r="AE103" t="str">
        <f>IF('Testing information'!AL120="GGP-uLD","K","")</f>
        <v/>
      </c>
      <c r="AF103" t="str">
        <f>IF('Testing information'!BA120="Run Panel","DP2","")</f>
        <v/>
      </c>
      <c r="AG103" t="str">
        <f t="shared" si="5"/>
        <v/>
      </c>
      <c r="AH103" s="28" t="str">
        <f t="shared" si="6"/>
        <v/>
      </c>
    </row>
    <row r="104" spans="1:34" ht="14.85" customHeight="1">
      <c r="A104" s="25" t="str">
        <f>IF('Testing information'!AE121="X",'Request Testing'!$C$10,"")</f>
        <v/>
      </c>
      <c r="B104" s="26" t="str">
        <f>IF('Testing information'!AM121="","",A104)</f>
        <v/>
      </c>
      <c r="C104" t="str">
        <f>IF('Testing information'!G121&gt;0,'Testing information'!G121,"")</f>
        <v/>
      </c>
      <c r="D104" s="23" t="str">
        <f>IF('Request Testing'!G121&lt;1,'Testing information'!B121,"")</f>
        <v/>
      </c>
      <c r="E104" t="str">
        <f>IF('Request Testing'!G121&lt;1,'Testing information'!AF121,"")</f>
        <v/>
      </c>
      <c r="F104" s="23" t="str">
        <f>IF(OR('Request Testing'!L121&gt;0,'Request Testing'!M121&gt;0,'Request Testing'!N121&gt;0,'Request Testing'!O121&gt;0),'Request Testing'!I121,"")</f>
        <v/>
      </c>
      <c r="G104" s="23" t="str">
        <f>IF('Testing information'!J121="","",'Testing information'!J121)</f>
        <v/>
      </c>
      <c r="H104" s="23" t="str">
        <f>IF(OR('Request Testing'!L121&gt;0,'Request Testing'!M121&gt;0,'Request Testing'!N121&gt;0,'Request Testing'!O121&gt;0),'Request Testing'!K121,"")</f>
        <v/>
      </c>
      <c r="I104" s="210" t="str">
        <f>IF('Testing information'!A121&gt;0,'Testing information'!A121,"")</f>
        <v/>
      </c>
      <c r="J104" s="27" t="str">
        <f>IF('Testing information'!AG121="BLOOD CARD","B",IF('Testing information'!AH121="Hair Card","H",IF('Testing information'!AI121="AllFlex Tags","T","")))</f>
        <v/>
      </c>
      <c r="K104" s="28" t="str">
        <f>IF('Request Testing'!J121&gt;0,IF(OR(Y104="K",AA104="K"),(CONCATENATE(AH104," ALTS ",'Request Testing'!J121))),AH104)</f>
        <v/>
      </c>
      <c r="L104" t="str">
        <f>IF('Testing information'!V121="AM","K","")</f>
        <v/>
      </c>
      <c r="M104" t="str">
        <f>IF('Testing information'!W121="NH","K","")</f>
        <v/>
      </c>
      <c r="N104" t="str">
        <f>IF('Testing information'!X121="CA","K","")</f>
        <v/>
      </c>
      <c r="O104" t="str">
        <f>IF('Testing information'!Y121="DD","K","")</f>
        <v/>
      </c>
      <c r="P104" t="str">
        <f>IF('Testing information'!AA121="PHA","K","")</f>
        <v/>
      </c>
      <c r="Q104" t="str">
        <f>IF('Testing information'!Z121="TH","K","")</f>
        <v/>
      </c>
      <c r="R104" t="str">
        <f>IF('Testing information'!AB121="OS","K","")</f>
        <v/>
      </c>
      <c r="S104" t="str">
        <f>IF('Testing information'!AR121="OH","K","")</f>
        <v/>
      </c>
      <c r="T104" s="23" t="str">
        <f>IF('Testing information'!Q121="","","K")</f>
        <v/>
      </c>
      <c r="U104" t="str">
        <f>IF('Testing information'!AQ121="RC","K","")</f>
        <v/>
      </c>
      <c r="V104" s="23" t="str">
        <f>IF('Testing information'!P121="","","K")</f>
        <v/>
      </c>
      <c r="W104" t="str">
        <f>IF('Testing information'!AS121="BVD","K","")</f>
        <v/>
      </c>
      <c r="X104" t="str">
        <f>IF('Testing information'!AP121="DL","K","")</f>
        <v/>
      </c>
      <c r="Y104" t="str">
        <f>IF('Testing information'!AM121="PV","K","")</f>
        <v/>
      </c>
      <c r="Z104" t="str">
        <f t="shared" si="7"/>
        <v/>
      </c>
      <c r="AA104" s="29" t="str">
        <f t="shared" si="4"/>
        <v/>
      </c>
      <c r="AB104" t="str">
        <f>IF('Testing information'!AJ121="GGP-HD","K","")</f>
        <v/>
      </c>
      <c r="AC104" t="str">
        <f>IF('Testing information'!AK121="GGP-LD","K","")</f>
        <v/>
      </c>
      <c r="AD104" t="str">
        <f>IF('Testing information'!AK121="CHR","K","")</f>
        <v/>
      </c>
      <c r="AE104" t="str">
        <f>IF('Testing information'!AL121="GGP-uLD","K","")</f>
        <v/>
      </c>
      <c r="AF104" t="str">
        <f>IF('Testing information'!BA121="Run Panel","DP2","")</f>
        <v/>
      </c>
      <c r="AG104" t="str">
        <f t="shared" si="5"/>
        <v/>
      </c>
      <c r="AH104" s="28" t="str">
        <f t="shared" si="6"/>
        <v/>
      </c>
    </row>
    <row r="105" spans="1:34" ht="14.85" customHeight="1">
      <c r="A105" s="25" t="str">
        <f>IF('Testing information'!AE122="X",'Request Testing'!$C$10,"")</f>
        <v/>
      </c>
      <c r="B105" s="26" t="str">
        <f>IF('Testing information'!AM122="","",A105)</f>
        <v/>
      </c>
      <c r="C105" t="str">
        <f>IF('Testing information'!G122&gt;0,'Testing information'!G122,"")</f>
        <v/>
      </c>
      <c r="D105" s="23" t="str">
        <f>IF('Request Testing'!G122&lt;1,'Testing information'!B122,"")</f>
        <v/>
      </c>
      <c r="E105" t="str">
        <f>IF('Request Testing'!G122&lt;1,'Testing information'!AF122,"")</f>
        <v/>
      </c>
      <c r="F105" s="23" t="str">
        <f>IF(OR('Request Testing'!L122&gt;0,'Request Testing'!M122&gt;0,'Request Testing'!N122&gt;0,'Request Testing'!O122&gt;0),'Request Testing'!I122,"")</f>
        <v/>
      </c>
      <c r="G105" s="23" t="str">
        <f>IF('Testing information'!J122="","",'Testing information'!J122)</f>
        <v/>
      </c>
      <c r="H105" s="23" t="str">
        <f>IF(OR('Request Testing'!L122&gt;0,'Request Testing'!M122&gt;0,'Request Testing'!N122&gt;0,'Request Testing'!O122&gt;0),'Request Testing'!K122,"")</f>
        <v/>
      </c>
      <c r="I105" s="210" t="str">
        <f>IF('Testing information'!A122&gt;0,'Testing information'!A122,"")</f>
        <v/>
      </c>
      <c r="J105" s="27" t="str">
        <f>IF('Testing information'!AG122="BLOOD CARD","B",IF('Testing information'!AH122="Hair Card","H",IF('Testing information'!AI122="AllFlex Tags","T","")))</f>
        <v/>
      </c>
      <c r="K105" s="28" t="str">
        <f>IF('Request Testing'!J122&gt;0,IF(OR(Y105="K",AA105="K"),(CONCATENATE(AH105," ALTS ",'Request Testing'!J122))),AH105)</f>
        <v/>
      </c>
      <c r="L105" t="str">
        <f>IF('Testing information'!V122="AM","K","")</f>
        <v/>
      </c>
      <c r="M105" t="str">
        <f>IF('Testing information'!W122="NH","K","")</f>
        <v/>
      </c>
      <c r="N105" t="str">
        <f>IF('Testing information'!X122="CA","K","")</f>
        <v/>
      </c>
      <c r="O105" t="str">
        <f>IF('Testing information'!Y122="DD","K","")</f>
        <v/>
      </c>
      <c r="P105" t="str">
        <f>IF('Testing information'!AA122="PHA","K","")</f>
        <v/>
      </c>
      <c r="Q105" t="str">
        <f>IF('Testing information'!Z122="TH","K","")</f>
        <v/>
      </c>
      <c r="R105" t="str">
        <f>IF('Testing information'!AB122="OS","K","")</f>
        <v/>
      </c>
      <c r="S105" t="str">
        <f>IF('Testing information'!AR122="OH","K","")</f>
        <v/>
      </c>
      <c r="T105" s="23" t="str">
        <f>IF('Testing information'!Q122="","","K")</f>
        <v/>
      </c>
      <c r="U105" t="str">
        <f>IF('Testing information'!AQ122="RC","K","")</f>
        <v/>
      </c>
      <c r="V105" s="23" t="str">
        <f>IF('Testing information'!P122="","","K")</f>
        <v/>
      </c>
      <c r="W105" t="str">
        <f>IF('Testing information'!AS122="BVD","K","")</f>
        <v/>
      </c>
      <c r="X105" t="str">
        <f>IF('Testing information'!AP122="DL","K","")</f>
        <v/>
      </c>
      <c r="Y105" t="str">
        <f>IF('Testing information'!AM122="PV","K","")</f>
        <v/>
      </c>
      <c r="Z105" t="str">
        <f t="shared" si="7"/>
        <v/>
      </c>
      <c r="AA105" s="29" t="str">
        <f t="shared" si="4"/>
        <v/>
      </c>
      <c r="AB105" t="str">
        <f>IF('Testing information'!AJ122="GGP-HD","K","")</f>
        <v/>
      </c>
      <c r="AC105" t="str">
        <f>IF('Testing information'!AK122="GGP-LD","K","")</f>
        <v/>
      </c>
      <c r="AD105" t="str">
        <f>IF('Testing information'!AK122="CHR","K","")</f>
        <v/>
      </c>
      <c r="AE105" t="str">
        <f>IF('Testing information'!AL122="GGP-uLD","K","")</f>
        <v/>
      </c>
      <c r="AF105" t="str">
        <f>IF('Testing information'!BA122="Run Panel","DP2","")</f>
        <v/>
      </c>
      <c r="AG105" t="str">
        <f t="shared" si="5"/>
        <v/>
      </c>
      <c r="AH105" s="28" t="str">
        <f t="shared" si="6"/>
        <v/>
      </c>
    </row>
    <row r="106" spans="1:34" ht="14.85" customHeight="1">
      <c r="A106" s="25" t="str">
        <f>IF('Testing information'!AE123="X",'Request Testing'!$C$10,"")</f>
        <v/>
      </c>
      <c r="B106" s="26" t="str">
        <f>IF('Testing information'!AM123="","",A106)</f>
        <v/>
      </c>
      <c r="C106" t="str">
        <f>IF('Testing information'!G123&gt;0,'Testing information'!G123,"")</f>
        <v/>
      </c>
      <c r="D106" s="23" t="str">
        <f>IF('Request Testing'!G123&lt;1,'Testing information'!B123,"")</f>
        <v/>
      </c>
      <c r="E106" t="str">
        <f>IF('Request Testing'!G123&lt;1,'Testing information'!AF123,"")</f>
        <v/>
      </c>
      <c r="F106" s="23" t="str">
        <f>IF(OR('Request Testing'!L123&gt;0,'Request Testing'!M123&gt;0,'Request Testing'!N123&gt;0,'Request Testing'!O123&gt;0),'Request Testing'!I123,"")</f>
        <v/>
      </c>
      <c r="G106" s="23" t="str">
        <f>IF('Testing information'!J123="","",'Testing information'!J123)</f>
        <v/>
      </c>
      <c r="H106" s="23" t="str">
        <f>IF(OR('Request Testing'!L123&gt;0,'Request Testing'!M123&gt;0,'Request Testing'!N123&gt;0,'Request Testing'!O123&gt;0),'Request Testing'!K123,"")</f>
        <v/>
      </c>
      <c r="I106" s="210" t="str">
        <f>IF('Testing information'!A123&gt;0,'Testing information'!A123,"")</f>
        <v/>
      </c>
      <c r="J106" s="27" t="str">
        <f>IF('Testing information'!AG123="BLOOD CARD","B",IF('Testing information'!AH123="Hair Card","H",IF('Testing information'!AI123="AllFlex Tags","T","")))</f>
        <v/>
      </c>
      <c r="K106" s="28" t="str">
        <f>IF('Request Testing'!J123&gt;0,IF(OR(Y106="K",AA106="K"),(CONCATENATE(AH106," ALTS ",'Request Testing'!J123))),AH106)</f>
        <v/>
      </c>
      <c r="L106" t="str">
        <f>IF('Testing information'!V123="AM","K","")</f>
        <v/>
      </c>
      <c r="M106" t="str">
        <f>IF('Testing information'!W123="NH","K","")</f>
        <v/>
      </c>
      <c r="N106" t="str">
        <f>IF('Testing information'!X123="CA","K","")</f>
        <v/>
      </c>
      <c r="O106" t="str">
        <f>IF('Testing information'!Y123="DD","K","")</f>
        <v/>
      </c>
      <c r="P106" t="str">
        <f>IF('Testing information'!AA123="PHA","K","")</f>
        <v/>
      </c>
      <c r="Q106" t="str">
        <f>IF('Testing information'!Z123="TH","K","")</f>
        <v/>
      </c>
      <c r="R106" t="str">
        <f>IF('Testing information'!AB123="OS","K","")</f>
        <v/>
      </c>
      <c r="S106" t="str">
        <f>IF('Testing information'!AR123="OH","K","")</f>
        <v/>
      </c>
      <c r="T106" s="23" t="str">
        <f>IF('Testing information'!Q123="","","K")</f>
        <v/>
      </c>
      <c r="U106" t="str">
        <f>IF('Testing information'!AQ123="RC","K","")</f>
        <v/>
      </c>
      <c r="V106" s="23" t="str">
        <f>IF('Testing information'!P123="","","K")</f>
        <v/>
      </c>
      <c r="W106" t="str">
        <f>IF('Testing information'!AS123="BVD","K","")</f>
        <v/>
      </c>
      <c r="X106" t="str">
        <f>IF('Testing information'!AP123="DL","K","")</f>
        <v/>
      </c>
      <c r="Y106" t="str">
        <f>IF('Testing information'!AM123="PV","K","")</f>
        <v/>
      </c>
      <c r="Z106" t="str">
        <f t="shared" si="7"/>
        <v/>
      </c>
      <c r="AA106" s="29" t="str">
        <f t="shared" si="4"/>
        <v/>
      </c>
      <c r="AB106" t="str">
        <f>IF('Testing information'!AJ123="GGP-HD","K","")</f>
        <v/>
      </c>
      <c r="AC106" t="str">
        <f>IF('Testing information'!AK123="GGP-LD","K","")</f>
        <v/>
      </c>
      <c r="AD106" t="str">
        <f>IF('Testing information'!AK123="CHR","K","")</f>
        <v/>
      </c>
      <c r="AE106" t="str">
        <f>IF('Testing information'!AL123="GGP-uLD","K","")</f>
        <v/>
      </c>
      <c r="AF106" t="str">
        <f>IF('Testing information'!BA123="Run Panel","DP2","")</f>
        <v/>
      </c>
      <c r="AG106" t="str">
        <f t="shared" si="5"/>
        <v/>
      </c>
      <c r="AH106" s="28" t="str">
        <f t="shared" si="6"/>
        <v/>
      </c>
    </row>
    <row r="107" spans="1:34" ht="14.85" customHeight="1">
      <c r="A107" s="25" t="str">
        <f>IF('Testing information'!AE124="X",'Request Testing'!$C$10,"")</f>
        <v/>
      </c>
      <c r="B107" s="26" t="str">
        <f>IF('Testing information'!AM124="","",A107)</f>
        <v/>
      </c>
      <c r="C107" t="str">
        <f>IF('Testing information'!G124&gt;0,'Testing information'!G124,"")</f>
        <v/>
      </c>
      <c r="D107" s="23" t="str">
        <f>IF('Request Testing'!G124&lt;1,'Testing information'!B124,"")</f>
        <v/>
      </c>
      <c r="E107" t="str">
        <f>IF('Request Testing'!G124&lt;1,'Testing information'!AF124,"")</f>
        <v/>
      </c>
      <c r="F107" s="23" t="str">
        <f>IF(OR('Request Testing'!L124&gt;0,'Request Testing'!M124&gt;0,'Request Testing'!N124&gt;0,'Request Testing'!O124&gt;0),'Request Testing'!I124,"")</f>
        <v/>
      </c>
      <c r="G107" s="23" t="str">
        <f>IF('Testing information'!J124="","",'Testing information'!J124)</f>
        <v/>
      </c>
      <c r="H107" s="23" t="str">
        <f>IF(OR('Request Testing'!L124&gt;0,'Request Testing'!M124&gt;0,'Request Testing'!N124&gt;0,'Request Testing'!O124&gt;0),'Request Testing'!K124,"")</f>
        <v/>
      </c>
      <c r="I107" s="210" t="str">
        <f>IF('Testing information'!A124&gt;0,'Testing information'!A124,"")</f>
        <v/>
      </c>
      <c r="J107" s="27" t="str">
        <f>IF('Testing information'!AG124="BLOOD CARD","B",IF('Testing information'!AH124="Hair Card","H",IF('Testing information'!AI124="AllFlex Tags","T","")))</f>
        <v/>
      </c>
      <c r="K107" s="28" t="str">
        <f>IF('Request Testing'!J124&gt;0,IF(OR(Y107="K",AA107="K"),(CONCATENATE(AH107," ALTS ",'Request Testing'!J124))),AH107)</f>
        <v/>
      </c>
      <c r="L107" t="str">
        <f>IF('Testing information'!V124="AM","K","")</f>
        <v/>
      </c>
      <c r="M107" t="str">
        <f>IF('Testing information'!W124="NH","K","")</f>
        <v/>
      </c>
      <c r="N107" t="str">
        <f>IF('Testing information'!X124="CA","K","")</f>
        <v/>
      </c>
      <c r="O107" t="str">
        <f>IF('Testing information'!Y124="DD","K","")</f>
        <v/>
      </c>
      <c r="P107" t="str">
        <f>IF('Testing information'!AA124="PHA","K","")</f>
        <v/>
      </c>
      <c r="Q107" t="str">
        <f>IF('Testing information'!Z124="TH","K","")</f>
        <v/>
      </c>
      <c r="R107" t="str">
        <f>IF('Testing information'!AB124="OS","K","")</f>
        <v/>
      </c>
      <c r="S107" t="str">
        <f>IF('Testing information'!AR124="OH","K","")</f>
        <v/>
      </c>
      <c r="T107" s="23" t="str">
        <f>IF('Testing information'!Q124="","","K")</f>
        <v/>
      </c>
      <c r="U107" t="str">
        <f>IF('Testing information'!AQ124="RC","K","")</f>
        <v/>
      </c>
      <c r="V107" s="23" t="str">
        <f>IF('Testing information'!P124="","","K")</f>
        <v/>
      </c>
      <c r="W107" t="str">
        <f>IF('Testing information'!AS124="BVD","K","")</f>
        <v/>
      </c>
      <c r="X107" t="str">
        <f>IF('Testing information'!AP124="DL","K","")</f>
        <v/>
      </c>
      <c r="Y107" t="str">
        <f>IF('Testing information'!AM124="PV","K","")</f>
        <v/>
      </c>
      <c r="Z107" t="str">
        <f t="shared" si="7"/>
        <v/>
      </c>
      <c r="AA107" s="29" t="str">
        <f t="shared" si="4"/>
        <v/>
      </c>
      <c r="AB107" t="str">
        <f>IF('Testing information'!AJ124="GGP-HD","K","")</f>
        <v/>
      </c>
      <c r="AC107" t="str">
        <f>IF('Testing information'!AK124="GGP-LD","K","")</f>
        <v/>
      </c>
      <c r="AD107" t="str">
        <f>IF('Testing information'!AK124="CHR","K","")</f>
        <v/>
      </c>
      <c r="AE107" t="str">
        <f>IF('Testing information'!AL124="GGP-uLD","K","")</f>
        <v/>
      </c>
      <c r="AF107" t="str">
        <f>IF('Testing information'!BA124="Run Panel","DP2","")</f>
        <v/>
      </c>
      <c r="AG107" t="str">
        <f t="shared" si="5"/>
        <v/>
      </c>
      <c r="AH107" s="28" t="str">
        <f t="shared" si="6"/>
        <v/>
      </c>
    </row>
    <row r="108" spans="1:34" ht="14.85" customHeight="1">
      <c r="A108" s="25" t="str">
        <f>IF('Testing information'!AE125="X",'Request Testing'!$C$10,"")</f>
        <v/>
      </c>
      <c r="B108" s="26" t="str">
        <f>IF('Testing information'!AM125="","",A108)</f>
        <v/>
      </c>
      <c r="C108" t="str">
        <f>IF('Testing information'!G125&gt;0,'Testing information'!G125,"")</f>
        <v/>
      </c>
      <c r="D108" s="23" t="str">
        <f>IF('Request Testing'!G125&lt;1,'Testing information'!B125,"")</f>
        <v/>
      </c>
      <c r="E108" t="str">
        <f>IF('Request Testing'!G125&lt;1,'Testing information'!AF125,"")</f>
        <v/>
      </c>
      <c r="F108" s="23" t="str">
        <f>IF(OR('Request Testing'!L125&gt;0,'Request Testing'!M125&gt;0,'Request Testing'!N125&gt;0,'Request Testing'!O125&gt;0),'Request Testing'!I125,"")</f>
        <v/>
      </c>
      <c r="G108" s="23" t="str">
        <f>IF('Testing information'!J125="","",'Testing information'!J125)</f>
        <v/>
      </c>
      <c r="H108" s="23" t="str">
        <f>IF(OR('Request Testing'!L125&gt;0,'Request Testing'!M125&gt;0,'Request Testing'!N125&gt;0,'Request Testing'!O125&gt;0),'Request Testing'!K125,"")</f>
        <v/>
      </c>
      <c r="I108" s="210" t="str">
        <f>IF('Testing information'!A125&gt;0,'Testing information'!A125,"")</f>
        <v/>
      </c>
      <c r="J108" s="27" t="str">
        <f>IF('Testing information'!AG125="BLOOD CARD","B",IF('Testing information'!AH125="Hair Card","H",IF('Testing information'!AI125="AllFlex Tags","T","")))</f>
        <v/>
      </c>
      <c r="K108" s="28" t="str">
        <f>IF('Request Testing'!J125&gt;0,IF(OR(Y108="K",AA108="K"),(CONCATENATE(AH108," ALTS ",'Request Testing'!J125))),AH108)</f>
        <v/>
      </c>
      <c r="L108" t="str">
        <f>IF('Testing information'!V125="AM","K","")</f>
        <v/>
      </c>
      <c r="M108" t="str">
        <f>IF('Testing information'!W125="NH","K","")</f>
        <v/>
      </c>
      <c r="N108" t="str">
        <f>IF('Testing information'!X125="CA","K","")</f>
        <v/>
      </c>
      <c r="O108" t="str">
        <f>IF('Testing information'!Y125="DD","K","")</f>
        <v/>
      </c>
      <c r="P108" t="str">
        <f>IF('Testing information'!AA125="PHA","K","")</f>
        <v/>
      </c>
      <c r="Q108" t="str">
        <f>IF('Testing information'!Z125="TH","K","")</f>
        <v/>
      </c>
      <c r="R108" t="str">
        <f>IF('Testing information'!AB125="OS","K","")</f>
        <v/>
      </c>
      <c r="S108" t="str">
        <f>IF('Testing information'!AR125="OH","K","")</f>
        <v/>
      </c>
      <c r="T108" s="23" t="str">
        <f>IF('Testing information'!Q125="","","K")</f>
        <v/>
      </c>
      <c r="U108" t="str">
        <f>IF('Testing information'!AQ125="RC","K","")</f>
        <v/>
      </c>
      <c r="V108" s="23" t="str">
        <f>IF('Testing information'!P125="","","K")</f>
        <v/>
      </c>
      <c r="W108" t="str">
        <f>IF('Testing information'!AS125="BVD","K","")</f>
        <v/>
      </c>
      <c r="X108" t="str">
        <f>IF('Testing information'!AP125="DL","K","")</f>
        <v/>
      </c>
      <c r="Y108" t="str">
        <f>IF('Testing information'!AM125="PV","K","")</f>
        <v/>
      </c>
      <c r="Z108" t="str">
        <f t="shared" si="7"/>
        <v/>
      </c>
      <c r="AA108" s="29" t="str">
        <f t="shared" si="4"/>
        <v/>
      </c>
      <c r="AB108" t="str">
        <f>IF('Testing information'!AJ125="GGP-HD","K","")</f>
        <v/>
      </c>
      <c r="AC108" t="str">
        <f>IF('Testing information'!AK125="GGP-LD","K","")</f>
        <v/>
      </c>
      <c r="AD108" t="str">
        <f>IF('Testing information'!AK125="CHR","K","")</f>
        <v/>
      </c>
      <c r="AE108" t="str">
        <f>IF('Testing information'!AL125="GGP-uLD","K","")</f>
        <v/>
      </c>
      <c r="AF108" t="str">
        <f>IF('Testing information'!BA125="Run Panel","DP2","")</f>
        <v/>
      </c>
      <c r="AG108" t="str">
        <f t="shared" si="5"/>
        <v/>
      </c>
      <c r="AH108" s="28" t="str">
        <f t="shared" si="6"/>
        <v/>
      </c>
    </row>
    <row r="109" spans="1:34" ht="14.85" customHeight="1">
      <c r="A109" s="25" t="str">
        <f>IF('Testing information'!AE126="X",'Request Testing'!$C$10,"")</f>
        <v/>
      </c>
      <c r="B109" s="26" t="str">
        <f>IF('Testing information'!AM126="","",A109)</f>
        <v/>
      </c>
      <c r="C109" t="str">
        <f>IF('Testing information'!G126&gt;0,'Testing information'!G126,"")</f>
        <v/>
      </c>
      <c r="D109" s="23" t="str">
        <f>IF('Request Testing'!G126&lt;1,'Testing information'!B126,"")</f>
        <v/>
      </c>
      <c r="E109" t="str">
        <f>IF('Request Testing'!G126&lt;1,'Testing information'!AF126,"")</f>
        <v/>
      </c>
      <c r="F109" s="23" t="str">
        <f>IF(OR('Request Testing'!L126&gt;0,'Request Testing'!M126&gt;0,'Request Testing'!N126&gt;0,'Request Testing'!O126&gt;0),'Request Testing'!I126,"")</f>
        <v/>
      </c>
      <c r="G109" s="23" t="str">
        <f>IF('Testing information'!J126="","",'Testing information'!J126)</f>
        <v/>
      </c>
      <c r="H109" s="23" t="str">
        <f>IF(OR('Request Testing'!L126&gt;0,'Request Testing'!M126&gt;0,'Request Testing'!N126&gt;0,'Request Testing'!O126&gt;0),'Request Testing'!K126,"")</f>
        <v/>
      </c>
      <c r="I109" s="210" t="str">
        <f>IF('Testing information'!A126&gt;0,'Testing information'!A126,"")</f>
        <v/>
      </c>
      <c r="J109" s="27" t="str">
        <f>IF('Testing information'!AG126="BLOOD CARD","B",IF('Testing information'!AH126="Hair Card","H",IF('Testing information'!AI126="AllFlex Tags","T","")))</f>
        <v/>
      </c>
      <c r="K109" s="28" t="str">
        <f>IF('Request Testing'!J126&gt;0,IF(OR(Y109="K",AA109="K"),(CONCATENATE(AH109," ALTS ",'Request Testing'!J126))),AH109)</f>
        <v/>
      </c>
      <c r="L109" t="str">
        <f>IF('Testing information'!V126="AM","K","")</f>
        <v/>
      </c>
      <c r="M109" t="str">
        <f>IF('Testing information'!W126="NH","K","")</f>
        <v/>
      </c>
      <c r="N109" t="str">
        <f>IF('Testing information'!X126="CA","K","")</f>
        <v/>
      </c>
      <c r="O109" t="str">
        <f>IF('Testing information'!Y126="DD","K","")</f>
        <v/>
      </c>
      <c r="P109" t="str">
        <f>IF('Testing information'!AA126="PHA","K","")</f>
        <v/>
      </c>
      <c r="Q109" t="str">
        <f>IF('Testing information'!Z126="TH","K","")</f>
        <v/>
      </c>
      <c r="R109" t="str">
        <f>IF('Testing information'!AB126="OS","K","")</f>
        <v/>
      </c>
      <c r="S109" t="str">
        <f>IF('Testing information'!AR126="OH","K","")</f>
        <v/>
      </c>
      <c r="T109" s="23" t="str">
        <f>IF('Testing information'!Q126="","","K")</f>
        <v/>
      </c>
      <c r="U109" t="str">
        <f>IF('Testing information'!AQ126="RC","K","")</f>
        <v/>
      </c>
      <c r="V109" s="23" t="str">
        <f>IF('Testing information'!P126="","","K")</f>
        <v/>
      </c>
      <c r="W109" t="str">
        <f>IF('Testing information'!AS126="BVD","K","")</f>
        <v/>
      </c>
      <c r="X109" t="str">
        <f>IF('Testing information'!AP126="DL","K","")</f>
        <v/>
      </c>
      <c r="Y109" t="str">
        <f>IF('Testing information'!AM126="PV","K","")</f>
        <v/>
      </c>
      <c r="Z109" t="str">
        <f t="shared" si="7"/>
        <v/>
      </c>
      <c r="AA109" s="29" t="str">
        <f t="shared" si="4"/>
        <v/>
      </c>
      <c r="AB109" t="str">
        <f>IF('Testing information'!AJ126="GGP-HD","K","")</f>
        <v/>
      </c>
      <c r="AC109" t="str">
        <f>IF('Testing information'!AK126="GGP-LD","K","")</f>
        <v/>
      </c>
      <c r="AD109" t="str">
        <f>IF('Testing information'!AK126="CHR","K","")</f>
        <v/>
      </c>
      <c r="AE109" t="str">
        <f>IF('Testing information'!AL126="GGP-uLD","K","")</f>
        <v/>
      </c>
      <c r="AF109" t="str">
        <f>IF('Testing information'!BA126="Run Panel","DP2","")</f>
        <v/>
      </c>
      <c r="AG109" t="str">
        <f t="shared" si="5"/>
        <v/>
      </c>
      <c r="AH109" s="28" t="str">
        <f t="shared" si="6"/>
        <v/>
      </c>
    </row>
    <row r="110" spans="1:34" ht="14.85" customHeight="1">
      <c r="A110" s="25" t="str">
        <f>IF('Testing information'!AE127="X",'Request Testing'!$C$10,"")</f>
        <v/>
      </c>
      <c r="B110" s="26" t="str">
        <f>IF('Testing information'!AM127="","",A110)</f>
        <v/>
      </c>
      <c r="C110" t="str">
        <f>IF('Testing information'!G127&gt;0,'Testing information'!G127,"")</f>
        <v/>
      </c>
      <c r="D110" s="23" t="str">
        <f>IF('Request Testing'!G127&lt;1,'Testing information'!B127,"")</f>
        <v/>
      </c>
      <c r="E110" t="str">
        <f>IF('Request Testing'!G127&lt;1,'Testing information'!AF127,"")</f>
        <v/>
      </c>
      <c r="F110" s="23" t="str">
        <f>IF(OR('Request Testing'!L127&gt;0,'Request Testing'!M127&gt;0,'Request Testing'!N127&gt;0,'Request Testing'!O127&gt;0),'Request Testing'!I127,"")</f>
        <v/>
      </c>
      <c r="G110" s="23" t="str">
        <f>IF('Testing information'!J127="","",'Testing information'!J127)</f>
        <v/>
      </c>
      <c r="H110" s="23" t="str">
        <f>IF(OR('Request Testing'!L127&gt;0,'Request Testing'!M127&gt;0,'Request Testing'!N127&gt;0,'Request Testing'!O127&gt;0),'Request Testing'!K127,"")</f>
        <v/>
      </c>
      <c r="I110" s="210" t="str">
        <f>IF('Testing information'!A127&gt;0,'Testing information'!A127,"")</f>
        <v/>
      </c>
      <c r="J110" s="27" t="str">
        <f>IF('Testing information'!AG127="BLOOD CARD","B",IF('Testing information'!AH127="Hair Card","H",IF('Testing information'!AI127="AllFlex Tags","T","")))</f>
        <v/>
      </c>
      <c r="K110" s="28" t="str">
        <f>IF('Request Testing'!J127&gt;0,IF(OR(Y110="K",AA110="K"),(CONCATENATE(AH110," ALTS ",'Request Testing'!J127))),AH110)</f>
        <v/>
      </c>
      <c r="L110" t="str">
        <f>IF('Testing information'!V127="AM","K","")</f>
        <v/>
      </c>
      <c r="M110" t="str">
        <f>IF('Testing information'!W127="NH","K","")</f>
        <v/>
      </c>
      <c r="N110" t="str">
        <f>IF('Testing information'!X127="CA","K","")</f>
        <v/>
      </c>
      <c r="O110" t="str">
        <f>IF('Testing information'!Y127="DD","K","")</f>
        <v/>
      </c>
      <c r="P110" t="str">
        <f>IF('Testing information'!AA127="PHA","K","")</f>
        <v/>
      </c>
      <c r="Q110" t="str">
        <f>IF('Testing information'!Z127="TH","K","")</f>
        <v/>
      </c>
      <c r="R110" t="str">
        <f>IF('Testing information'!AB127="OS","K","")</f>
        <v/>
      </c>
      <c r="S110" t="str">
        <f>IF('Testing information'!AR127="OH","K","")</f>
        <v/>
      </c>
      <c r="T110" s="23" t="str">
        <f>IF('Testing information'!Q127="","","K")</f>
        <v/>
      </c>
      <c r="U110" t="str">
        <f>IF('Testing information'!AQ127="RC","K","")</f>
        <v/>
      </c>
      <c r="V110" s="23" t="str">
        <f>IF('Testing information'!P127="","","K")</f>
        <v/>
      </c>
      <c r="W110" t="str">
        <f>IF('Testing information'!AS127="BVD","K","")</f>
        <v/>
      </c>
      <c r="X110" t="str">
        <f>IF('Testing information'!AP127="DL","K","")</f>
        <v/>
      </c>
      <c r="Y110" t="str">
        <f>IF('Testing information'!AM127="PV","K","")</f>
        <v/>
      </c>
      <c r="Z110" t="str">
        <f t="shared" si="7"/>
        <v/>
      </c>
      <c r="AA110" s="29" t="str">
        <f t="shared" si="4"/>
        <v/>
      </c>
      <c r="AB110" t="str">
        <f>IF('Testing information'!AJ127="GGP-HD","K","")</f>
        <v/>
      </c>
      <c r="AC110" t="str">
        <f>IF('Testing information'!AK127="GGP-LD","K","")</f>
        <v/>
      </c>
      <c r="AD110" t="str">
        <f>IF('Testing information'!AK127="CHR","K","")</f>
        <v/>
      </c>
      <c r="AE110" t="str">
        <f>IF('Testing information'!AL127="GGP-uLD","K","")</f>
        <v/>
      </c>
      <c r="AF110" t="str">
        <f>IF('Testing information'!BA127="Run Panel","DP2","")</f>
        <v/>
      </c>
      <c r="AG110" t="str">
        <f t="shared" si="5"/>
        <v/>
      </c>
      <c r="AH110" s="28" t="str">
        <f t="shared" si="6"/>
        <v/>
      </c>
    </row>
    <row r="111" spans="1:34" ht="14.85" customHeight="1">
      <c r="A111" s="25" t="str">
        <f>IF('Testing information'!AE128="X",'Request Testing'!$C$10,"")</f>
        <v/>
      </c>
      <c r="B111" s="26" t="str">
        <f>IF('Testing information'!AM128="","",A111)</f>
        <v/>
      </c>
      <c r="C111" t="str">
        <f>IF('Testing information'!G128&gt;0,'Testing information'!G128,"")</f>
        <v/>
      </c>
      <c r="D111" s="23" t="str">
        <f>IF('Request Testing'!G128&lt;1,'Testing information'!B128,"")</f>
        <v/>
      </c>
      <c r="E111" t="str">
        <f>IF('Request Testing'!G128&lt;1,'Testing information'!AF128,"")</f>
        <v/>
      </c>
      <c r="F111" s="23" t="str">
        <f>IF(OR('Request Testing'!L128&gt;0,'Request Testing'!M128&gt;0,'Request Testing'!N128&gt;0,'Request Testing'!O128&gt;0),'Request Testing'!I128,"")</f>
        <v/>
      </c>
      <c r="G111" s="23" t="str">
        <f>IF('Testing information'!J128="","",'Testing information'!J128)</f>
        <v/>
      </c>
      <c r="H111" s="23" t="str">
        <f>IF(OR('Request Testing'!L128&gt;0,'Request Testing'!M128&gt;0,'Request Testing'!N128&gt;0,'Request Testing'!O128&gt;0),'Request Testing'!K128,"")</f>
        <v/>
      </c>
      <c r="I111" s="210" t="str">
        <f>IF('Testing information'!A128&gt;0,'Testing information'!A128,"")</f>
        <v/>
      </c>
      <c r="J111" s="27" t="str">
        <f>IF('Testing information'!AG128="BLOOD CARD","B",IF('Testing information'!AH128="Hair Card","H",IF('Testing information'!AI128="AllFlex Tags","T","")))</f>
        <v/>
      </c>
      <c r="K111" s="28" t="str">
        <f>IF('Request Testing'!J128&gt;0,IF(OR(Y111="K",AA111="K"),(CONCATENATE(AH111," ALTS ",'Request Testing'!J128))),AH111)</f>
        <v/>
      </c>
      <c r="L111" t="str">
        <f>IF('Testing information'!V128="AM","K","")</f>
        <v/>
      </c>
      <c r="M111" t="str">
        <f>IF('Testing information'!W128="NH","K","")</f>
        <v/>
      </c>
      <c r="N111" t="str">
        <f>IF('Testing information'!X128="CA","K","")</f>
        <v/>
      </c>
      <c r="O111" t="str">
        <f>IF('Testing information'!Y128="DD","K","")</f>
        <v/>
      </c>
      <c r="P111" t="str">
        <f>IF('Testing information'!AA128="PHA","K","")</f>
        <v/>
      </c>
      <c r="Q111" t="str">
        <f>IF('Testing information'!Z128="TH","K","")</f>
        <v/>
      </c>
      <c r="R111" t="str">
        <f>IF('Testing information'!AB128="OS","K","")</f>
        <v/>
      </c>
      <c r="S111" t="str">
        <f>IF('Testing information'!AR128="OH","K","")</f>
        <v/>
      </c>
      <c r="T111" s="23" t="str">
        <f>IF('Testing information'!Q128="","","K")</f>
        <v/>
      </c>
      <c r="U111" t="str">
        <f>IF('Testing information'!AQ128="RC","K","")</f>
        <v/>
      </c>
      <c r="V111" s="23" t="str">
        <f>IF('Testing information'!P128="","","K")</f>
        <v/>
      </c>
      <c r="W111" t="str">
        <f>IF('Testing information'!AS128="BVD","K","")</f>
        <v/>
      </c>
      <c r="X111" t="str">
        <f>IF('Testing information'!AP128="DL","K","")</f>
        <v/>
      </c>
      <c r="Y111" t="str">
        <f>IF('Testing information'!AM128="PV","K","")</f>
        <v/>
      </c>
      <c r="Z111" t="str">
        <f t="shared" si="7"/>
        <v/>
      </c>
      <c r="AA111" s="29" t="str">
        <f t="shared" si="4"/>
        <v/>
      </c>
      <c r="AB111" t="str">
        <f>IF('Testing information'!AJ128="GGP-HD","K","")</f>
        <v/>
      </c>
      <c r="AC111" t="str">
        <f>IF('Testing information'!AK128="GGP-LD","K","")</f>
        <v/>
      </c>
      <c r="AD111" t="str">
        <f>IF('Testing information'!AK128="CHR","K","")</f>
        <v/>
      </c>
      <c r="AE111" t="str">
        <f>IF('Testing information'!AL128="GGP-uLD","K","")</f>
        <v/>
      </c>
      <c r="AF111" t="str">
        <f>IF('Testing information'!BA128="Run Panel","DP2","")</f>
        <v/>
      </c>
      <c r="AG111" t="str">
        <f t="shared" si="5"/>
        <v/>
      </c>
      <c r="AH111" s="28" t="str">
        <f t="shared" si="6"/>
        <v/>
      </c>
    </row>
    <row r="112" spans="1:34" ht="14.85" customHeight="1">
      <c r="A112" s="25" t="str">
        <f>IF('Testing information'!AE129="X",'Request Testing'!$C$10,"")</f>
        <v/>
      </c>
      <c r="B112" s="26" t="str">
        <f>IF('Testing information'!AM129="","",A112)</f>
        <v/>
      </c>
      <c r="C112" t="str">
        <f>IF('Testing information'!G129&gt;0,'Testing information'!G129,"")</f>
        <v/>
      </c>
      <c r="D112" s="23" t="str">
        <f>IF('Request Testing'!G129&lt;1,'Testing information'!B129,"")</f>
        <v/>
      </c>
      <c r="E112" t="str">
        <f>IF('Request Testing'!G129&lt;1,'Testing information'!AF129,"")</f>
        <v/>
      </c>
      <c r="F112" s="23" t="str">
        <f>IF(OR('Request Testing'!L129&gt;0,'Request Testing'!M129&gt;0,'Request Testing'!N129&gt;0,'Request Testing'!O129&gt;0),'Request Testing'!I129,"")</f>
        <v/>
      </c>
      <c r="G112" s="23" t="str">
        <f>IF('Testing information'!J129="","",'Testing information'!J129)</f>
        <v/>
      </c>
      <c r="H112" s="23" t="str">
        <f>IF(OR('Request Testing'!L129&gt;0,'Request Testing'!M129&gt;0,'Request Testing'!N129&gt;0,'Request Testing'!O129&gt;0),'Request Testing'!K129,"")</f>
        <v/>
      </c>
      <c r="I112" s="210" t="str">
        <f>IF('Testing information'!A129&gt;0,'Testing information'!A129,"")</f>
        <v/>
      </c>
      <c r="J112" s="27" t="str">
        <f>IF('Testing information'!AG129="BLOOD CARD","B",IF('Testing information'!AH129="Hair Card","H",IF('Testing information'!AI129="AllFlex Tags","T","")))</f>
        <v/>
      </c>
      <c r="K112" s="28" t="str">
        <f>IF('Request Testing'!J129&gt;0,IF(OR(Y112="K",AA112="K"),(CONCATENATE(AH112," ALTS ",'Request Testing'!J129))),AH112)</f>
        <v/>
      </c>
      <c r="L112" t="str">
        <f>IF('Testing information'!V129="AM","K","")</f>
        <v/>
      </c>
      <c r="M112" t="str">
        <f>IF('Testing information'!W129="NH","K","")</f>
        <v/>
      </c>
      <c r="N112" t="str">
        <f>IF('Testing information'!X129="CA","K","")</f>
        <v/>
      </c>
      <c r="O112" t="str">
        <f>IF('Testing information'!Y129="DD","K","")</f>
        <v/>
      </c>
      <c r="P112" t="str">
        <f>IF('Testing information'!AA129="PHA","K","")</f>
        <v/>
      </c>
      <c r="Q112" t="str">
        <f>IF('Testing information'!Z129="TH","K","")</f>
        <v/>
      </c>
      <c r="R112" t="str">
        <f>IF('Testing information'!AB129="OS","K","")</f>
        <v/>
      </c>
      <c r="S112" t="str">
        <f>IF('Testing information'!AR129="OH","K","")</f>
        <v/>
      </c>
      <c r="T112" s="23" t="str">
        <f>IF('Testing information'!Q129="","","K")</f>
        <v/>
      </c>
      <c r="U112" t="str">
        <f>IF('Testing information'!AQ129="RC","K","")</f>
        <v/>
      </c>
      <c r="V112" s="23" t="str">
        <f>IF('Testing information'!P129="","","K")</f>
        <v/>
      </c>
      <c r="W112" t="str">
        <f>IF('Testing information'!AS129="BVD","K","")</f>
        <v/>
      </c>
      <c r="X112" t="str">
        <f>IF('Testing information'!AP129="DL","K","")</f>
        <v/>
      </c>
      <c r="Y112" t="str">
        <f>IF('Testing information'!AM129="PV","K","")</f>
        <v/>
      </c>
      <c r="Z112" t="str">
        <f t="shared" si="7"/>
        <v/>
      </c>
      <c r="AA112" s="29" t="str">
        <f t="shared" si="4"/>
        <v/>
      </c>
      <c r="AB112" t="str">
        <f>IF('Testing information'!AJ129="GGP-HD","K","")</f>
        <v/>
      </c>
      <c r="AC112" t="str">
        <f>IF('Testing information'!AK129="GGP-LD","K","")</f>
        <v/>
      </c>
      <c r="AD112" t="str">
        <f>IF('Testing information'!AK129="CHR","K","")</f>
        <v/>
      </c>
      <c r="AE112" t="str">
        <f>IF('Testing information'!AL129="GGP-uLD","K","")</f>
        <v/>
      </c>
      <c r="AF112" t="str">
        <f>IF('Testing information'!BA129="Run Panel","DP2","")</f>
        <v/>
      </c>
      <c r="AG112" t="str">
        <f t="shared" si="5"/>
        <v/>
      </c>
      <c r="AH112" s="28" t="str">
        <f t="shared" si="6"/>
        <v/>
      </c>
    </row>
    <row r="113" spans="1:34" ht="14.85" customHeight="1">
      <c r="A113" s="25" t="str">
        <f>IF('Testing information'!AE130="X",'Request Testing'!$C$10,"")</f>
        <v/>
      </c>
      <c r="B113" s="26" t="str">
        <f>IF('Testing information'!AM130="","",A113)</f>
        <v/>
      </c>
      <c r="C113" t="str">
        <f>IF('Testing information'!G130&gt;0,'Testing information'!G130,"")</f>
        <v/>
      </c>
      <c r="D113" s="23" t="str">
        <f>IF('Request Testing'!G130&lt;1,'Testing information'!B130,"")</f>
        <v/>
      </c>
      <c r="E113" t="str">
        <f>IF('Request Testing'!G130&lt;1,'Testing information'!AF130,"")</f>
        <v/>
      </c>
      <c r="F113" s="23" t="str">
        <f>IF(OR('Request Testing'!L130&gt;0,'Request Testing'!M130&gt;0,'Request Testing'!N130&gt;0,'Request Testing'!O130&gt;0),'Request Testing'!I130,"")</f>
        <v/>
      </c>
      <c r="G113" s="23" t="str">
        <f>IF('Testing information'!J130="","",'Testing information'!J130)</f>
        <v/>
      </c>
      <c r="H113" s="23" t="str">
        <f>IF(OR('Request Testing'!L130&gt;0,'Request Testing'!M130&gt;0,'Request Testing'!N130&gt;0,'Request Testing'!O130&gt;0),'Request Testing'!K130,"")</f>
        <v/>
      </c>
      <c r="I113" s="210" t="str">
        <f>IF('Testing information'!A130&gt;0,'Testing information'!A130,"")</f>
        <v/>
      </c>
      <c r="J113" s="27" t="str">
        <f>IF('Testing information'!AG130="BLOOD CARD","B",IF('Testing information'!AH130="Hair Card","H",IF('Testing information'!AI130="AllFlex Tags","T","")))</f>
        <v/>
      </c>
      <c r="K113" s="28" t="str">
        <f>IF('Request Testing'!J130&gt;0,IF(OR(Y113="K",AA113="K"),(CONCATENATE(AH113," ALTS ",'Request Testing'!J130))),AH113)</f>
        <v/>
      </c>
      <c r="L113" t="str">
        <f>IF('Testing information'!V130="AM","K","")</f>
        <v/>
      </c>
      <c r="M113" t="str">
        <f>IF('Testing information'!W130="NH","K","")</f>
        <v/>
      </c>
      <c r="N113" t="str">
        <f>IF('Testing information'!X130="CA","K","")</f>
        <v/>
      </c>
      <c r="O113" t="str">
        <f>IF('Testing information'!Y130="DD","K","")</f>
        <v/>
      </c>
      <c r="P113" t="str">
        <f>IF('Testing information'!AA130="PHA","K","")</f>
        <v/>
      </c>
      <c r="Q113" t="str">
        <f>IF('Testing information'!Z130="TH","K","")</f>
        <v/>
      </c>
      <c r="R113" t="str">
        <f>IF('Testing information'!AB130="OS","K","")</f>
        <v/>
      </c>
      <c r="S113" t="str">
        <f>IF('Testing information'!AR130="OH","K","")</f>
        <v/>
      </c>
      <c r="T113" s="23" t="str">
        <f>IF('Testing information'!Q130="","","K")</f>
        <v/>
      </c>
      <c r="U113" t="str">
        <f>IF('Testing information'!AQ130="RC","K","")</f>
        <v/>
      </c>
      <c r="V113" s="23" t="str">
        <f>IF('Testing information'!P130="","","K")</f>
        <v/>
      </c>
      <c r="W113" t="str">
        <f>IF('Testing information'!AS130="BVD","K","")</f>
        <v/>
      </c>
      <c r="X113" t="str">
        <f>IF('Testing information'!AP130="DL","K","")</f>
        <v/>
      </c>
      <c r="Y113" t="str">
        <f>IF('Testing information'!AM130="PV","K","")</f>
        <v/>
      </c>
      <c r="Z113" t="str">
        <f t="shared" si="7"/>
        <v/>
      </c>
      <c r="AA113" s="29" t="str">
        <f t="shared" si="4"/>
        <v/>
      </c>
      <c r="AB113" t="str">
        <f>IF('Testing information'!AJ130="GGP-HD","K","")</f>
        <v/>
      </c>
      <c r="AC113" t="str">
        <f>IF('Testing information'!AK130="GGP-LD","K","")</f>
        <v/>
      </c>
      <c r="AD113" t="str">
        <f>IF('Testing information'!AK130="CHR","K","")</f>
        <v/>
      </c>
      <c r="AE113" t="str">
        <f>IF('Testing information'!AL130="GGP-uLD","K","")</f>
        <v/>
      </c>
      <c r="AF113" t="str">
        <f>IF('Testing information'!BA130="Run Panel","DP2","")</f>
        <v/>
      </c>
      <c r="AG113" t="str">
        <f t="shared" si="5"/>
        <v/>
      </c>
      <c r="AH113" s="28" t="str">
        <f t="shared" si="6"/>
        <v/>
      </c>
    </row>
    <row r="114" spans="1:34" ht="14.85" customHeight="1">
      <c r="A114" s="25" t="str">
        <f>IF('Testing information'!AE131="X",'Request Testing'!$C$10,"")</f>
        <v/>
      </c>
      <c r="B114" s="26" t="str">
        <f>IF('Testing information'!AM131="","",A114)</f>
        <v/>
      </c>
      <c r="C114" t="str">
        <f>IF('Testing information'!G131&gt;0,'Testing information'!G131,"")</f>
        <v/>
      </c>
      <c r="D114" s="23" t="str">
        <f>IF('Request Testing'!G131&lt;1,'Testing information'!B131,"")</f>
        <v/>
      </c>
      <c r="E114" t="str">
        <f>IF('Request Testing'!G131&lt;1,'Testing information'!AF131,"")</f>
        <v/>
      </c>
      <c r="F114" s="23" t="str">
        <f>IF(OR('Request Testing'!L131&gt;0,'Request Testing'!M131&gt;0,'Request Testing'!N131&gt;0,'Request Testing'!O131&gt;0),'Request Testing'!I131,"")</f>
        <v/>
      </c>
      <c r="G114" s="23" t="str">
        <f>IF('Testing information'!J131="","",'Testing information'!J131)</f>
        <v/>
      </c>
      <c r="H114" s="23" t="str">
        <f>IF(OR('Request Testing'!L131&gt;0,'Request Testing'!M131&gt;0,'Request Testing'!N131&gt;0,'Request Testing'!O131&gt;0),'Request Testing'!K131,"")</f>
        <v/>
      </c>
      <c r="I114" s="210" t="str">
        <f>IF('Testing information'!A131&gt;0,'Testing information'!A131,"")</f>
        <v/>
      </c>
      <c r="J114" s="27" t="str">
        <f>IF('Testing information'!AG131="BLOOD CARD","B",IF('Testing information'!AH131="Hair Card","H",IF('Testing information'!AI131="AllFlex Tags","T","")))</f>
        <v/>
      </c>
      <c r="K114" s="28" t="str">
        <f>IF('Request Testing'!J131&gt;0,IF(OR(Y114="K",AA114="K"),(CONCATENATE(AH114," ALTS ",'Request Testing'!J131))),AH114)</f>
        <v/>
      </c>
      <c r="L114" t="str">
        <f>IF('Testing information'!V131="AM","K","")</f>
        <v/>
      </c>
      <c r="M114" t="str">
        <f>IF('Testing information'!W131="NH","K","")</f>
        <v/>
      </c>
      <c r="N114" t="str">
        <f>IF('Testing information'!X131="CA","K","")</f>
        <v/>
      </c>
      <c r="O114" t="str">
        <f>IF('Testing information'!Y131="DD","K","")</f>
        <v/>
      </c>
      <c r="P114" t="str">
        <f>IF('Testing information'!AA131="PHA","K","")</f>
        <v/>
      </c>
      <c r="Q114" t="str">
        <f>IF('Testing information'!Z131="TH","K","")</f>
        <v/>
      </c>
      <c r="R114" t="str">
        <f>IF('Testing information'!AB131="OS","K","")</f>
        <v/>
      </c>
      <c r="S114" t="str">
        <f>IF('Testing information'!AR131="OH","K","")</f>
        <v/>
      </c>
      <c r="T114" s="23" t="str">
        <f>IF('Testing information'!Q131="","","K")</f>
        <v/>
      </c>
      <c r="U114" t="str">
        <f>IF('Testing information'!AQ131="RC","K","")</f>
        <v/>
      </c>
      <c r="V114" s="23" t="str">
        <f>IF('Testing information'!P131="","","K")</f>
        <v/>
      </c>
      <c r="W114" t="str">
        <f>IF('Testing information'!AS131="BVD","K","")</f>
        <v/>
      </c>
      <c r="X114" t="str">
        <f>IF('Testing information'!AP131="DL","K","")</f>
        <v/>
      </c>
      <c r="Y114" t="str">
        <f>IF('Testing information'!AM131="PV","K","")</f>
        <v/>
      </c>
      <c r="Z114" t="str">
        <f t="shared" si="7"/>
        <v/>
      </c>
      <c r="AA114" s="29" t="str">
        <f t="shared" si="4"/>
        <v/>
      </c>
      <c r="AB114" t="str">
        <f>IF('Testing information'!AJ131="GGP-HD","K","")</f>
        <v/>
      </c>
      <c r="AC114" t="str">
        <f>IF('Testing information'!AK131="GGP-LD","K","")</f>
        <v/>
      </c>
      <c r="AD114" t="str">
        <f>IF('Testing information'!AK131="CHR","K","")</f>
        <v/>
      </c>
      <c r="AE114" t="str">
        <f>IF('Testing information'!AL131="GGP-uLD","K","")</f>
        <v/>
      </c>
      <c r="AF114" t="str">
        <f>IF('Testing information'!BA131="Run Panel","DP2","")</f>
        <v/>
      </c>
      <c r="AG114" t="str">
        <f t="shared" si="5"/>
        <v/>
      </c>
      <c r="AH114" s="28" t="str">
        <f t="shared" si="6"/>
        <v/>
      </c>
    </row>
    <row r="115" spans="1:34" ht="14.85" customHeight="1">
      <c r="A115" s="25" t="str">
        <f>IF('Testing information'!AE132="X",'Request Testing'!$C$10,"")</f>
        <v/>
      </c>
      <c r="B115" s="26" t="str">
        <f>IF('Testing information'!AM132="","",A115)</f>
        <v/>
      </c>
      <c r="C115" t="str">
        <f>IF('Testing information'!G132&gt;0,'Testing information'!G132,"")</f>
        <v/>
      </c>
      <c r="D115" s="23" t="str">
        <f>IF('Request Testing'!G132&lt;1,'Testing information'!B132,"")</f>
        <v/>
      </c>
      <c r="E115" t="str">
        <f>IF('Request Testing'!G132&lt;1,'Testing information'!AF132,"")</f>
        <v/>
      </c>
      <c r="F115" s="23" t="str">
        <f>IF(OR('Request Testing'!L132&gt;0,'Request Testing'!M132&gt;0,'Request Testing'!N132&gt;0,'Request Testing'!O132&gt;0),'Request Testing'!I132,"")</f>
        <v/>
      </c>
      <c r="G115" s="23" t="str">
        <f>IF('Testing information'!J132="","",'Testing information'!J132)</f>
        <v/>
      </c>
      <c r="H115" s="23" t="str">
        <f>IF(OR('Request Testing'!L132&gt;0,'Request Testing'!M132&gt;0,'Request Testing'!N132&gt;0,'Request Testing'!O132&gt;0),'Request Testing'!K132,"")</f>
        <v/>
      </c>
      <c r="I115" s="210" t="str">
        <f>IF('Testing information'!A132&gt;0,'Testing information'!A132,"")</f>
        <v/>
      </c>
      <c r="J115" s="27" t="str">
        <f>IF('Testing information'!AG132="BLOOD CARD","B",IF('Testing information'!AH132="Hair Card","H",IF('Testing information'!AI132="AllFlex Tags","T","")))</f>
        <v/>
      </c>
      <c r="K115" s="28" t="str">
        <f>IF('Request Testing'!J132&gt;0,IF(OR(Y115="K",AA115="K"),(CONCATENATE(AH115," ALTS ",'Request Testing'!J132))),AH115)</f>
        <v/>
      </c>
      <c r="L115" t="str">
        <f>IF('Testing information'!V132="AM","K","")</f>
        <v/>
      </c>
      <c r="M115" t="str">
        <f>IF('Testing information'!W132="NH","K","")</f>
        <v/>
      </c>
      <c r="N115" t="str">
        <f>IF('Testing information'!X132="CA","K","")</f>
        <v/>
      </c>
      <c r="O115" t="str">
        <f>IF('Testing information'!Y132="DD","K","")</f>
        <v/>
      </c>
      <c r="P115" t="str">
        <f>IF('Testing information'!AA132="PHA","K","")</f>
        <v/>
      </c>
      <c r="Q115" t="str">
        <f>IF('Testing information'!Z132="TH","K","")</f>
        <v/>
      </c>
      <c r="R115" t="str">
        <f>IF('Testing information'!AB132="OS","K","")</f>
        <v/>
      </c>
      <c r="S115" t="str">
        <f>IF('Testing information'!AR132="OH","K","")</f>
        <v/>
      </c>
      <c r="T115" s="23" t="str">
        <f>IF('Testing information'!Q132="","","K")</f>
        <v/>
      </c>
      <c r="U115" t="str">
        <f>IF('Testing information'!AQ132="RC","K","")</f>
        <v/>
      </c>
      <c r="V115" s="23" t="str">
        <f>IF('Testing information'!P132="","","K")</f>
        <v/>
      </c>
      <c r="W115" t="str">
        <f>IF('Testing information'!AS132="BVD","K","")</f>
        <v/>
      </c>
      <c r="X115" t="str">
        <f>IF('Testing information'!AP132="DL","K","")</f>
        <v/>
      </c>
      <c r="Y115" t="str">
        <f>IF('Testing information'!AM132="PV","K","")</f>
        <v/>
      </c>
      <c r="Z115" t="str">
        <f t="shared" si="7"/>
        <v/>
      </c>
      <c r="AA115" s="29" t="str">
        <f t="shared" si="4"/>
        <v/>
      </c>
      <c r="AB115" t="str">
        <f>IF('Testing information'!AJ132="GGP-HD","K","")</f>
        <v/>
      </c>
      <c r="AC115" t="str">
        <f>IF('Testing information'!AK132="GGP-LD","K","")</f>
        <v/>
      </c>
      <c r="AD115" t="str">
        <f>IF('Testing information'!AK132="CHR","K","")</f>
        <v/>
      </c>
      <c r="AE115" t="str">
        <f>IF('Testing information'!AL132="GGP-uLD","K","")</f>
        <v/>
      </c>
      <c r="AF115" t="str">
        <f>IF('Testing information'!BA132="Run Panel","DP2","")</f>
        <v/>
      </c>
      <c r="AG115" t="str">
        <f t="shared" si="5"/>
        <v/>
      </c>
      <c r="AH115" s="28" t="str">
        <f t="shared" si="6"/>
        <v/>
      </c>
    </row>
    <row r="116" spans="1:34" ht="14.85" customHeight="1">
      <c r="A116" s="25" t="str">
        <f>IF('Testing information'!AE133="X",'Request Testing'!$C$10,"")</f>
        <v/>
      </c>
      <c r="B116" s="26" t="str">
        <f>IF('Testing information'!AM133="","",A116)</f>
        <v/>
      </c>
      <c r="C116" t="str">
        <f>IF('Testing information'!G133&gt;0,'Testing information'!G133,"")</f>
        <v/>
      </c>
      <c r="D116" s="23" t="str">
        <f>IF('Request Testing'!G133&lt;1,'Testing information'!B133,"")</f>
        <v/>
      </c>
      <c r="E116" t="str">
        <f>IF('Request Testing'!G133&lt;1,'Testing information'!AF133,"")</f>
        <v/>
      </c>
      <c r="F116" s="23" t="str">
        <f>IF(OR('Request Testing'!L133&gt;0,'Request Testing'!M133&gt;0,'Request Testing'!N133&gt;0,'Request Testing'!O133&gt;0),'Request Testing'!I133,"")</f>
        <v/>
      </c>
      <c r="G116" s="23" t="str">
        <f>IF('Testing information'!J133="","",'Testing information'!J133)</f>
        <v/>
      </c>
      <c r="H116" s="23" t="str">
        <f>IF(OR('Request Testing'!L133&gt;0,'Request Testing'!M133&gt;0,'Request Testing'!N133&gt;0,'Request Testing'!O133&gt;0),'Request Testing'!K133,"")</f>
        <v/>
      </c>
      <c r="I116" s="210" t="str">
        <f>IF('Testing information'!A133&gt;0,'Testing information'!A133,"")</f>
        <v/>
      </c>
      <c r="J116" s="27" t="str">
        <f>IF('Testing information'!AG133="BLOOD CARD","B",IF('Testing information'!AH133="Hair Card","H",IF('Testing information'!AI133="AllFlex Tags","T","")))</f>
        <v/>
      </c>
      <c r="K116" s="28" t="str">
        <f>IF('Request Testing'!J133&gt;0,IF(OR(Y116="K",AA116="K"),(CONCATENATE(AH116," ALTS ",'Request Testing'!J133))),AH116)</f>
        <v/>
      </c>
      <c r="L116" t="str">
        <f>IF('Testing information'!V133="AM","K","")</f>
        <v/>
      </c>
      <c r="M116" t="str">
        <f>IF('Testing information'!W133="NH","K","")</f>
        <v/>
      </c>
      <c r="N116" t="str">
        <f>IF('Testing information'!X133="CA","K","")</f>
        <v/>
      </c>
      <c r="O116" t="str">
        <f>IF('Testing information'!Y133="DD","K","")</f>
        <v/>
      </c>
      <c r="P116" t="str">
        <f>IF('Testing information'!AA133="PHA","K","")</f>
        <v/>
      </c>
      <c r="Q116" t="str">
        <f>IF('Testing information'!Z133="TH","K","")</f>
        <v/>
      </c>
      <c r="R116" t="str">
        <f>IF('Testing information'!AB133="OS","K","")</f>
        <v/>
      </c>
      <c r="S116" t="str">
        <f>IF('Testing information'!AR133="OH","K","")</f>
        <v/>
      </c>
      <c r="T116" s="23" t="str">
        <f>IF('Testing information'!Q133="","","K")</f>
        <v/>
      </c>
      <c r="U116" t="str">
        <f>IF('Testing information'!AQ133="RC","K","")</f>
        <v/>
      </c>
      <c r="V116" s="23" t="str">
        <f>IF('Testing information'!P133="","","K")</f>
        <v/>
      </c>
      <c r="W116" t="str">
        <f>IF('Testing information'!AS133="BVD","K","")</f>
        <v/>
      </c>
      <c r="X116" t="str">
        <f>IF('Testing information'!AP133="DL","K","")</f>
        <v/>
      </c>
      <c r="Y116" t="str">
        <f>IF('Testing information'!AM133="PV","K","")</f>
        <v/>
      </c>
      <c r="Z116" t="str">
        <f t="shared" si="7"/>
        <v/>
      </c>
      <c r="AA116" s="29" t="str">
        <f t="shared" si="4"/>
        <v/>
      </c>
      <c r="AB116" t="str">
        <f>IF('Testing information'!AJ133="GGP-HD","K","")</f>
        <v/>
      </c>
      <c r="AC116" t="str">
        <f>IF('Testing information'!AK133="GGP-LD","K","")</f>
        <v/>
      </c>
      <c r="AD116" t="str">
        <f>IF('Testing information'!AK133="CHR","K","")</f>
        <v/>
      </c>
      <c r="AE116" t="str">
        <f>IF('Testing information'!AL133="GGP-uLD","K","")</f>
        <v/>
      </c>
      <c r="AF116" t="str">
        <f>IF('Testing information'!BA133="Run Panel","DP2","")</f>
        <v/>
      </c>
      <c r="AG116" t="str">
        <f t="shared" si="5"/>
        <v/>
      </c>
      <c r="AH116" s="28" t="str">
        <f t="shared" si="6"/>
        <v/>
      </c>
    </row>
    <row r="117" spans="1:34" ht="14.85" customHeight="1">
      <c r="A117" s="25" t="str">
        <f>IF('Testing information'!AE134="X",'Request Testing'!$C$10,"")</f>
        <v/>
      </c>
      <c r="B117" s="26" t="str">
        <f>IF('Testing information'!AM134="","",A117)</f>
        <v/>
      </c>
      <c r="C117" t="str">
        <f>IF('Testing information'!G134&gt;0,'Testing information'!G134,"")</f>
        <v/>
      </c>
      <c r="D117" s="23" t="str">
        <f>IF('Request Testing'!G134&lt;1,'Testing information'!B134,"")</f>
        <v/>
      </c>
      <c r="E117" t="str">
        <f>IF('Request Testing'!G134&lt;1,'Testing information'!AF134,"")</f>
        <v/>
      </c>
      <c r="F117" s="23" t="str">
        <f>IF(OR('Request Testing'!L134&gt;0,'Request Testing'!M134&gt;0,'Request Testing'!N134&gt;0,'Request Testing'!O134&gt;0),'Request Testing'!I134,"")</f>
        <v/>
      </c>
      <c r="G117" s="23" t="str">
        <f>IF('Testing information'!J134="","",'Testing information'!J134)</f>
        <v/>
      </c>
      <c r="H117" s="23" t="str">
        <f>IF(OR('Request Testing'!L134&gt;0,'Request Testing'!M134&gt;0,'Request Testing'!N134&gt;0,'Request Testing'!O134&gt;0),'Request Testing'!K134,"")</f>
        <v/>
      </c>
      <c r="I117" s="210" t="str">
        <f>IF('Testing information'!A134&gt;0,'Testing information'!A134,"")</f>
        <v/>
      </c>
      <c r="J117" s="27" t="str">
        <f>IF('Testing information'!AG134="BLOOD CARD","B",IF('Testing information'!AH134="Hair Card","H",IF('Testing information'!AI134="AllFlex Tags","T","")))</f>
        <v/>
      </c>
      <c r="K117" s="28" t="str">
        <f>IF('Request Testing'!J134&gt;0,IF(OR(Y117="K",AA117="K"),(CONCATENATE(AH117," ALTS ",'Request Testing'!J134))),AH117)</f>
        <v/>
      </c>
      <c r="L117" t="str">
        <f>IF('Testing information'!V134="AM","K","")</f>
        <v/>
      </c>
      <c r="M117" t="str">
        <f>IF('Testing information'!W134="NH","K","")</f>
        <v/>
      </c>
      <c r="N117" t="str">
        <f>IF('Testing information'!X134="CA","K","")</f>
        <v/>
      </c>
      <c r="O117" t="str">
        <f>IF('Testing information'!Y134="DD","K","")</f>
        <v/>
      </c>
      <c r="P117" t="str">
        <f>IF('Testing information'!AA134="PHA","K","")</f>
        <v/>
      </c>
      <c r="Q117" t="str">
        <f>IF('Testing information'!Z134="TH","K","")</f>
        <v/>
      </c>
      <c r="R117" t="str">
        <f>IF('Testing information'!AB134="OS","K","")</f>
        <v/>
      </c>
      <c r="S117" t="str">
        <f>IF('Testing information'!AR134="OH","K","")</f>
        <v/>
      </c>
      <c r="T117" s="23" t="str">
        <f>IF('Testing information'!Q134="","","K")</f>
        <v/>
      </c>
      <c r="U117" t="str">
        <f>IF('Testing information'!AQ134="RC","K","")</f>
        <v/>
      </c>
      <c r="V117" s="23" t="str">
        <f>IF('Testing information'!P134="","","K")</f>
        <v/>
      </c>
      <c r="W117" t="str">
        <f>IF('Testing information'!AS134="BVD","K","")</f>
        <v/>
      </c>
      <c r="X117" t="str">
        <f>IF('Testing information'!AP134="DL","K","")</f>
        <v/>
      </c>
      <c r="Y117" t="str">
        <f>IF('Testing information'!AM134="PV","K","")</f>
        <v/>
      </c>
      <c r="Z117" t="str">
        <f t="shared" si="7"/>
        <v/>
      </c>
      <c r="AA117" s="29" t="str">
        <f t="shared" si="4"/>
        <v/>
      </c>
      <c r="AB117" t="str">
        <f>IF('Testing information'!AJ134="GGP-HD","K","")</f>
        <v/>
      </c>
      <c r="AC117" t="str">
        <f>IF('Testing information'!AK134="GGP-LD","K","")</f>
        <v/>
      </c>
      <c r="AD117" t="str">
        <f>IF('Testing information'!AK134="CHR","K","")</f>
        <v/>
      </c>
      <c r="AE117" t="str">
        <f>IF('Testing information'!AL134="GGP-uLD","K","")</f>
        <v/>
      </c>
      <c r="AF117" t="str">
        <f>IF('Testing information'!BA134="Run Panel","DP2","")</f>
        <v/>
      </c>
      <c r="AG117" t="str">
        <f t="shared" si="5"/>
        <v/>
      </c>
      <c r="AH117" s="28" t="str">
        <f t="shared" si="6"/>
        <v/>
      </c>
    </row>
    <row r="118" spans="1:34" ht="14.85" customHeight="1">
      <c r="A118" s="25" t="str">
        <f>IF('Testing information'!AE135="X",'Request Testing'!$C$10,"")</f>
        <v/>
      </c>
      <c r="B118" s="26" t="str">
        <f>IF('Testing information'!AM135="","",A118)</f>
        <v/>
      </c>
      <c r="C118" t="str">
        <f>IF('Testing information'!G135&gt;0,'Testing information'!G135,"")</f>
        <v/>
      </c>
      <c r="D118" s="23" t="str">
        <f>IF('Request Testing'!G135&lt;1,'Testing information'!B135,"")</f>
        <v/>
      </c>
      <c r="E118" t="str">
        <f>IF('Request Testing'!G135&lt;1,'Testing information'!AF135,"")</f>
        <v/>
      </c>
      <c r="F118" s="23" t="str">
        <f>IF(OR('Request Testing'!L135&gt;0,'Request Testing'!M135&gt;0,'Request Testing'!N135&gt;0,'Request Testing'!O135&gt;0),'Request Testing'!I135,"")</f>
        <v/>
      </c>
      <c r="G118" s="23" t="str">
        <f>IF('Testing information'!J135="","",'Testing information'!J135)</f>
        <v/>
      </c>
      <c r="H118" s="23" t="str">
        <f>IF(OR('Request Testing'!L135&gt;0,'Request Testing'!M135&gt;0,'Request Testing'!N135&gt;0,'Request Testing'!O135&gt;0),'Request Testing'!K135,"")</f>
        <v/>
      </c>
      <c r="I118" s="210" t="str">
        <f>IF('Testing information'!A135&gt;0,'Testing information'!A135,"")</f>
        <v/>
      </c>
      <c r="J118" s="27" t="str">
        <f>IF('Testing information'!AG135="BLOOD CARD","B",IF('Testing information'!AH135="Hair Card","H",IF('Testing information'!AI135="AllFlex Tags","T","")))</f>
        <v/>
      </c>
      <c r="K118" s="28" t="str">
        <f>IF('Request Testing'!J135&gt;0,IF(OR(Y118="K",AA118="K"),(CONCATENATE(AH118," ALTS ",'Request Testing'!J135))),AH118)</f>
        <v/>
      </c>
      <c r="L118" t="str">
        <f>IF('Testing information'!V135="AM","K","")</f>
        <v/>
      </c>
      <c r="M118" t="str">
        <f>IF('Testing information'!W135="NH","K","")</f>
        <v/>
      </c>
      <c r="N118" t="str">
        <f>IF('Testing information'!X135="CA","K","")</f>
        <v/>
      </c>
      <c r="O118" t="str">
        <f>IF('Testing information'!Y135="DD","K","")</f>
        <v/>
      </c>
      <c r="P118" t="str">
        <f>IF('Testing information'!AA135="PHA","K","")</f>
        <v/>
      </c>
      <c r="Q118" t="str">
        <f>IF('Testing information'!Z135="TH","K","")</f>
        <v/>
      </c>
      <c r="R118" t="str">
        <f>IF('Testing information'!AB135="OS","K","")</f>
        <v/>
      </c>
      <c r="S118" t="str">
        <f>IF('Testing information'!AR135="OH","K","")</f>
        <v/>
      </c>
      <c r="T118" s="23" t="str">
        <f>IF('Testing information'!Q135="","","K")</f>
        <v/>
      </c>
      <c r="U118" t="str">
        <f>IF('Testing information'!AQ135="RC","K","")</f>
        <v/>
      </c>
      <c r="V118" s="23" t="str">
        <f>IF('Testing information'!P135="","","K")</f>
        <v/>
      </c>
      <c r="W118" t="str">
        <f>IF('Testing information'!AS135="BVD","K","")</f>
        <v/>
      </c>
      <c r="X118" t="str">
        <f>IF('Testing information'!AP135="DL","K","")</f>
        <v/>
      </c>
      <c r="Y118" t="str">
        <f>IF('Testing information'!AM135="PV","K","")</f>
        <v/>
      </c>
      <c r="Z118" t="str">
        <f t="shared" si="7"/>
        <v/>
      </c>
      <c r="AA118" s="29" t="str">
        <f t="shared" si="4"/>
        <v/>
      </c>
      <c r="AB118" t="str">
        <f>IF('Testing information'!AJ135="GGP-HD","K","")</f>
        <v/>
      </c>
      <c r="AC118" t="str">
        <f>IF('Testing information'!AK135="GGP-LD","K","")</f>
        <v/>
      </c>
      <c r="AD118" t="str">
        <f>IF('Testing information'!AK135="CHR","K","")</f>
        <v/>
      </c>
      <c r="AE118" t="str">
        <f>IF('Testing information'!AL135="GGP-uLD","K","")</f>
        <v/>
      </c>
      <c r="AF118" t="str">
        <f>IF('Testing information'!BA135="Run Panel","DP2","")</f>
        <v/>
      </c>
      <c r="AG118" t="str">
        <f t="shared" si="5"/>
        <v/>
      </c>
      <c r="AH118" s="28" t="str">
        <f t="shared" si="6"/>
        <v/>
      </c>
    </row>
    <row r="119" spans="1:34" ht="14.85" customHeight="1">
      <c r="A119" s="25" t="str">
        <f>IF('Testing information'!AE136="X",'Request Testing'!$C$10,"")</f>
        <v/>
      </c>
      <c r="B119" s="26" t="str">
        <f>IF('Testing information'!AM136="","",A119)</f>
        <v/>
      </c>
      <c r="C119" t="str">
        <f>IF('Testing information'!G136&gt;0,'Testing information'!G136,"")</f>
        <v/>
      </c>
      <c r="D119" s="23" t="str">
        <f>IF('Request Testing'!G136&lt;1,'Testing information'!B136,"")</f>
        <v/>
      </c>
      <c r="E119" t="str">
        <f>IF('Request Testing'!G136&lt;1,'Testing information'!AF136,"")</f>
        <v/>
      </c>
      <c r="F119" s="23" t="str">
        <f>IF(OR('Request Testing'!L136&gt;0,'Request Testing'!M136&gt;0,'Request Testing'!N136&gt;0,'Request Testing'!O136&gt;0),'Request Testing'!I136,"")</f>
        <v/>
      </c>
      <c r="G119" s="23" t="str">
        <f>IF('Testing information'!J136="","",'Testing information'!J136)</f>
        <v/>
      </c>
      <c r="H119" s="23" t="str">
        <f>IF(OR('Request Testing'!L136&gt;0,'Request Testing'!M136&gt;0,'Request Testing'!N136&gt;0,'Request Testing'!O136&gt;0),'Request Testing'!K136,"")</f>
        <v/>
      </c>
      <c r="I119" s="210" t="str">
        <f>IF('Testing information'!A136&gt;0,'Testing information'!A136,"")</f>
        <v/>
      </c>
      <c r="J119" s="27" t="str">
        <f>IF('Testing information'!AG136="BLOOD CARD","B",IF('Testing information'!AH136="Hair Card","H",IF('Testing information'!AI136="AllFlex Tags","T","")))</f>
        <v/>
      </c>
      <c r="K119" s="28" t="str">
        <f>IF('Request Testing'!J136&gt;0,IF(OR(Y119="K",AA119="K"),(CONCATENATE(AH119," ALTS ",'Request Testing'!J136))),AH119)</f>
        <v/>
      </c>
      <c r="L119" t="str">
        <f>IF('Testing information'!V136="AM","K","")</f>
        <v/>
      </c>
      <c r="M119" t="str">
        <f>IF('Testing information'!W136="NH","K","")</f>
        <v/>
      </c>
      <c r="N119" t="str">
        <f>IF('Testing information'!X136="CA","K","")</f>
        <v/>
      </c>
      <c r="O119" t="str">
        <f>IF('Testing information'!Y136="DD","K","")</f>
        <v/>
      </c>
      <c r="P119" t="str">
        <f>IF('Testing information'!AA136="PHA","K","")</f>
        <v/>
      </c>
      <c r="Q119" t="str">
        <f>IF('Testing information'!Z136="TH","K","")</f>
        <v/>
      </c>
      <c r="R119" t="str">
        <f>IF('Testing information'!AB136="OS","K","")</f>
        <v/>
      </c>
      <c r="S119" t="str">
        <f>IF('Testing information'!AR136="OH","K","")</f>
        <v/>
      </c>
      <c r="T119" s="23" t="str">
        <f>IF('Testing information'!Q136="","","K")</f>
        <v/>
      </c>
      <c r="U119" t="str">
        <f>IF('Testing information'!AQ136="RC","K","")</f>
        <v/>
      </c>
      <c r="V119" s="23" t="str">
        <f>IF('Testing information'!P136="","","K")</f>
        <v/>
      </c>
      <c r="W119" t="str">
        <f>IF('Testing information'!AS136="BVD","K","")</f>
        <v/>
      </c>
      <c r="X119" t="str">
        <f>IF('Testing information'!AP136="DL","K","")</f>
        <v/>
      </c>
      <c r="Y119" t="str">
        <f>IF('Testing information'!AM136="PV","K","")</f>
        <v/>
      </c>
      <c r="Z119" t="str">
        <f t="shared" si="7"/>
        <v/>
      </c>
      <c r="AA119" s="29" t="str">
        <f t="shared" si="4"/>
        <v/>
      </c>
      <c r="AB119" t="str">
        <f>IF('Testing information'!AJ136="GGP-HD","K","")</f>
        <v/>
      </c>
      <c r="AC119" t="str">
        <f>IF('Testing information'!AK136="GGP-LD","K","")</f>
        <v/>
      </c>
      <c r="AD119" t="str">
        <f>IF('Testing information'!AK136="CHR","K","")</f>
        <v/>
      </c>
      <c r="AE119" t="str">
        <f>IF('Testing information'!AL136="GGP-uLD","K","")</f>
        <v/>
      </c>
      <c r="AF119" t="str">
        <f>IF('Testing information'!BA136="Run Panel","DP2","")</f>
        <v/>
      </c>
      <c r="AG119" t="str">
        <f t="shared" si="5"/>
        <v/>
      </c>
      <c r="AH119" s="28" t="str">
        <f t="shared" si="6"/>
        <v/>
      </c>
    </row>
    <row r="120" spans="1:34" ht="14.85" customHeight="1">
      <c r="A120" s="25" t="str">
        <f>IF('Testing information'!AE137="X",'Request Testing'!$C$10,"")</f>
        <v/>
      </c>
      <c r="B120" s="26" t="str">
        <f>IF('Testing information'!AM137="","",A120)</f>
        <v/>
      </c>
      <c r="C120" t="str">
        <f>IF('Testing information'!G137&gt;0,'Testing information'!G137,"")</f>
        <v/>
      </c>
      <c r="D120" s="23" t="str">
        <f>IF('Request Testing'!G137&lt;1,'Testing information'!B137,"")</f>
        <v/>
      </c>
      <c r="E120" t="str">
        <f>IF('Request Testing'!G137&lt;1,'Testing information'!AF137,"")</f>
        <v/>
      </c>
      <c r="F120" s="23" t="str">
        <f>IF(OR('Request Testing'!L137&gt;0,'Request Testing'!M137&gt;0,'Request Testing'!N137&gt;0,'Request Testing'!O137&gt;0),'Request Testing'!I137,"")</f>
        <v/>
      </c>
      <c r="G120" s="23" t="str">
        <f>IF('Testing information'!J137="","",'Testing information'!J137)</f>
        <v/>
      </c>
      <c r="H120" s="23" t="str">
        <f>IF(OR('Request Testing'!L137&gt;0,'Request Testing'!M137&gt;0,'Request Testing'!N137&gt;0,'Request Testing'!O137&gt;0),'Request Testing'!K137,"")</f>
        <v/>
      </c>
      <c r="I120" s="210" t="str">
        <f>IF('Testing information'!A137&gt;0,'Testing information'!A137,"")</f>
        <v/>
      </c>
      <c r="J120" s="27" t="str">
        <f>IF('Testing information'!AG137="BLOOD CARD","B",IF('Testing information'!AH137="Hair Card","H",IF('Testing information'!AI137="AllFlex Tags","T","")))</f>
        <v/>
      </c>
      <c r="K120" s="28" t="str">
        <f>IF('Request Testing'!J137&gt;0,IF(OR(Y120="K",AA120="K"),(CONCATENATE(AH120," ALTS ",'Request Testing'!J137))),AH120)</f>
        <v/>
      </c>
      <c r="L120" t="str">
        <f>IF('Testing information'!V137="AM","K","")</f>
        <v/>
      </c>
      <c r="M120" t="str">
        <f>IF('Testing information'!W137="NH","K","")</f>
        <v/>
      </c>
      <c r="N120" t="str">
        <f>IF('Testing information'!X137="CA","K","")</f>
        <v/>
      </c>
      <c r="O120" t="str">
        <f>IF('Testing information'!Y137="DD","K","")</f>
        <v/>
      </c>
      <c r="P120" t="str">
        <f>IF('Testing information'!AA137="PHA","K","")</f>
        <v/>
      </c>
      <c r="Q120" t="str">
        <f>IF('Testing information'!Z137="TH","K","")</f>
        <v/>
      </c>
      <c r="R120" t="str">
        <f>IF('Testing information'!AB137="OS","K","")</f>
        <v/>
      </c>
      <c r="S120" t="str">
        <f>IF('Testing information'!AR137="OH","K","")</f>
        <v/>
      </c>
      <c r="T120" s="23" t="str">
        <f>IF('Testing information'!Q137="","","K")</f>
        <v/>
      </c>
      <c r="U120" t="str">
        <f>IF('Testing information'!AQ137="RC","K","")</f>
        <v/>
      </c>
      <c r="V120" s="23" t="str">
        <f>IF('Testing information'!P137="","","K")</f>
        <v/>
      </c>
      <c r="W120" t="str">
        <f>IF('Testing information'!AS137="BVD","K","")</f>
        <v/>
      </c>
      <c r="X120" t="str">
        <f>IF('Testing information'!AP137="DL","K","")</f>
        <v/>
      </c>
      <c r="Y120" t="str">
        <f>IF('Testing information'!AM137="PV","K","")</f>
        <v/>
      </c>
      <c r="Z120" t="str">
        <f t="shared" si="7"/>
        <v/>
      </c>
      <c r="AA120" s="29" t="str">
        <f t="shared" si="4"/>
        <v/>
      </c>
      <c r="AB120" t="str">
        <f>IF('Testing information'!AJ137="GGP-HD","K","")</f>
        <v/>
      </c>
      <c r="AC120" t="str">
        <f>IF('Testing information'!AK137="GGP-LD","K","")</f>
        <v/>
      </c>
      <c r="AD120" t="str">
        <f>IF('Testing information'!AK137="CHR","K","")</f>
        <v/>
      </c>
      <c r="AE120" t="str">
        <f>IF('Testing information'!AL137="GGP-uLD","K","")</f>
        <v/>
      </c>
      <c r="AF120" t="str">
        <f>IF('Testing information'!BA137="Run Panel","DP2","")</f>
        <v/>
      </c>
      <c r="AG120" t="str">
        <f t="shared" si="5"/>
        <v/>
      </c>
      <c r="AH120" s="28" t="str">
        <f t="shared" si="6"/>
        <v/>
      </c>
    </row>
    <row r="121" spans="1:34" ht="14.85" customHeight="1">
      <c r="A121" s="25" t="str">
        <f>IF('Testing information'!AE138="X",'Request Testing'!$C$10,"")</f>
        <v/>
      </c>
      <c r="B121" s="26" t="str">
        <f>IF('Testing information'!AM138="","",A121)</f>
        <v/>
      </c>
      <c r="C121" t="str">
        <f>IF('Testing information'!G138&gt;0,'Testing information'!G138,"")</f>
        <v/>
      </c>
      <c r="D121" s="23" t="str">
        <f>IF('Request Testing'!G138&lt;1,'Testing information'!B138,"")</f>
        <v/>
      </c>
      <c r="E121" t="str">
        <f>IF('Request Testing'!G138&lt;1,'Testing information'!AF138,"")</f>
        <v/>
      </c>
      <c r="F121" s="23" t="str">
        <f>IF(OR('Request Testing'!L138&gt;0,'Request Testing'!M138&gt;0,'Request Testing'!N138&gt;0,'Request Testing'!O138&gt;0),'Request Testing'!I138,"")</f>
        <v/>
      </c>
      <c r="G121" s="23" t="str">
        <f>IF('Testing information'!J138="","",'Testing information'!J138)</f>
        <v/>
      </c>
      <c r="H121" s="23" t="str">
        <f>IF(OR('Request Testing'!L138&gt;0,'Request Testing'!M138&gt;0,'Request Testing'!N138&gt;0,'Request Testing'!O138&gt;0),'Request Testing'!K138,"")</f>
        <v/>
      </c>
      <c r="I121" s="210" t="str">
        <f>IF('Testing information'!A138&gt;0,'Testing information'!A138,"")</f>
        <v/>
      </c>
      <c r="J121" s="27" t="str">
        <f>IF('Testing information'!AG138="BLOOD CARD","B",IF('Testing information'!AH138="Hair Card","H",IF('Testing information'!AI138="AllFlex Tags","T","")))</f>
        <v/>
      </c>
      <c r="K121" s="28" t="str">
        <f>IF('Request Testing'!J138&gt;0,IF(OR(Y121="K",AA121="K"),(CONCATENATE(AH121," ALTS ",'Request Testing'!J138))),AH121)</f>
        <v/>
      </c>
      <c r="L121" t="str">
        <f>IF('Testing information'!V138="AM","K","")</f>
        <v/>
      </c>
      <c r="M121" t="str">
        <f>IF('Testing information'!W138="NH","K","")</f>
        <v/>
      </c>
      <c r="N121" t="str">
        <f>IF('Testing information'!X138="CA","K","")</f>
        <v/>
      </c>
      <c r="O121" t="str">
        <f>IF('Testing information'!Y138="DD","K","")</f>
        <v/>
      </c>
      <c r="P121" t="str">
        <f>IF('Testing information'!AA138="PHA","K","")</f>
        <v/>
      </c>
      <c r="Q121" t="str">
        <f>IF('Testing information'!Z138="TH","K","")</f>
        <v/>
      </c>
      <c r="R121" t="str">
        <f>IF('Testing information'!AB138="OS","K","")</f>
        <v/>
      </c>
      <c r="S121" t="str">
        <f>IF('Testing information'!AR138="OH","K","")</f>
        <v/>
      </c>
      <c r="T121" s="23" t="str">
        <f>IF('Testing information'!Q138="","","K")</f>
        <v/>
      </c>
      <c r="U121" t="str">
        <f>IF('Testing information'!AQ138="RC","K","")</f>
        <v/>
      </c>
      <c r="V121" s="23" t="str">
        <f>IF('Testing information'!P138="","","K")</f>
        <v/>
      </c>
      <c r="W121" t="str">
        <f>IF('Testing information'!AS138="BVD","K","")</f>
        <v/>
      </c>
      <c r="X121" t="str">
        <f>IF('Testing information'!AP138="DL","K","")</f>
        <v/>
      </c>
      <c r="Y121" t="str">
        <f>IF('Testing information'!AM138="PV","K","")</f>
        <v/>
      </c>
      <c r="Z121" t="str">
        <f t="shared" si="7"/>
        <v/>
      </c>
      <c r="AA121" s="29" t="str">
        <f t="shared" si="4"/>
        <v/>
      </c>
      <c r="AB121" t="str">
        <f>IF('Testing information'!AJ138="GGP-HD","K","")</f>
        <v/>
      </c>
      <c r="AC121" t="str">
        <f>IF('Testing information'!AK138="GGP-LD","K","")</f>
        <v/>
      </c>
      <c r="AD121" t="str">
        <f>IF('Testing information'!AK138="CHR","K","")</f>
        <v/>
      </c>
      <c r="AE121" t="str">
        <f>IF('Testing information'!AL138="GGP-uLD","K","")</f>
        <v/>
      </c>
      <c r="AF121" t="str">
        <f>IF('Testing information'!BA138="Run Panel","DP2","")</f>
        <v/>
      </c>
      <c r="AG121" t="str">
        <f t="shared" si="5"/>
        <v/>
      </c>
      <c r="AH121" s="28" t="str">
        <f t="shared" si="6"/>
        <v/>
      </c>
    </row>
    <row r="122" spans="1:34" ht="14.85" customHeight="1">
      <c r="A122" s="25" t="str">
        <f>IF('Testing information'!AE139="X",'Request Testing'!$C$10,"")</f>
        <v/>
      </c>
      <c r="B122" s="26" t="str">
        <f>IF('Testing information'!AM139="","",A122)</f>
        <v/>
      </c>
      <c r="C122" t="str">
        <f>IF('Testing information'!G139&gt;0,'Testing information'!G139,"")</f>
        <v/>
      </c>
      <c r="D122" s="23" t="str">
        <f>IF('Request Testing'!G139&lt;1,'Testing information'!B139,"")</f>
        <v/>
      </c>
      <c r="E122" t="str">
        <f>IF('Request Testing'!G139&lt;1,'Testing information'!AF139,"")</f>
        <v/>
      </c>
      <c r="F122" s="23" t="str">
        <f>IF(OR('Request Testing'!L139&gt;0,'Request Testing'!M139&gt;0,'Request Testing'!N139&gt;0,'Request Testing'!O139&gt;0),'Request Testing'!I139,"")</f>
        <v/>
      </c>
      <c r="G122" s="23" t="str">
        <f>IF('Testing information'!J139="","",'Testing information'!J139)</f>
        <v/>
      </c>
      <c r="H122" s="23" t="str">
        <f>IF(OR('Request Testing'!L139&gt;0,'Request Testing'!M139&gt;0,'Request Testing'!N139&gt;0,'Request Testing'!O139&gt;0),'Request Testing'!K139,"")</f>
        <v/>
      </c>
      <c r="I122" s="210" t="str">
        <f>IF('Testing information'!A139&gt;0,'Testing information'!A139,"")</f>
        <v/>
      </c>
      <c r="J122" s="27" t="str">
        <f>IF('Testing information'!AG139="BLOOD CARD","B",IF('Testing information'!AH139="Hair Card","H",IF('Testing information'!AI139="AllFlex Tags","T","")))</f>
        <v/>
      </c>
      <c r="K122" s="28" t="str">
        <f>IF('Request Testing'!J139&gt;0,IF(OR(Y122="K",AA122="K"),(CONCATENATE(AH122," ALTS ",'Request Testing'!J139))),AH122)</f>
        <v/>
      </c>
      <c r="L122" t="str">
        <f>IF('Testing information'!V139="AM","K","")</f>
        <v/>
      </c>
      <c r="M122" t="str">
        <f>IF('Testing information'!W139="NH","K","")</f>
        <v/>
      </c>
      <c r="N122" t="str">
        <f>IF('Testing information'!X139="CA","K","")</f>
        <v/>
      </c>
      <c r="O122" t="str">
        <f>IF('Testing information'!Y139="DD","K","")</f>
        <v/>
      </c>
      <c r="P122" t="str">
        <f>IF('Testing information'!AA139="PHA","K","")</f>
        <v/>
      </c>
      <c r="Q122" t="str">
        <f>IF('Testing information'!Z139="TH","K","")</f>
        <v/>
      </c>
      <c r="R122" t="str">
        <f>IF('Testing information'!AB139="OS","K","")</f>
        <v/>
      </c>
      <c r="S122" t="str">
        <f>IF('Testing information'!AR139="OH","K","")</f>
        <v/>
      </c>
      <c r="T122" s="23" t="str">
        <f>IF('Testing information'!Q139="","","K")</f>
        <v/>
      </c>
      <c r="U122" t="str">
        <f>IF('Testing information'!AQ139="RC","K","")</f>
        <v/>
      </c>
      <c r="V122" s="23" t="str">
        <f>IF('Testing information'!P139="","","K")</f>
        <v/>
      </c>
      <c r="W122" t="str">
        <f>IF('Testing information'!AS139="BVD","K","")</f>
        <v/>
      </c>
      <c r="X122" t="str">
        <f>IF('Testing information'!AP139="DL","K","")</f>
        <v/>
      </c>
      <c r="Y122" t="str">
        <f>IF('Testing information'!AM139="PV","K","")</f>
        <v/>
      </c>
      <c r="Z122" t="str">
        <f t="shared" si="7"/>
        <v/>
      </c>
      <c r="AA122" s="29" t="str">
        <f t="shared" si="4"/>
        <v/>
      </c>
      <c r="AB122" t="str">
        <f>IF('Testing information'!AJ139="GGP-HD","K","")</f>
        <v/>
      </c>
      <c r="AC122" t="str">
        <f>IF('Testing information'!AK139="GGP-LD","K","")</f>
        <v/>
      </c>
      <c r="AD122" t="str">
        <f>IF('Testing information'!AK139="CHR","K","")</f>
        <v/>
      </c>
      <c r="AE122" t="str">
        <f>IF('Testing information'!AL139="GGP-uLD","K","")</f>
        <v/>
      </c>
      <c r="AF122" t="str">
        <f>IF('Testing information'!BA139="Run Panel","DP2","")</f>
        <v/>
      </c>
      <c r="AG122" t="str">
        <f t="shared" si="5"/>
        <v/>
      </c>
      <c r="AH122" s="28" t="str">
        <f t="shared" si="6"/>
        <v/>
      </c>
    </row>
    <row r="123" spans="1:34" ht="14.85" customHeight="1">
      <c r="A123" s="25" t="str">
        <f>IF('Testing information'!AE140="X",'Request Testing'!$C$10,"")</f>
        <v/>
      </c>
      <c r="B123" s="26" t="str">
        <f>IF('Testing information'!AM140="","",A123)</f>
        <v/>
      </c>
      <c r="C123" t="str">
        <f>IF('Testing information'!G140&gt;0,'Testing information'!G140,"")</f>
        <v/>
      </c>
      <c r="D123" s="23" t="str">
        <f>IF('Request Testing'!G140&lt;1,'Testing information'!B140,"")</f>
        <v/>
      </c>
      <c r="E123" t="str">
        <f>IF('Request Testing'!G140&lt;1,'Testing information'!AF140,"")</f>
        <v/>
      </c>
      <c r="F123" s="23" t="str">
        <f>IF(OR('Request Testing'!L140&gt;0,'Request Testing'!M140&gt;0,'Request Testing'!N140&gt;0,'Request Testing'!O140&gt;0),'Request Testing'!I140,"")</f>
        <v/>
      </c>
      <c r="G123" s="23" t="str">
        <f>IF('Testing information'!J140="","",'Testing information'!J140)</f>
        <v/>
      </c>
      <c r="H123" s="23" t="str">
        <f>IF(OR('Request Testing'!L140&gt;0,'Request Testing'!M140&gt;0,'Request Testing'!N140&gt;0,'Request Testing'!O140&gt;0),'Request Testing'!K140,"")</f>
        <v/>
      </c>
      <c r="I123" s="210" t="str">
        <f>IF('Testing information'!A140&gt;0,'Testing information'!A140,"")</f>
        <v/>
      </c>
      <c r="J123" s="27" t="str">
        <f>IF('Testing information'!AG140="BLOOD CARD","B",IF('Testing information'!AH140="Hair Card","H",IF('Testing information'!AI140="AllFlex Tags","T","")))</f>
        <v/>
      </c>
      <c r="K123" s="28" t="str">
        <f>IF('Request Testing'!J140&gt;0,IF(OR(Y123="K",AA123="K"),(CONCATENATE(AH123," ALTS ",'Request Testing'!J140))),AH123)</f>
        <v/>
      </c>
      <c r="L123" t="str">
        <f>IF('Testing information'!V140="AM","K","")</f>
        <v/>
      </c>
      <c r="M123" t="str">
        <f>IF('Testing information'!W140="NH","K","")</f>
        <v/>
      </c>
      <c r="N123" t="str">
        <f>IF('Testing information'!X140="CA","K","")</f>
        <v/>
      </c>
      <c r="O123" t="str">
        <f>IF('Testing information'!Y140="DD","K","")</f>
        <v/>
      </c>
      <c r="P123" t="str">
        <f>IF('Testing information'!AA140="PHA","K","")</f>
        <v/>
      </c>
      <c r="Q123" t="str">
        <f>IF('Testing information'!Z140="TH","K","")</f>
        <v/>
      </c>
      <c r="R123" t="str">
        <f>IF('Testing information'!AB140="OS","K","")</f>
        <v/>
      </c>
      <c r="S123" t="str">
        <f>IF('Testing information'!AR140="OH","K","")</f>
        <v/>
      </c>
      <c r="T123" s="23" t="str">
        <f>IF('Testing information'!Q140="","","K")</f>
        <v/>
      </c>
      <c r="U123" t="str">
        <f>IF('Testing information'!AQ140="RC","K","")</f>
        <v/>
      </c>
      <c r="V123" s="23" t="str">
        <f>IF('Testing information'!P140="","","K")</f>
        <v/>
      </c>
      <c r="W123" t="str">
        <f>IF('Testing information'!AS140="BVD","K","")</f>
        <v/>
      </c>
      <c r="X123" t="str">
        <f>IF('Testing information'!AP140="DL","K","")</f>
        <v/>
      </c>
      <c r="Y123" t="str">
        <f>IF('Testing information'!AM140="PV","K","")</f>
        <v/>
      </c>
      <c r="Z123" t="str">
        <f t="shared" si="7"/>
        <v/>
      </c>
      <c r="AA123" s="29" t="str">
        <f t="shared" si="4"/>
        <v/>
      </c>
      <c r="AB123" t="str">
        <f>IF('Testing information'!AJ140="GGP-HD","K","")</f>
        <v/>
      </c>
      <c r="AC123" t="str">
        <f>IF('Testing information'!AK140="GGP-LD","K","")</f>
        <v/>
      </c>
      <c r="AD123" t="str">
        <f>IF('Testing information'!AK140="CHR","K","")</f>
        <v/>
      </c>
      <c r="AE123" t="str">
        <f>IF('Testing information'!AL140="GGP-uLD","K","")</f>
        <v/>
      </c>
      <c r="AF123" t="str">
        <f>IF('Testing information'!BA140="Run Panel","DP2","")</f>
        <v/>
      </c>
      <c r="AG123" t="str">
        <f t="shared" si="5"/>
        <v/>
      </c>
      <c r="AH123" s="28" t="str">
        <f t="shared" si="6"/>
        <v/>
      </c>
    </row>
    <row r="124" spans="1:34" ht="14.85" customHeight="1">
      <c r="A124" s="25" t="str">
        <f>IF('Testing information'!AE141="X",'Request Testing'!$C$10,"")</f>
        <v/>
      </c>
      <c r="B124" s="26" t="str">
        <f>IF('Testing information'!AM141="","",A124)</f>
        <v/>
      </c>
      <c r="C124" t="str">
        <f>IF('Testing information'!G141&gt;0,'Testing information'!G141,"")</f>
        <v/>
      </c>
      <c r="D124" s="23" t="str">
        <f>IF('Request Testing'!G141&lt;1,'Testing information'!B141,"")</f>
        <v/>
      </c>
      <c r="E124" t="str">
        <f>IF('Request Testing'!G141&lt;1,'Testing information'!AF141,"")</f>
        <v/>
      </c>
      <c r="F124" s="23" t="str">
        <f>IF(OR('Request Testing'!L141&gt;0,'Request Testing'!M141&gt;0,'Request Testing'!N141&gt;0,'Request Testing'!O141&gt;0),'Request Testing'!I141,"")</f>
        <v/>
      </c>
      <c r="G124" s="23" t="str">
        <f>IF('Testing information'!J141="","",'Testing information'!J141)</f>
        <v/>
      </c>
      <c r="H124" s="23" t="str">
        <f>IF(OR('Request Testing'!L141&gt;0,'Request Testing'!M141&gt;0,'Request Testing'!N141&gt;0,'Request Testing'!O141&gt;0),'Request Testing'!K141,"")</f>
        <v/>
      </c>
      <c r="I124" s="210" t="str">
        <f>IF('Testing information'!A141&gt;0,'Testing information'!A141,"")</f>
        <v/>
      </c>
      <c r="J124" s="27" t="str">
        <f>IF('Testing information'!AG141="BLOOD CARD","B",IF('Testing information'!AH141="Hair Card","H",IF('Testing information'!AI141="AllFlex Tags","T","")))</f>
        <v/>
      </c>
      <c r="K124" s="28" t="str">
        <f>IF('Request Testing'!J141&gt;0,IF(OR(Y124="K",AA124="K"),(CONCATENATE(AH124," ALTS ",'Request Testing'!J141))),AH124)</f>
        <v/>
      </c>
      <c r="L124" t="str">
        <f>IF('Testing information'!V141="AM","K","")</f>
        <v/>
      </c>
      <c r="M124" t="str">
        <f>IF('Testing information'!W141="NH","K","")</f>
        <v/>
      </c>
      <c r="N124" t="str">
        <f>IF('Testing information'!X141="CA","K","")</f>
        <v/>
      </c>
      <c r="O124" t="str">
        <f>IF('Testing information'!Y141="DD","K","")</f>
        <v/>
      </c>
      <c r="P124" t="str">
        <f>IF('Testing information'!AA141="PHA","K","")</f>
        <v/>
      </c>
      <c r="Q124" t="str">
        <f>IF('Testing information'!Z141="TH","K","")</f>
        <v/>
      </c>
      <c r="R124" t="str">
        <f>IF('Testing information'!AB141="OS","K","")</f>
        <v/>
      </c>
      <c r="S124" t="str">
        <f>IF('Testing information'!AR141="OH","K","")</f>
        <v/>
      </c>
      <c r="T124" s="23" t="str">
        <f>IF('Testing information'!Q141="","","K")</f>
        <v/>
      </c>
      <c r="U124" t="str">
        <f>IF('Testing information'!AQ141="RC","K","")</f>
        <v/>
      </c>
      <c r="V124" s="23" t="str">
        <f>IF('Testing information'!P141="","","K")</f>
        <v/>
      </c>
      <c r="W124" t="str">
        <f>IF('Testing information'!AS141="BVD","K","")</f>
        <v/>
      </c>
      <c r="X124" t="str">
        <f>IF('Testing information'!AP141="DL","K","")</f>
        <v/>
      </c>
      <c r="Y124" t="str">
        <f>IF('Testing information'!AM141="PV","K","")</f>
        <v/>
      </c>
      <c r="Z124" t="str">
        <f t="shared" si="7"/>
        <v/>
      </c>
      <c r="AA124" s="29" t="str">
        <f t="shared" si="4"/>
        <v/>
      </c>
      <c r="AB124" t="str">
        <f>IF('Testing information'!AJ141="GGP-HD","K","")</f>
        <v/>
      </c>
      <c r="AC124" t="str">
        <f>IF('Testing information'!AK141="GGP-LD","K","")</f>
        <v/>
      </c>
      <c r="AD124" t="str">
        <f>IF('Testing information'!AK141="CHR","K","")</f>
        <v/>
      </c>
      <c r="AE124" t="str">
        <f>IF('Testing information'!AL141="GGP-uLD","K","")</f>
        <v/>
      </c>
      <c r="AF124" t="str">
        <f>IF('Testing information'!BA141="Run Panel","DP2","")</f>
        <v/>
      </c>
      <c r="AG124" t="str">
        <f t="shared" si="5"/>
        <v/>
      </c>
      <c r="AH124" s="28" t="str">
        <f t="shared" si="6"/>
        <v/>
      </c>
    </row>
    <row r="125" spans="1:34" ht="14.85" customHeight="1">
      <c r="A125" s="25" t="str">
        <f>IF('Testing information'!AE142="X",'Request Testing'!$C$10,"")</f>
        <v/>
      </c>
      <c r="B125" s="26" t="str">
        <f>IF('Testing information'!AM142="","",A125)</f>
        <v/>
      </c>
      <c r="C125" t="str">
        <f>IF('Testing information'!G142&gt;0,'Testing information'!G142,"")</f>
        <v/>
      </c>
      <c r="D125" s="23" t="str">
        <f>IF('Request Testing'!G142&lt;1,'Testing information'!B142,"")</f>
        <v/>
      </c>
      <c r="E125" t="str">
        <f>IF('Request Testing'!G142&lt;1,'Testing information'!AF142,"")</f>
        <v/>
      </c>
      <c r="F125" s="23" t="str">
        <f>IF(OR('Request Testing'!L142&gt;0,'Request Testing'!M142&gt;0,'Request Testing'!N142&gt;0,'Request Testing'!O142&gt;0),'Request Testing'!I142,"")</f>
        <v/>
      </c>
      <c r="G125" s="23" t="str">
        <f>IF('Testing information'!J142="","",'Testing information'!J142)</f>
        <v/>
      </c>
      <c r="H125" s="23" t="str">
        <f>IF(OR('Request Testing'!L142&gt;0,'Request Testing'!M142&gt;0,'Request Testing'!N142&gt;0,'Request Testing'!O142&gt;0),'Request Testing'!K142,"")</f>
        <v/>
      </c>
      <c r="I125" s="210" t="str">
        <f>IF('Testing information'!A142&gt;0,'Testing information'!A142,"")</f>
        <v/>
      </c>
      <c r="J125" s="27" t="str">
        <f>IF('Testing information'!AG142="BLOOD CARD","B",IF('Testing information'!AH142="Hair Card","H",IF('Testing information'!AI142="AllFlex Tags","T","")))</f>
        <v/>
      </c>
      <c r="K125" s="28" t="str">
        <f>IF('Request Testing'!J142&gt;0,IF(OR(Y125="K",AA125="K"),(CONCATENATE(AH125," ALTS ",'Request Testing'!J142))),AH125)</f>
        <v/>
      </c>
      <c r="L125" t="str">
        <f>IF('Testing information'!V142="AM","K","")</f>
        <v/>
      </c>
      <c r="M125" t="str">
        <f>IF('Testing information'!W142="NH","K","")</f>
        <v/>
      </c>
      <c r="N125" t="str">
        <f>IF('Testing information'!X142="CA","K","")</f>
        <v/>
      </c>
      <c r="O125" t="str">
        <f>IF('Testing information'!Y142="DD","K","")</f>
        <v/>
      </c>
      <c r="P125" t="str">
        <f>IF('Testing information'!AA142="PHA","K","")</f>
        <v/>
      </c>
      <c r="Q125" t="str">
        <f>IF('Testing information'!Z142="TH","K","")</f>
        <v/>
      </c>
      <c r="R125" t="str">
        <f>IF('Testing information'!AB142="OS","K","")</f>
        <v/>
      </c>
      <c r="S125" t="str">
        <f>IF('Testing information'!AR142="OH","K","")</f>
        <v/>
      </c>
      <c r="T125" s="23" t="str">
        <f>IF('Testing information'!Q142="","","K")</f>
        <v/>
      </c>
      <c r="U125" t="str">
        <f>IF('Testing information'!AQ142="RC","K","")</f>
        <v/>
      </c>
      <c r="V125" s="23" t="str">
        <f>IF('Testing information'!P142="","","K")</f>
        <v/>
      </c>
      <c r="W125" t="str">
        <f>IF('Testing information'!AS142="BVD","K","")</f>
        <v/>
      </c>
      <c r="X125" t="str">
        <f>IF('Testing information'!AP142="DL","K","")</f>
        <v/>
      </c>
      <c r="Y125" t="str">
        <f>IF('Testing information'!AM142="PV","K","")</f>
        <v/>
      </c>
      <c r="Z125" t="str">
        <f t="shared" si="7"/>
        <v/>
      </c>
      <c r="AA125" s="29" t="str">
        <f t="shared" si="4"/>
        <v/>
      </c>
      <c r="AB125" t="str">
        <f>IF('Testing information'!AJ142="GGP-HD","K","")</f>
        <v/>
      </c>
      <c r="AC125" t="str">
        <f>IF('Testing information'!AK142="GGP-LD","K","")</f>
        <v/>
      </c>
      <c r="AD125" t="str">
        <f>IF('Testing information'!AK142="CHR","K","")</f>
        <v/>
      </c>
      <c r="AE125" t="str">
        <f>IF('Testing information'!AL142="GGP-uLD","K","")</f>
        <v/>
      </c>
      <c r="AF125" t="str">
        <f>IF('Testing information'!BA142="Run Panel","DP2","")</f>
        <v/>
      </c>
      <c r="AG125" t="str">
        <f t="shared" si="5"/>
        <v/>
      </c>
      <c r="AH125" s="28" t="str">
        <f t="shared" si="6"/>
        <v/>
      </c>
    </row>
    <row r="126" spans="1:34" ht="14.85" customHeight="1">
      <c r="A126" s="25" t="str">
        <f>IF('Testing information'!AE143="X",'Request Testing'!$C$10,"")</f>
        <v/>
      </c>
      <c r="B126" s="26" t="str">
        <f>IF('Testing information'!AM143="","",A126)</f>
        <v/>
      </c>
      <c r="C126" t="str">
        <f>IF('Testing information'!G143&gt;0,'Testing information'!G143,"")</f>
        <v/>
      </c>
      <c r="D126" s="23" t="str">
        <f>IF('Request Testing'!G143&lt;1,'Testing information'!B143,"")</f>
        <v/>
      </c>
      <c r="E126" t="str">
        <f>IF('Request Testing'!G143&lt;1,'Testing information'!AF143,"")</f>
        <v/>
      </c>
      <c r="F126" s="23" t="str">
        <f>IF(OR('Request Testing'!L143&gt;0,'Request Testing'!M143&gt;0,'Request Testing'!N143&gt;0,'Request Testing'!O143&gt;0),'Request Testing'!I143,"")</f>
        <v/>
      </c>
      <c r="G126" s="23" t="str">
        <f>IF('Testing information'!J143="","",'Testing information'!J143)</f>
        <v/>
      </c>
      <c r="H126" s="23" t="str">
        <f>IF(OR('Request Testing'!L143&gt;0,'Request Testing'!M143&gt;0,'Request Testing'!N143&gt;0,'Request Testing'!O143&gt;0),'Request Testing'!K143,"")</f>
        <v/>
      </c>
      <c r="I126" s="210" t="str">
        <f>IF('Testing information'!A143&gt;0,'Testing information'!A143,"")</f>
        <v/>
      </c>
      <c r="J126" s="27" t="str">
        <f>IF('Testing information'!AG143="BLOOD CARD","B",IF('Testing information'!AH143="Hair Card","H",IF('Testing information'!AI143="AllFlex Tags","T","")))</f>
        <v/>
      </c>
      <c r="K126" s="28" t="str">
        <f>IF('Request Testing'!J143&gt;0,IF(OR(Y126="K",AA126="K"),(CONCATENATE(AH126," ALTS ",'Request Testing'!J143))),AH126)</f>
        <v/>
      </c>
      <c r="L126" t="str">
        <f>IF('Testing information'!V143="AM","K","")</f>
        <v/>
      </c>
      <c r="M126" t="str">
        <f>IF('Testing information'!W143="NH","K","")</f>
        <v/>
      </c>
      <c r="N126" t="str">
        <f>IF('Testing information'!X143="CA","K","")</f>
        <v/>
      </c>
      <c r="O126" t="str">
        <f>IF('Testing information'!Y143="DD","K","")</f>
        <v/>
      </c>
      <c r="P126" t="str">
        <f>IF('Testing information'!AA143="PHA","K","")</f>
        <v/>
      </c>
      <c r="Q126" t="str">
        <f>IF('Testing information'!Z143="TH","K","")</f>
        <v/>
      </c>
      <c r="R126" t="str">
        <f>IF('Testing information'!AB143="OS","K","")</f>
        <v/>
      </c>
      <c r="S126" t="str">
        <f>IF('Testing information'!AR143="OH","K","")</f>
        <v/>
      </c>
      <c r="T126" s="23" t="str">
        <f>IF('Testing information'!Q143="","","K")</f>
        <v/>
      </c>
      <c r="U126" t="str">
        <f>IF('Testing information'!AQ143="RC","K","")</f>
        <v/>
      </c>
      <c r="V126" s="23" t="str">
        <f>IF('Testing information'!P143="","","K")</f>
        <v/>
      </c>
      <c r="W126" t="str">
        <f>IF('Testing information'!AS143="BVD","K","")</f>
        <v/>
      </c>
      <c r="X126" t="str">
        <f>IF('Testing information'!AP143="DL","K","")</f>
        <v/>
      </c>
      <c r="Y126" t="str">
        <f>IF('Testing information'!AM143="PV","K","")</f>
        <v/>
      </c>
      <c r="Z126" t="str">
        <f t="shared" si="7"/>
        <v/>
      </c>
      <c r="AA126" s="29" t="str">
        <f t="shared" si="4"/>
        <v/>
      </c>
      <c r="AB126" t="str">
        <f>IF('Testing information'!AJ143="GGP-HD","K","")</f>
        <v/>
      </c>
      <c r="AC126" t="str">
        <f>IF('Testing information'!AK143="GGP-LD","K","")</f>
        <v/>
      </c>
      <c r="AD126" t="str">
        <f>IF('Testing information'!AK143="CHR","K","")</f>
        <v/>
      </c>
      <c r="AE126" t="str">
        <f>IF('Testing information'!AL143="GGP-uLD","K","")</f>
        <v/>
      </c>
      <c r="AF126" t="str">
        <f>IF('Testing information'!BA143="Run Panel","DP2","")</f>
        <v/>
      </c>
      <c r="AG126" t="str">
        <f t="shared" si="5"/>
        <v/>
      </c>
      <c r="AH126" s="28" t="str">
        <f t="shared" si="6"/>
        <v/>
      </c>
    </row>
    <row r="127" spans="1:34" ht="14.85" customHeight="1">
      <c r="A127" s="25" t="str">
        <f>IF('Testing information'!AE144="X",'Request Testing'!$C$10,"")</f>
        <v/>
      </c>
      <c r="B127" s="26" t="str">
        <f>IF('Testing information'!AM144="","",A127)</f>
        <v/>
      </c>
      <c r="C127" t="str">
        <f>IF('Testing information'!G144&gt;0,'Testing information'!G144,"")</f>
        <v/>
      </c>
      <c r="D127" s="23" t="str">
        <f>IF('Request Testing'!G144&lt;1,'Testing information'!B144,"")</f>
        <v/>
      </c>
      <c r="E127" t="str">
        <f>IF('Request Testing'!G144&lt;1,'Testing information'!AF144,"")</f>
        <v/>
      </c>
      <c r="F127" s="23" t="str">
        <f>IF(OR('Request Testing'!L144&gt;0,'Request Testing'!M144&gt;0,'Request Testing'!N144&gt;0,'Request Testing'!O144&gt;0),'Request Testing'!I144,"")</f>
        <v/>
      </c>
      <c r="G127" s="23" t="str">
        <f>IF('Testing information'!J144="","",'Testing information'!J144)</f>
        <v/>
      </c>
      <c r="H127" s="23" t="str">
        <f>IF(OR('Request Testing'!L144&gt;0,'Request Testing'!M144&gt;0,'Request Testing'!N144&gt;0,'Request Testing'!O144&gt;0),'Request Testing'!K144,"")</f>
        <v/>
      </c>
      <c r="I127" s="210" t="str">
        <f>IF('Testing information'!A144&gt;0,'Testing information'!A144,"")</f>
        <v/>
      </c>
      <c r="J127" s="27" t="str">
        <f>IF('Testing information'!AG144="BLOOD CARD","B",IF('Testing information'!AH144="Hair Card","H",IF('Testing information'!AI144="AllFlex Tags","T","")))</f>
        <v/>
      </c>
      <c r="K127" s="28" t="str">
        <f>IF('Request Testing'!J144&gt;0,IF(OR(Y127="K",AA127="K"),(CONCATENATE(AH127," ALTS ",'Request Testing'!J144))),AH127)</f>
        <v/>
      </c>
      <c r="L127" t="str">
        <f>IF('Testing information'!V144="AM","K","")</f>
        <v/>
      </c>
      <c r="M127" t="str">
        <f>IF('Testing information'!W144="NH","K","")</f>
        <v/>
      </c>
      <c r="N127" t="str">
        <f>IF('Testing information'!X144="CA","K","")</f>
        <v/>
      </c>
      <c r="O127" t="str">
        <f>IF('Testing information'!Y144="DD","K","")</f>
        <v/>
      </c>
      <c r="P127" t="str">
        <f>IF('Testing information'!AA144="PHA","K","")</f>
        <v/>
      </c>
      <c r="Q127" t="str">
        <f>IF('Testing information'!Z144="TH","K","")</f>
        <v/>
      </c>
      <c r="R127" t="str">
        <f>IF('Testing information'!AB144="OS","K","")</f>
        <v/>
      </c>
      <c r="S127" t="str">
        <f>IF('Testing information'!AR144="OH","K","")</f>
        <v/>
      </c>
      <c r="T127" s="23" t="str">
        <f>IF('Testing information'!Q144="","","K")</f>
        <v/>
      </c>
      <c r="U127" t="str">
        <f>IF('Testing information'!AQ144="RC","K","")</f>
        <v/>
      </c>
      <c r="V127" s="23" t="str">
        <f>IF('Testing information'!P144="","","K")</f>
        <v/>
      </c>
      <c r="W127" t="str">
        <f>IF('Testing information'!AS144="BVD","K","")</f>
        <v/>
      </c>
      <c r="X127" t="str">
        <f>IF('Testing information'!AP144="DL","K","")</f>
        <v/>
      </c>
      <c r="Y127" t="str">
        <f>IF('Testing information'!AM144="PV","K","")</f>
        <v/>
      </c>
      <c r="Z127" t="str">
        <f t="shared" si="7"/>
        <v/>
      </c>
      <c r="AA127" s="29" t="str">
        <f t="shared" si="4"/>
        <v/>
      </c>
      <c r="AB127" t="str">
        <f>IF('Testing information'!AJ144="GGP-HD","K","")</f>
        <v/>
      </c>
      <c r="AC127" t="str">
        <f>IF('Testing information'!AK144="GGP-LD","K","")</f>
        <v/>
      </c>
      <c r="AD127" t="str">
        <f>IF('Testing information'!AK144="CHR","K","")</f>
        <v/>
      </c>
      <c r="AE127" t="str">
        <f>IF('Testing information'!AL144="GGP-uLD","K","")</f>
        <v/>
      </c>
      <c r="AF127" t="str">
        <f>IF('Testing information'!BA144="Run Panel","DP2","")</f>
        <v/>
      </c>
      <c r="AG127" t="str">
        <f t="shared" si="5"/>
        <v/>
      </c>
      <c r="AH127" s="28" t="str">
        <f t="shared" si="6"/>
        <v/>
      </c>
    </row>
    <row r="128" spans="1:34" ht="14.85" customHeight="1">
      <c r="A128" s="25" t="str">
        <f>IF('Testing information'!AE145="X",'Request Testing'!$C$10,"")</f>
        <v/>
      </c>
      <c r="B128" s="26" t="str">
        <f>IF('Testing information'!AM145="","",A128)</f>
        <v/>
      </c>
      <c r="C128" t="str">
        <f>IF('Testing information'!G145&gt;0,'Testing information'!G145,"")</f>
        <v/>
      </c>
      <c r="D128" s="23" t="str">
        <f>IF('Request Testing'!G145&lt;1,'Testing information'!B145,"")</f>
        <v/>
      </c>
      <c r="E128" t="str">
        <f>IF('Request Testing'!G145&lt;1,'Testing information'!AF145,"")</f>
        <v/>
      </c>
      <c r="F128" s="23" t="str">
        <f>IF(OR('Request Testing'!L145&gt;0,'Request Testing'!M145&gt;0,'Request Testing'!N145&gt;0,'Request Testing'!O145&gt;0),'Request Testing'!I145,"")</f>
        <v/>
      </c>
      <c r="G128" s="23" t="str">
        <f>IF('Testing information'!J145="","",'Testing information'!J145)</f>
        <v/>
      </c>
      <c r="H128" s="23" t="str">
        <f>IF(OR('Request Testing'!L145&gt;0,'Request Testing'!M145&gt;0,'Request Testing'!N145&gt;0,'Request Testing'!O145&gt;0),'Request Testing'!K145,"")</f>
        <v/>
      </c>
      <c r="I128" s="210" t="str">
        <f>IF('Testing information'!A145&gt;0,'Testing information'!A145,"")</f>
        <v/>
      </c>
      <c r="J128" s="27" t="str">
        <f>IF('Testing information'!AG145="BLOOD CARD","B",IF('Testing information'!AH145="Hair Card","H",IF('Testing information'!AI145="AllFlex Tags","T","")))</f>
        <v/>
      </c>
      <c r="K128" s="28" t="str">
        <f>IF('Request Testing'!J145&gt;0,IF(OR(Y128="K",AA128="K"),(CONCATENATE(AH128," ALTS ",'Request Testing'!J145))),AH128)</f>
        <v/>
      </c>
      <c r="L128" t="str">
        <f>IF('Testing information'!V145="AM","K","")</f>
        <v/>
      </c>
      <c r="M128" t="str">
        <f>IF('Testing information'!W145="NH","K","")</f>
        <v/>
      </c>
      <c r="N128" t="str">
        <f>IF('Testing information'!X145="CA","K","")</f>
        <v/>
      </c>
      <c r="O128" t="str">
        <f>IF('Testing information'!Y145="DD","K","")</f>
        <v/>
      </c>
      <c r="P128" t="str">
        <f>IF('Testing information'!AA145="PHA","K","")</f>
        <v/>
      </c>
      <c r="Q128" t="str">
        <f>IF('Testing information'!Z145="TH","K","")</f>
        <v/>
      </c>
      <c r="R128" t="str">
        <f>IF('Testing information'!AB145="OS","K","")</f>
        <v/>
      </c>
      <c r="S128" t="str">
        <f>IF('Testing information'!AR145="OH","K","")</f>
        <v/>
      </c>
      <c r="T128" s="23" t="str">
        <f>IF('Testing information'!Q145="","","K")</f>
        <v/>
      </c>
      <c r="U128" t="str">
        <f>IF('Testing information'!AQ145="RC","K","")</f>
        <v/>
      </c>
      <c r="V128" s="23" t="str">
        <f>IF('Testing information'!P145="","","K")</f>
        <v/>
      </c>
      <c r="W128" t="str">
        <f>IF('Testing information'!AS145="BVD","K","")</f>
        <v/>
      </c>
      <c r="X128" t="str">
        <f>IF('Testing information'!AP145="DL","K","")</f>
        <v/>
      </c>
      <c r="Y128" t="str">
        <f>IF('Testing information'!AM145="PV","K","")</f>
        <v/>
      </c>
      <c r="Z128" t="str">
        <f t="shared" si="7"/>
        <v/>
      </c>
      <c r="AA128" s="29" t="str">
        <f t="shared" si="4"/>
        <v/>
      </c>
      <c r="AB128" t="str">
        <f>IF('Testing information'!AJ145="GGP-HD","K","")</f>
        <v/>
      </c>
      <c r="AC128" t="str">
        <f>IF('Testing information'!AK145="GGP-LD","K","")</f>
        <v/>
      </c>
      <c r="AD128" t="str">
        <f>IF('Testing information'!AK145="CHR","K","")</f>
        <v/>
      </c>
      <c r="AE128" t="str">
        <f>IF('Testing information'!AL145="GGP-uLD","K","")</f>
        <v/>
      </c>
      <c r="AF128" t="str">
        <f>IF('Testing information'!BA145="Run Panel","DP2","")</f>
        <v/>
      </c>
      <c r="AG128" t="str">
        <f t="shared" si="5"/>
        <v/>
      </c>
      <c r="AH128" s="28" t="str">
        <f t="shared" si="6"/>
        <v/>
      </c>
    </row>
    <row r="129" spans="1:34" ht="14.85" customHeight="1">
      <c r="A129" s="25" t="str">
        <f>IF('Testing information'!AE146="X",'Request Testing'!$C$10,"")</f>
        <v/>
      </c>
      <c r="B129" s="26" t="str">
        <f>IF('Testing information'!AM146="","",A129)</f>
        <v/>
      </c>
      <c r="C129" t="str">
        <f>IF('Testing information'!G146&gt;0,'Testing information'!G146,"")</f>
        <v/>
      </c>
      <c r="D129" s="23" t="str">
        <f>IF('Request Testing'!G146&lt;1,'Testing information'!B146,"")</f>
        <v/>
      </c>
      <c r="E129" t="str">
        <f>IF('Request Testing'!G146&lt;1,'Testing information'!AF146,"")</f>
        <v/>
      </c>
      <c r="F129" s="23" t="str">
        <f>IF(OR('Request Testing'!L146&gt;0,'Request Testing'!M146&gt;0,'Request Testing'!N146&gt;0,'Request Testing'!O146&gt;0),'Request Testing'!I146,"")</f>
        <v/>
      </c>
      <c r="G129" s="23" t="str">
        <f>IF('Testing information'!J146="","",'Testing information'!J146)</f>
        <v/>
      </c>
      <c r="H129" s="23" t="str">
        <f>IF(OR('Request Testing'!L146&gt;0,'Request Testing'!M146&gt;0,'Request Testing'!N146&gt;0,'Request Testing'!O146&gt;0),'Request Testing'!K146,"")</f>
        <v/>
      </c>
      <c r="I129" s="210" t="str">
        <f>IF('Testing information'!A146&gt;0,'Testing information'!A146,"")</f>
        <v/>
      </c>
      <c r="J129" s="27" t="str">
        <f>IF('Testing information'!AG146="BLOOD CARD","B",IF('Testing information'!AH146="Hair Card","H",IF('Testing information'!AI146="AllFlex Tags","T","")))</f>
        <v/>
      </c>
      <c r="K129" s="28" t="str">
        <f>IF('Request Testing'!J146&gt;0,IF(OR(Y129="K",AA129="K"),(CONCATENATE(AH129," ALTS ",'Request Testing'!J146))),AH129)</f>
        <v/>
      </c>
      <c r="L129" t="str">
        <f>IF('Testing information'!V146="AM","K","")</f>
        <v/>
      </c>
      <c r="M129" t="str">
        <f>IF('Testing information'!W146="NH","K","")</f>
        <v/>
      </c>
      <c r="N129" t="str">
        <f>IF('Testing information'!X146="CA","K","")</f>
        <v/>
      </c>
      <c r="O129" t="str">
        <f>IF('Testing information'!Y146="DD","K","")</f>
        <v/>
      </c>
      <c r="P129" t="str">
        <f>IF('Testing information'!AA146="PHA","K","")</f>
        <v/>
      </c>
      <c r="Q129" t="str">
        <f>IF('Testing information'!Z146="TH","K","")</f>
        <v/>
      </c>
      <c r="R129" t="str">
        <f>IF('Testing information'!AB146="OS","K","")</f>
        <v/>
      </c>
      <c r="S129" t="str">
        <f>IF('Testing information'!AR146="OH","K","")</f>
        <v/>
      </c>
      <c r="T129" s="23" t="str">
        <f>IF('Testing information'!Q146="","","K")</f>
        <v/>
      </c>
      <c r="U129" t="str">
        <f>IF('Testing information'!AQ146="RC","K","")</f>
        <v/>
      </c>
      <c r="V129" s="23" t="str">
        <f>IF('Testing information'!P146="","","K")</f>
        <v/>
      </c>
      <c r="W129" t="str">
        <f>IF('Testing information'!AS146="BVD","K","")</f>
        <v/>
      </c>
      <c r="X129" t="str">
        <f>IF('Testing information'!AP146="DL","K","")</f>
        <v/>
      </c>
      <c r="Y129" t="str">
        <f>IF('Testing information'!AM146="PV","K","")</f>
        <v/>
      </c>
      <c r="Z129" t="str">
        <f t="shared" si="7"/>
        <v/>
      </c>
      <c r="AA129" s="29" t="str">
        <f t="shared" si="4"/>
        <v/>
      </c>
      <c r="AB129" t="str">
        <f>IF('Testing information'!AJ146="GGP-HD","K","")</f>
        <v/>
      </c>
      <c r="AC129" t="str">
        <f>IF('Testing information'!AK146="GGP-LD","K","")</f>
        <v/>
      </c>
      <c r="AD129" t="str">
        <f>IF('Testing information'!AK146="CHR","K","")</f>
        <v/>
      </c>
      <c r="AE129" t="str">
        <f>IF('Testing information'!AL146="GGP-uLD","K","")</f>
        <v/>
      </c>
      <c r="AF129" t="str">
        <f>IF('Testing information'!BA146="Run Panel","DP2","")</f>
        <v/>
      </c>
      <c r="AG129" t="str">
        <f t="shared" si="5"/>
        <v/>
      </c>
      <c r="AH129" s="28" t="str">
        <f t="shared" si="6"/>
        <v/>
      </c>
    </row>
    <row r="130" spans="1:34" ht="14.85" customHeight="1">
      <c r="A130" s="25" t="str">
        <f>IF('Testing information'!AE147="X",'Request Testing'!$C$10,"")</f>
        <v/>
      </c>
      <c r="B130" s="26" t="str">
        <f>IF('Testing information'!AM147="","",A130)</f>
        <v/>
      </c>
      <c r="C130" t="str">
        <f>IF('Testing information'!G147&gt;0,'Testing information'!G147,"")</f>
        <v/>
      </c>
      <c r="D130" s="23" t="str">
        <f>IF('Request Testing'!G147&lt;1,'Testing information'!B147,"")</f>
        <v/>
      </c>
      <c r="E130" t="str">
        <f>IF('Request Testing'!G147&lt;1,'Testing information'!AF147,"")</f>
        <v/>
      </c>
      <c r="F130" s="23" t="str">
        <f>IF(OR('Request Testing'!L147&gt;0,'Request Testing'!M147&gt;0,'Request Testing'!N147&gt;0,'Request Testing'!O147&gt;0),'Request Testing'!I147,"")</f>
        <v/>
      </c>
      <c r="G130" s="23" t="str">
        <f>IF('Testing information'!J147="","",'Testing information'!J147)</f>
        <v/>
      </c>
      <c r="H130" s="23" t="str">
        <f>IF(OR('Request Testing'!L147&gt;0,'Request Testing'!M147&gt;0,'Request Testing'!N147&gt;0,'Request Testing'!O147&gt;0),'Request Testing'!K147,"")</f>
        <v/>
      </c>
      <c r="I130" s="210" t="str">
        <f>IF('Testing information'!A147&gt;0,'Testing information'!A147,"")</f>
        <v/>
      </c>
      <c r="J130" s="27" t="str">
        <f>IF('Testing information'!AG147="BLOOD CARD","B",IF('Testing information'!AH147="Hair Card","H",IF('Testing information'!AI147="AllFlex Tags","T","")))</f>
        <v/>
      </c>
      <c r="K130" s="28" t="str">
        <f>IF('Request Testing'!J147&gt;0,IF(OR(Y130="K",AA130="K"),(CONCATENATE(AH130," ALTS ",'Request Testing'!J147))),AH130)</f>
        <v/>
      </c>
      <c r="L130" t="str">
        <f>IF('Testing information'!V147="AM","K","")</f>
        <v/>
      </c>
      <c r="M130" t="str">
        <f>IF('Testing information'!W147="NH","K","")</f>
        <v/>
      </c>
      <c r="N130" t="str">
        <f>IF('Testing information'!X147="CA","K","")</f>
        <v/>
      </c>
      <c r="O130" t="str">
        <f>IF('Testing information'!Y147="DD","K","")</f>
        <v/>
      </c>
      <c r="P130" t="str">
        <f>IF('Testing information'!AA147="PHA","K","")</f>
        <v/>
      </c>
      <c r="Q130" t="str">
        <f>IF('Testing information'!Z147="TH","K","")</f>
        <v/>
      </c>
      <c r="R130" t="str">
        <f>IF('Testing information'!AB147="OS","K","")</f>
        <v/>
      </c>
      <c r="S130" t="str">
        <f>IF('Testing information'!AR147="OH","K","")</f>
        <v/>
      </c>
      <c r="T130" s="23" t="str">
        <f>IF('Testing information'!Q147="","","K")</f>
        <v/>
      </c>
      <c r="U130" t="str">
        <f>IF('Testing information'!AQ147="RC","K","")</f>
        <v/>
      </c>
      <c r="V130" s="23" t="str">
        <f>IF('Testing information'!P147="","","K")</f>
        <v/>
      </c>
      <c r="W130" t="str">
        <f>IF('Testing information'!AS147="BVD","K","")</f>
        <v/>
      </c>
      <c r="X130" t="str">
        <f>IF('Testing information'!AP147="DL","K","")</f>
        <v/>
      </c>
      <c r="Y130" t="str">
        <f>IF('Testing information'!AM147="PV","K","")</f>
        <v/>
      </c>
      <c r="Z130" t="str">
        <f t="shared" si="7"/>
        <v/>
      </c>
      <c r="AA130" s="29" t="str">
        <f t="shared" ref="AA130:AA193" si="8">IF(AB130="K","K",IF(AC130="K","K",IF(AE130="K","K",IF(AD130="K","K",""))))</f>
        <v/>
      </c>
      <c r="AB130" t="str">
        <f>IF('Testing information'!AJ147="GGP-HD","K","")</f>
        <v/>
      </c>
      <c r="AC130" t="str">
        <f>IF('Testing information'!AK147="GGP-LD","K","")</f>
        <v/>
      </c>
      <c r="AD130" t="str">
        <f>IF('Testing information'!AK147="CHR","K","")</f>
        <v/>
      </c>
      <c r="AE130" t="str">
        <f>IF('Testing information'!AL147="GGP-uLD","K","")</f>
        <v/>
      </c>
      <c r="AF130" t="str">
        <f>IF('Testing information'!BA147="Run Panel","DP2","")</f>
        <v/>
      </c>
      <c r="AG130" t="str">
        <f t="shared" ref="AG130:AG193" si="9">IF(AF130="DP2","K","")</f>
        <v/>
      </c>
      <c r="AH130" s="28" t="str">
        <f t="shared" ref="AH130:AH193" si="10">IF(Y130="K","PV",IF(Z130&gt;0,Z130,""))</f>
        <v/>
      </c>
    </row>
    <row r="131" spans="1:34" ht="14.85" customHeight="1">
      <c r="A131" s="25" t="str">
        <f>IF('Testing information'!AE148="X",'Request Testing'!$C$10,"")</f>
        <v/>
      </c>
      <c r="B131" s="26" t="str">
        <f>IF('Testing information'!AM148="","",A131)</f>
        <v/>
      </c>
      <c r="C131" t="str">
        <f>IF('Testing information'!G148&gt;0,'Testing information'!G148,"")</f>
        <v/>
      </c>
      <c r="D131" s="23" t="str">
        <f>IF('Request Testing'!G148&lt;1,'Testing information'!B148,"")</f>
        <v/>
      </c>
      <c r="E131" t="str">
        <f>IF('Request Testing'!G148&lt;1,'Testing information'!AF148,"")</f>
        <v/>
      </c>
      <c r="F131" s="23" t="str">
        <f>IF(OR('Request Testing'!L148&gt;0,'Request Testing'!M148&gt;0,'Request Testing'!N148&gt;0,'Request Testing'!O148&gt;0),'Request Testing'!I148,"")</f>
        <v/>
      </c>
      <c r="G131" s="23" t="str">
        <f>IF('Testing information'!J148="","",'Testing information'!J148)</f>
        <v/>
      </c>
      <c r="H131" s="23" t="str">
        <f>IF(OR('Request Testing'!L148&gt;0,'Request Testing'!M148&gt;0,'Request Testing'!N148&gt;0,'Request Testing'!O148&gt;0),'Request Testing'!K148,"")</f>
        <v/>
      </c>
      <c r="I131" s="210" t="str">
        <f>IF('Testing information'!A148&gt;0,'Testing information'!A148,"")</f>
        <v/>
      </c>
      <c r="J131" s="27" t="str">
        <f>IF('Testing information'!AG148="BLOOD CARD","B",IF('Testing information'!AH148="Hair Card","H",IF('Testing information'!AI148="AllFlex Tags","T","")))</f>
        <v/>
      </c>
      <c r="K131" s="28" t="str">
        <f>IF('Request Testing'!J148&gt;0,IF(OR(Y131="K",AA131="K"),(CONCATENATE(AH131," ALTS ",'Request Testing'!J148))),AH131)</f>
        <v/>
      </c>
      <c r="L131" t="str">
        <f>IF('Testing information'!V148="AM","K","")</f>
        <v/>
      </c>
      <c r="M131" t="str">
        <f>IF('Testing information'!W148="NH","K","")</f>
        <v/>
      </c>
      <c r="N131" t="str">
        <f>IF('Testing information'!X148="CA","K","")</f>
        <v/>
      </c>
      <c r="O131" t="str">
        <f>IF('Testing information'!Y148="DD","K","")</f>
        <v/>
      </c>
      <c r="P131" t="str">
        <f>IF('Testing information'!AA148="PHA","K","")</f>
        <v/>
      </c>
      <c r="Q131" t="str">
        <f>IF('Testing information'!Z148="TH","K","")</f>
        <v/>
      </c>
      <c r="R131" t="str">
        <f>IF('Testing information'!AB148="OS","K","")</f>
        <v/>
      </c>
      <c r="S131" t="str">
        <f>IF('Testing information'!AR148="OH","K","")</f>
        <v/>
      </c>
      <c r="T131" s="23" t="str">
        <f>IF('Testing information'!Q148="","","K")</f>
        <v/>
      </c>
      <c r="U131" t="str">
        <f>IF('Testing information'!AQ148="RC","K","")</f>
        <v/>
      </c>
      <c r="V131" s="23" t="str">
        <f>IF('Testing information'!P148="","","K")</f>
        <v/>
      </c>
      <c r="W131" t="str">
        <f>IF('Testing information'!AS148="BVD","K","")</f>
        <v/>
      </c>
      <c r="X131" t="str">
        <f>IF('Testing information'!AP148="DL","K","")</f>
        <v/>
      </c>
      <c r="Y131" t="str">
        <f>IF('Testing information'!AM148="PV","K","")</f>
        <v/>
      </c>
      <c r="Z131" t="str">
        <f t="shared" ref="Z131:Z194" si="11">IF(AB131="K","150k",IF(AC131="K","100K",IF(AD131="K","C100K",IF(AE131="K","9K",""))))</f>
        <v/>
      </c>
      <c r="AA131" s="29" t="str">
        <f t="shared" si="8"/>
        <v/>
      </c>
      <c r="AB131" t="str">
        <f>IF('Testing information'!AJ148="GGP-HD","K","")</f>
        <v/>
      </c>
      <c r="AC131" t="str">
        <f>IF('Testing information'!AK148="GGP-LD","K","")</f>
        <v/>
      </c>
      <c r="AD131" t="str">
        <f>IF('Testing information'!AK148="CHR","K","")</f>
        <v/>
      </c>
      <c r="AE131" t="str">
        <f>IF('Testing information'!AL148="GGP-uLD","K","")</f>
        <v/>
      </c>
      <c r="AF131" t="str">
        <f>IF('Testing information'!BA148="Run Panel","DP2","")</f>
        <v/>
      </c>
      <c r="AG131" t="str">
        <f t="shared" si="9"/>
        <v/>
      </c>
      <c r="AH131" s="28" t="str">
        <f t="shared" si="10"/>
        <v/>
      </c>
    </row>
    <row r="132" spans="1:34" ht="14.85" customHeight="1">
      <c r="A132" s="25" t="str">
        <f>IF('Testing information'!AE149="X",'Request Testing'!$C$10,"")</f>
        <v/>
      </c>
      <c r="B132" s="26" t="str">
        <f>IF('Testing information'!AM149="","",A132)</f>
        <v/>
      </c>
      <c r="C132" t="str">
        <f>IF('Testing information'!G149&gt;0,'Testing information'!G149,"")</f>
        <v/>
      </c>
      <c r="D132" s="23" t="str">
        <f>IF('Request Testing'!G149&lt;1,'Testing information'!B149,"")</f>
        <v/>
      </c>
      <c r="E132" t="str">
        <f>IF('Request Testing'!G149&lt;1,'Testing information'!AF149,"")</f>
        <v/>
      </c>
      <c r="F132" s="23" t="str">
        <f>IF(OR('Request Testing'!L149&gt;0,'Request Testing'!M149&gt;0,'Request Testing'!N149&gt;0,'Request Testing'!O149&gt;0),'Request Testing'!I149,"")</f>
        <v/>
      </c>
      <c r="G132" s="23" t="str">
        <f>IF('Testing information'!J149="","",'Testing information'!J149)</f>
        <v/>
      </c>
      <c r="H132" s="23" t="str">
        <f>IF(OR('Request Testing'!L149&gt;0,'Request Testing'!M149&gt;0,'Request Testing'!N149&gt;0,'Request Testing'!O149&gt;0),'Request Testing'!K149,"")</f>
        <v/>
      </c>
      <c r="I132" s="210" t="str">
        <f>IF('Testing information'!A149&gt;0,'Testing information'!A149,"")</f>
        <v/>
      </c>
      <c r="J132" s="27" t="str">
        <f>IF('Testing information'!AG149="BLOOD CARD","B",IF('Testing information'!AH149="Hair Card","H",IF('Testing information'!AI149="AllFlex Tags","T","")))</f>
        <v/>
      </c>
      <c r="K132" s="28" t="str">
        <f>IF('Request Testing'!J149&gt;0,IF(OR(Y132="K",AA132="K"),(CONCATENATE(AH132," ALTS ",'Request Testing'!J149))),AH132)</f>
        <v/>
      </c>
      <c r="L132" t="str">
        <f>IF('Testing information'!V149="AM","K","")</f>
        <v/>
      </c>
      <c r="M132" t="str">
        <f>IF('Testing information'!W149="NH","K","")</f>
        <v/>
      </c>
      <c r="N132" t="str">
        <f>IF('Testing information'!X149="CA","K","")</f>
        <v/>
      </c>
      <c r="O132" t="str">
        <f>IF('Testing information'!Y149="DD","K","")</f>
        <v/>
      </c>
      <c r="P132" t="str">
        <f>IF('Testing information'!AA149="PHA","K","")</f>
        <v/>
      </c>
      <c r="Q132" t="str">
        <f>IF('Testing information'!Z149="TH","K","")</f>
        <v/>
      </c>
      <c r="R132" t="str">
        <f>IF('Testing information'!AB149="OS","K","")</f>
        <v/>
      </c>
      <c r="S132" t="str">
        <f>IF('Testing information'!AR149="OH","K","")</f>
        <v/>
      </c>
      <c r="T132" s="23" t="str">
        <f>IF('Testing information'!Q149="","","K")</f>
        <v/>
      </c>
      <c r="U132" t="str">
        <f>IF('Testing information'!AQ149="RC","K","")</f>
        <v/>
      </c>
      <c r="V132" s="23" t="str">
        <f>IF('Testing information'!P149="","","K")</f>
        <v/>
      </c>
      <c r="W132" t="str">
        <f>IF('Testing information'!AS149="BVD","K","")</f>
        <v/>
      </c>
      <c r="X132" t="str">
        <f>IF('Testing information'!AP149="DL","K","")</f>
        <v/>
      </c>
      <c r="Y132" t="str">
        <f>IF('Testing information'!AM149="PV","K","")</f>
        <v/>
      </c>
      <c r="Z132" t="str">
        <f t="shared" si="11"/>
        <v/>
      </c>
      <c r="AA132" s="29" t="str">
        <f t="shared" si="8"/>
        <v/>
      </c>
      <c r="AB132" t="str">
        <f>IF('Testing information'!AJ149="GGP-HD","K","")</f>
        <v/>
      </c>
      <c r="AC132" t="str">
        <f>IF('Testing information'!AK149="GGP-LD","K","")</f>
        <v/>
      </c>
      <c r="AD132" t="str">
        <f>IF('Testing information'!AK149="CHR","K","")</f>
        <v/>
      </c>
      <c r="AE132" t="str">
        <f>IF('Testing information'!AL149="GGP-uLD","K","")</f>
        <v/>
      </c>
      <c r="AF132" t="str">
        <f>IF('Testing information'!BA149="Run Panel","DP2","")</f>
        <v/>
      </c>
      <c r="AG132" t="str">
        <f t="shared" si="9"/>
        <v/>
      </c>
      <c r="AH132" s="28" t="str">
        <f t="shared" si="10"/>
        <v/>
      </c>
    </row>
    <row r="133" spans="1:34" ht="14.85" customHeight="1">
      <c r="A133" s="25" t="str">
        <f>IF('Testing information'!AE150="X",'Request Testing'!$C$10,"")</f>
        <v/>
      </c>
      <c r="B133" s="26" t="str">
        <f>IF('Testing information'!AM150="","",A133)</f>
        <v/>
      </c>
      <c r="C133" t="str">
        <f>IF('Testing information'!G150&gt;0,'Testing information'!G150,"")</f>
        <v/>
      </c>
      <c r="D133" s="23" t="str">
        <f>IF('Request Testing'!G150&lt;1,'Testing information'!B150,"")</f>
        <v/>
      </c>
      <c r="E133" t="str">
        <f>IF('Request Testing'!G150&lt;1,'Testing information'!AF150,"")</f>
        <v/>
      </c>
      <c r="F133" s="23" t="str">
        <f>IF(OR('Request Testing'!L150&gt;0,'Request Testing'!M150&gt;0,'Request Testing'!N150&gt;0,'Request Testing'!O150&gt;0),'Request Testing'!I150,"")</f>
        <v/>
      </c>
      <c r="G133" s="23" t="str">
        <f>IF('Testing information'!J150="","",'Testing information'!J150)</f>
        <v/>
      </c>
      <c r="H133" s="23" t="str">
        <f>IF(OR('Request Testing'!L150&gt;0,'Request Testing'!M150&gt;0,'Request Testing'!N150&gt;0,'Request Testing'!O150&gt;0),'Request Testing'!K150,"")</f>
        <v/>
      </c>
      <c r="I133" s="210" t="str">
        <f>IF('Testing information'!A150&gt;0,'Testing information'!A150,"")</f>
        <v/>
      </c>
      <c r="J133" s="27" t="str">
        <f>IF('Testing information'!AG150="BLOOD CARD","B",IF('Testing information'!AH150="Hair Card","H",IF('Testing information'!AI150="AllFlex Tags","T","")))</f>
        <v/>
      </c>
      <c r="K133" s="28" t="str">
        <f>IF('Request Testing'!J150&gt;0,IF(OR(Y133="K",AA133="K"),(CONCATENATE(AH133," ALTS ",'Request Testing'!J150))),AH133)</f>
        <v/>
      </c>
      <c r="L133" t="str">
        <f>IF('Testing information'!V150="AM","K","")</f>
        <v/>
      </c>
      <c r="M133" t="str">
        <f>IF('Testing information'!W150="NH","K","")</f>
        <v/>
      </c>
      <c r="N133" t="str">
        <f>IF('Testing information'!X150="CA","K","")</f>
        <v/>
      </c>
      <c r="O133" t="str">
        <f>IF('Testing information'!Y150="DD","K","")</f>
        <v/>
      </c>
      <c r="P133" t="str">
        <f>IF('Testing information'!AA150="PHA","K","")</f>
        <v/>
      </c>
      <c r="Q133" t="str">
        <f>IF('Testing information'!Z150="TH","K","")</f>
        <v/>
      </c>
      <c r="R133" t="str">
        <f>IF('Testing information'!AB150="OS","K","")</f>
        <v/>
      </c>
      <c r="S133" t="str">
        <f>IF('Testing information'!AR150="OH","K","")</f>
        <v/>
      </c>
      <c r="T133" s="23" t="str">
        <f>IF('Testing information'!Q150="","","K")</f>
        <v/>
      </c>
      <c r="U133" t="str">
        <f>IF('Testing information'!AQ150="RC","K","")</f>
        <v/>
      </c>
      <c r="V133" s="23" t="str">
        <f>IF('Testing information'!P150="","","K")</f>
        <v/>
      </c>
      <c r="W133" t="str">
        <f>IF('Testing information'!AS150="BVD","K","")</f>
        <v/>
      </c>
      <c r="X133" t="str">
        <f>IF('Testing information'!AP150="DL","K","")</f>
        <v/>
      </c>
      <c r="Y133" t="str">
        <f>IF('Testing information'!AM150="PV","K","")</f>
        <v/>
      </c>
      <c r="Z133" t="str">
        <f t="shared" si="11"/>
        <v/>
      </c>
      <c r="AA133" s="29" t="str">
        <f t="shared" si="8"/>
        <v/>
      </c>
      <c r="AB133" t="str">
        <f>IF('Testing information'!AJ150="GGP-HD","K","")</f>
        <v/>
      </c>
      <c r="AC133" t="str">
        <f>IF('Testing information'!AK150="GGP-LD","K","")</f>
        <v/>
      </c>
      <c r="AD133" t="str">
        <f>IF('Testing information'!AK150="CHR","K","")</f>
        <v/>
      </c>
      <c r="AE133" t="str">
        <f>IF('Testing information'!AL150="GGP-uLD","K","")</f>
        <v/>
      </c>
      <c r="AF133" t="str">
        <f>IF('Testing information'!BA150="Run Panel","DP2","")</f>
        <v/>
      </c>
      <c r="AG133" t="str">
        <f t="shared" si="9"/>
        <v/>
      </c>
      <c r="AH133" s="28" t="str">
        <f t="shared" si="10"/>
        <v/>
      </c>
    </row>
    <row r="134" spans="1:34" ht="14.85" customHeight="1">
      <c r="A134" s="25" t="str">
        <f>IF('Testing information'!AE151="X",'Request Testing'!$C$10,"")</f>
        <v/>
      </c>
      <c r="B134" s="26" t="str">
        <f>IF('Testing information'!AM151="","",A134)</f>
        <v/>
      </c>
      <c r="C134" t="str">
        <f>IF('Testing information'!G151&gt;0,'Testing information'!G151,"")</f>
        <v/>
      </c>
      <c r="D134" s="23" t="str">
        <f>IF('Request Testing'!G151&lt;1,'Testing information'!B151,"")</f>
        <v/>
      </c>
      <c r="E134" t="str">
        <f>IF('Request Testing'!G151&lt;1,'Testing information'!AF151,"")</f>
        <v/>
      </c>
      <c r="F134" s="23" t="str">
        <f>IF(OR('Request Testing'!L151&gt;0,'Request Testing'!M151&gt;0,'Request Testing'!N151&gt;0,'Request Testing'!O151&gt;0),'Request Testing'!I151,"")</f>
        <v/>
      </c>
      <c r="G134" s="23" t="str">
        <f>IF('Testing information'!J151="","",'Testing information'!J151)</f>
        <v/>
      </c>
      <c r="H134" s="23" t="str">
        <f>IF(OR('Request Testing'!L151&gt;0,'Request Testing'!M151&gt;0,'Request Testing'!N151&gt;0,'Request Testing'!O151&gt;0),'Request Testing'!K151,"")</f>
        <v/>
      </c>
      <c r="I134" s="210" t="str">
        <f>IF('Testing information'!A151&gt;0,'Testing information'!A151,"")</f>
        <v/>
      </c>
      <c r="J134" s="27" t="str">
        <f>IF('Testing information'!AG151="BLOOD CARD","B",IF('Testing information'!AH151="Hair Card","H",IF('Testing information'!AI151="AllFlex Tags","T","")))</f>
        <v/>
      </c>
      <c r="K134" s="28" t="str">
        <f>IF('Request Testing'!J151&gt;0,IF(OR(Y134="K",AA134="K"),(CONCATENATE(AH134," ALTS ",'Request Testing'!J151))),AH134)</f>
        <v/>
      </c>
      <c r="L134" t="str">
        <f>IF('Testing information'!V151="AM","K","")</f>
        <v/>
      </c>
      <c r="M134" t="str">
        <f>IF('Testing information'!W151="NH","K","")</f>
        <v/>
      </c>
      <c r="N134" t="str">
        <f>IF('Testing information'!X151="CA","K","")</f>
        <v/>
      </c>
      <c r="O134" t="str">
        <f>IF('Testing information'!Y151="DD","K","")</f>
        <v/>
      </c>
      <c r="P134" t="str">
        <f>IF('Testing information'!AA151="PHA","K","")</f>
        <v/>
      </c>
      <c r="Q134" t="str">
        <f>IF('Testing information'!Z151="TH","K","")</f>
        <v/>
      </c>
      <c r="R134" t="str">
        <f>IF('Testing information'!AB151="OS","K","")</f>
        <v/>
      </c>
      <c r="S134" t="str">
        <f>IF('Testing information'!AR151="OH","K","")</f>
        <v/>
      </c>
      <c r="T134" s="23" t="str">
        <f>IF('Testing information'!Q151="","","K")</f>
        <v/>
      </c>
      <c r="U134" t="str">
        <f>IF('Testing information'!AQ151="RC","K","")</f>
        <v/>
      </c>
      <c r="V134" s="23" t="str">
        <f>IF('Testing information'!P151="","","K")</f>
        <v/>
      </c>
      <c r="W134" t="str">
        <f>IF('Testing information'!AS151="BVD","K","")</f>
        <v/>
      </c>
      <c r="X134" t="str">
        <f>IF('Testing information'!AP151="DL","K","")</f>
        <v/>
      </c>
      <c r="Y134" t="str">
        <f>IF('Testing information'!AM151="PV","K","")</f>
        <v/>
      </c>
      <c r="Z134" t="str">
        <f t="shared" si="11"/>
        <v/>
      </c>
      <c r="AA134" s="29" t="str">
        <f t="shared" si="8"/>
        <v/>
      </c>
      <c r="AB134" t="str">
        <f>IF('Testing information'!AJ151="GGP-HD","K","")</f>
        <v/>
      </c>
      <c r="AC134" t="str">
        <f>IF('Testing information'!AK151="GGP-LD","K","")</f>
        <v/>
      </c>
      <c r="AD134" t="str">
        <f>IF('Testing information'!AK151="CHR","K","")</f>
        <v/>
      </c>
      <c r="AE134" t="str">
        <f>IF('Testing information'!AL151="GGP-uLD","K","")</f>
        <v/>
      </c>
      <c r="AF134" t="str">
        <f>IF('Testing information'!BA151="Run Panel","DP2","")</f>
        <v/>
      </c>
      <c r="AG134" t="str">
        <f t="shared" si="9"/>
        <v/>
      </c>
      <c r="AH134" s="28" t="str">
        <f t="shared" si="10"/>
        <v/>
      </c>
    </row>
    <row r="135" spans="1:34" ht="14.85" customHeight="1">
      <c r="A135" s="25" t="str">
        <f>IF('Testing information'!AE152="X",'Request Testing'!$C$10,"")</f>
        <v/>
      </c>
      <c r="B135" s="26" t="str">
        <f>IF('Testing information'!AM152="","",A135)</f>
        <v/>
      </c>
      <c r="C135" t="str">
        <f>IF('Testing information'!G152&gt;0,'Testing information'!G152,"")</f>
        <v/>
      </c>
      <c r="D135" s="23" t="str">
        <f>IF('Request Testing'!G152&lt;1,'Testing information'!B152,"")</f>
        <v/>
      </c>
      <c r="E135" t="str">
        <f>IF('Request Testing'!G152&lt;1,'Testing information'!AF152,"")</f>
        <v/>
      </c>
      <c r="F135" s="23" t="str">
        <f>IF(OR('Request Testing'!L152&gt;0,'Request Testing'!M152&gt;0,'Request Testing'!N152&gt;0,'Request Testing'!O152&gt;0),'Request Testing'!I152,"")</f>
        <v/>
      </c>
      <c r="G135" s="23" t="str">
        <f>IF('Testing information'!J152="","",'Testing information'!J152)</f>
        <v/>
      </c>
      <c r="H135" s="23" t="str">
        <f>IF(OR('Request Testing'!L152&gt;0,'Request Testing'!M152&gt;0,'Request Testing'!N152&gt;0,'Request Testing'!O152&gt;0),'Request Testing'!K152,"")</f>
        <v/>
      </c>
      <c r="I135" s="210" t="str">
        <f>IF('Testing information'!A152&gt;0,'Testing information'!A152,"")</f>
        <v/>
      </c>
      <c r="J135" s="27" t="str">
        <f>IF('Testing information'!AG152="BLOOD CARD","B",IF('Testing information'!AH152="Hair Card","H",IF('Testing information'!AI152="AllFlex Tags","T","")))</f>
        <v/>
      </c>
      <c r="K135" s="28" t="str">
        <f>IF('Request Testing'!J152&gt;0,IF(OR(Y135="K",AA135="K"),(CONCATENATE(AH135," ALTS ",'Request Testing'!J152))),AH135)</f>
        <v/>
      </c>
      <c r="L135" t="str">
        <f>IF('Testing information'!V152="AM","K","")</f>
        <v/>
      </c>
      <c r="M135" t="str">
        <f>IF('Testing information'!W152="NH","K","")</f>
        <v/>
      </c>
      <c r="N135" t="str">
        <f>IF('Testing information'!X152="CA","K","")</f>
        <v/>
      </c>
      <c r="O135" t="str">
        <f>IF('Testing information'!Y152="DD","K","")</f>
        <v/>
      </c>
      <c r="P135" t="str">
        <f>IF('Testing information'!AA152="PHA","K","")</f>
        <v/>
      </c>
      <c r="Q135" t="str">
        <f>IF('Testing information'!Z152="TH","K","")</f>
        <v/>
      </c>
      <c r="R135" t="str">
        <f>IF('Testing information'!AB152="OS","K","")</f>
        <v/>
      </c>
      <c r="S135" t="str">
        <f>IF('Testing information'!AR152="OH","K","")</f>
        <v/>
      </c>
      <c r="T135" s="23" t="str">
        <f>IF('Testing information'!Q152="","","K")</f>
        <v/>
      </c>
      <c r="U135" t="str">
        <f>IF('Testing information'!AQ152="RC","K","")</f>
        <v/>
      </c>
      <c r="V135" s="23" t="str">
        <f>IF('Testing information'!P152="","","K")</f>
        <v/>
      </c>
      <c r="W135" t="str">
        <f>IF('Testing information'!AS152="BVD","K","")</f>
        <v/>
      </c>
      <c r="X135" t="str">
        <f>IF('Testing information'!AP152="DL","K","")</f>
        <v/>
      </c>
      <c r="Y135" t="str">
        <f>IF('Testing information'!AM152="PV","K","")</f>
        <v/>
      </c>
      <c r="Z135" t="str">
        <f t="shared" si="11"/>
        <v/>
      </c>
      <c r="AA135" s="29" t="str">
        <f t="shared" si="8"/>
        <v/>
      </c>
      <c r="AB135" t="str">
        <f>IF('Testing information'!AJ152="GGP-HD","K","")</f>
        <v/>
      </c>
      <c r="AC135" t="str">
        <f>IF('Testing information'!AK152="GGP-LD","K","")</f>
        <v/>
      </c>
      <c r="AD135" t="str">
        <f>IF('Testing information'!AK152="CHR","K","")</f>
        <v/>
      </c>
      <c r="AE135" t="str">
        <f>IF('Testing information'!AL152="GGP-uLD","K","")</f>
        <v/>
      </c>
      <c r="AF135" t="str">
        <f>IF('Testing information'!BA152="Run Panel","DP2","")</f>
        <v/>
      </c>
      <c r="AG135" t="str">
        <f t="shared" si="9"/>
        <v/>
      </c>
      <c r="AH135" s="28" t="str">
        <f t="shared" si="10"/>
        <v/>
      </c>
    </row>
    <row r="136" spans="1:34" ht="14.85" customHeight="1">
      <c r="A136" s="25" t="str">
        <f>IF('Testing information'!AE153="X",'Request Testing'!$C$10,"")</f>
        <v/>
      </c>
      <c r="B136" s="26" t="str">
        <f>IF('Testing information'!AM153="","",A136)</f>
        <v/>
      </c>
      <c r="C136" t="str">
        <f>IF('Testing information'!G153&gt;0,'Testing information'!G153,"")</f>
        <v/>
      </c>
      <c r="D136" s="23" t="str">
        <f>IF('Request Testing'!G153&lt;1,'Testing information'!B153,"")</f>
        <v/>
      </c>
      <c r="E136" t="str">
        <f>IF('Request Testing'!G153&lt;1,'Testing information'!AF153,"")</f>
        <v/>
      </c>
      <c r="F136" s="23" t="str">
        <f>IF(OR('Request Testing'!L153&gt;0,'Request Testing'!M153&gt;0,'Request Testing'!N153&gt;0,'Request Testing'!O153&gt;0),'Request Testing'!I153,"")</f>
        <v/>
      </c>
      <c r="G136" s="23" t="str">
        <f>IF('Testing information'!J153="","",'Testing information'!J153)</f>
        <v/>
      </c>
      <c r="H136" s="23" t="str">
        <f>IF(OR('Request Testing'!L153&gt;0,'Request Testing'!M153&gt;0,'Request Testing'!N153&gt;0,'Request Testing'!O153&gt;0),'Request Testing'!K153,"")</f>
        <v/>
      </c>
      <c r="I136" s="210" t="str">
        <f>IF('Testing information'!A153&gt;0,'Testing information'!A153,"")</f>
        <v/>
      </c>
      <c r="J136" s="27" t="str">
        <f>IF('Testing information'!AG153="BLOOD CARD","B",IF('Testing information'!AH153="Hair Card","H",IF('Testing information'!AI153="AllFlex Tags","T","")))</f>
        <v/>
      </c>
      <c r="K136" s="28" t="str">
        <f>IF('Request Testing'!J153&gt;0,IF(OR(Y136="K",AA136="K"),(CONCATENATE(AH136," ALTS ",'Request Testing'!J153))),AH136)</f>
        <v/>
      </c>
      <c r="L136" t="str">
        <f>IF('Testing information'!V153="AM","K","")</f>
        <v/>
      </c>
      <c r="M136" t="str">
        <f>IF('Testing information'!W153="NH","K","")</f>
        <v/>
      </c>
      <c r="N136" t="str">
        <f>IF('Testing information'!X153="CA","K","")</f>
        <v/>
      </c>
      <c r="O136" t="str">
        <f>IF('Testing information'!Y153="DD","K","")</f>
        <v/>
      </c>
      <c r="P136" t="str">
        <f>IF('Testing information'!AA153="PHA","K","")</f>
        <v/>
      </c>
      <c r="Q136" t="str">
        <f>IF('Testing information'!Z153="TH","K","")</f>
        <v/>
      </c>
      <c r="R136" t="str">
        <f>IF('Testing information'!AB153="OS","K","")</f>
        <v/>
      </c>
      <c r="S136" t="str">
        <f>IF('Testing information'!AR153="OH","K","")</f>
        <v/>
      </c>
      <c r="T136" s="23" t="str">
        <f>IF('Testing information'!Q153="","","K")</f>
        <v/>
      </c>
      <c r="U136" t="str">
        <f>IF('Testing information'!AQ153="RC","K","")</f>
        <v/>
      </c>
      <c r="V136" s="23" t="str">
        <f>IF('Testing information'!P153="","","K")</f>
        <v/>
      </c>
      <c r="W136" t="str">
        <f>IF('Testing information'!AS153="BVD","K","")</f>
        <v/>
      </c>
      <c r="X136" t="str">
        <f>IF('Testing information'!AP153="DL","K","")</f>
        <v/>
      </c>
      <c r="Y136" t="str">
        <f>IF('Testing information'!AM153="PV","K","")</f>
        <v/>
      </c>
      <c r="Z136" t="str">
        <f t="shared" si="11"/>
        <v/>
      </c>
      <c r="AA136" s="29" t="str">
        <f t="shared" si="8"/>
        <v/>
      </c>
      <c r="AB136" t="str">
        <f>IF('Testing information'!AJ153="GGP-HD","K","")</f>
        <v/>
      </c>
      <c r="AC136" t="str">
        <f>IF('Testing information'!AK153="GGP-LD","K","")</f>
        <v/>
      </c>
      <c r="AD136" t="str">
        <f>IF('Testing information'!AK153="CHR","K","")</f>
        <v/>
      </c>
      <c r="AE136" t="str">
        <f>IF('Testing information'!AL153="GGP-uLD","K","")</f>
        <v/>
      </c>
      <c r="AF136" t="str">
        <f>IF('Testing information'!BA153="Run Panel","DP2","")</f>
        <v/>
      </c>
      <c r="AG136" t="str">
        <f t="shared" si="9"/>
        <v/>
      </c>
      <c r="AH136" s="28" t="str">
        <f t="shared" si="10"/>
        <v/>
      </c>
    </row>
    <row r="137" spans="1:34" ht="14.85" customHeight="1">
      <c r="A137" s="25" t="str">
        <f>IF('Testing information'!AE154="X",'Request Testing'!$C$10,"")</f>
        <v/>
      </c>
      <c r="B137" s="26" t="str">
        <f>IF('Testing information'!AM154="","",A137)</f>
        <v/>
      </c>
      <c r="C137" t="str">
        <f>IF('Testing information'!G154&gt;0,'Testing information'!G154,"")</f>
        <v/>
      </c>
      <c r="D137" s="23" t="str">
        <f>IF('Request Testing'!G154&lt;1,'Testing information'!B154,"")</f>
        <v/>
      </c>
      <c r="E137" t="str">
        <f>IF('Request Testing'!G154&lt;1,'Testing information'!AF154,"")</f>
        <v/>
      </c>
      <c r="F137" s="23" t="str">
        <f>IF(OR('Request Testing'!L154&gt;0,'Request Testing'!M154&gt;0,'Request Testing'!N154&gt;0,'Request Testing'!O154&gt;0),'Request Testing'!I154,"")</f>
        <v/>
      </c>
      <c r="G137" s="23" t="str">
        <f>IF('Testing information'!J154="","",'Testing information'!J154)</f>
        <v/>
      </c>
      <c r="H137" s="23" t="str">
        <f>IF(OR('Request Testing'!L154&gt;0,'Request Testing'!M154&gt;0,'Request Testing'!N154&gt;0,'Request Testing'!O154&gt;0),'Request Testing'!K154,"")</f>
        <v/>
      </c>
      <c r="I137" s="210" t="str">
        <f>IF('Testing information'!A154&gt;0,'Testing information'!A154,"")</f>
        <v/>
      </c>
      <c r="J137" s="27" t="str">
        <f>IF('Testing information'!AG154="BLOOD CARD","B",IF('Testing information'!AH154="Hair Card","H",IF('Testing information'!AI154="AllFlex Tags","T","")))</f>
        <v/>
      </c>
      <c r="K137" s="28" t="str">
        <f>IF('Request Testing'!J154&gt;0,IF(OR(Y137="K",AA137="K"),(CONCATENATE(AH137," ALTS ",'Request Testing'!J154))),AH137)</f>
        <v/>
      </c>
      <c r="L137" t="str">
        <f>IF('Testing information'!V154="AM","K","")</f>
        <v/>
      </c>
      <c r="M137" t="str">
        <f>IF('Testing information'!W154="NH","K","")</f>
        <v/>
      </c>
      <c r="N137" t="str">
        <f>IF('Testing information'!X154="CA","K","")</f>
        <v/>
      </c>
      <c r="O137" t="str">
        <f>IF('Testing information'!Y154="DD","K","")</f>
        <v/>
      </c>
      <c r="P137" t="str">
        <f>IF('Testing information'!AA154="PHA","K","")</f>
        <v/>
      </c>
      <c r="Q137" t="str">
        <f>IF('Testing information'!Z154="TH","K","")</f>
        <v/>
      </c>
      <c r="R137" t="str">
        <f>IF('Testing information'!AB154="OS","K","")</f>
        <v/>
      </c>
      <c r="S137" t="str">
        <f>IF('Testing information'!AR154="OH","K","")</f>
        <v/>
      </c>
      <c r="T137" s="23" t="str">
        <f>IF('Testing information'!Q154="","","K")</f>
        <v/>
      </c>
      <c r="U137" t="str">
        <f>IF('Testing information'!AQ154="RC","K","")</f>
        <v/>
      </c>
      <c r="V137" s="23" t="str">
        <f>IF('Testing information'!P154="","","K")</f>
        <v/>
      </c>
      <c r="W137" t="str">
        <f>IF('Testing information'!AS154="BVD","K","")</f>
        <v/>
      </c>
      <c r="X137" t="str">
        <f>IF('Testing information'!AP154="DL","K","")</f>
        <v/>
      </c>
      <c r="Y137" t="str">
        <f>IF('Testing information'!AM154="PV","K","")</f>
        <v/>
      </c>
      <c r="Z137" t="str">
        <f t="shared" si="11"/>
        <v/>
      </c>
      <c r="AA137" s="29" t="str">
        <f t="shared" si="8"/>
        <v/>
      </c>
      <c r="AB137" t="str">
        <f>IF('Testing information'!AJ154="GGP-HD","K","")</f>
        <v/>
      </c>
      <c r="AC137" t="str">
        <f>IF('Testing information'!AK154="GGP-LD","K","")</f>
        <v/>
      </c>
      <c r="AD137" t="str">
        <f>IF('Testing information'!AK154="CHR","K","")</f>
        <v/>
      </c>
      <c r="AE137" t="str">
        <f>IF('Testing information'!AL154="GGP-uLD","K","")</f>
        <v/>
      </c>
      <c r="AF137" t="str">
        <f>IF('Testing information'!BA154="Run Panel","DP2","")</f>
        <v/>
      </c>
      <c r="AG137" t="str">
        <f t="shared" si="9"/>
        <v/>
      </c>
      <c r="AH137" s="28" t="str">
        <f t="shared" si="10"/>
        <v/>
      </c>
    </row>
    <row r="138" spans="1:34" ht="14.85" customHeight="1">
      <c r="A138" s="25" t="str">
        <f>IF('Testing information'!AE155="X",'Request Testing'!$C$10,"")</f>
        <v/>
      </c>
      <c r="B138" s="26" t="str">
        <f>IF('Testing information'!AM155="","",A138)</f>
        <v/>
      </c>
      <c r="C138" t="str">
        <f>IF('Testing information'!G155&gt;0,'Testing information'!G155,"")</f>
        <v/>
      </c>
      <c r="D138" s="23" t="str">
        <f>IF('Request Testing'!G155&lt;1,'Testing information'!B155,"")</f>
        <v/>
      </c>
      <c r="E138" t="str">
        <f>IF('Request Testing'!G155&lt;1,'Testing information'!AF155,"")</f>
        <v/>
      </c>
      <c r="F138" s="23" t="str">
        <f>IF(OR('Request Testing'!L155&gt;0,'Request Testing'!M155&gt;0,'Request Testing'!N155&gt;0,'Request Testing'!O155&gt;0),'Request Testing'!I155,"")</f>
        <v/>
      </c>
      <c r="G138" s="23" t="str">
        <f>IF('Testing information'!J155="","",'Testing information'!J155)</f>
        <v/>
      </c>
      <c r="H138" s="23" t="str">
        <f>IF(OR('Request Testing'!L155&gt;0,'Request Testing'!M155&gt;0,'Request Testing'!N155&gt;0,'Request Testing'!O155&gt;0),'Request Testing'!K155,"")</f>
        <v/>
      </c>
      <c r="I138" s="210" t="str">
        <f>IF('Testing information'!A155&gt;0,'Testing information'!A155,"")</f>
        <v/>
      </c>
      <c r="J138" s="27" t="str">
        <f>IF('Testing information'!AG155="BLOOD CARD","B",IF('Testing information'!AH155="Hair Card","H",IF('Testing information'!AI155="AllFlex Tags","T","")))</f>
        <v/>
      </c>
      <c r="K138" s="28" t="str">
        <f>IF('Request Testing'!J155&gt;0,IF(OR(Y138="K",AA138="K"),(CONCATENATE(AH138," ALTS ",'Request Testing'!J155))),AH138)</f>
        <v/>
      </c>
      <c r="L138" t="str">
        <f>IF('Testing information'!V155="AM","K","")</f>
        <v/>
      </c>
      <c r="M138" t="str">
        <f>IF('Testing information'!W155="NH","K","")</f>
        <v/>
      </c>
      <c r="N138" t="str">
        <f>IF('Testing information'!X155="CA","K","")</f>
        <v/>
      </c>
      <c r="O138" t="str">
        <f>IF('Testing information'!Y155="DD","K","")</f>
        <v/>
      </c>
      <c r="P138" t="str">
        <f>IF('Testing information'!AA155="PHA","K","")</f>
        <v/>
      </c>
      <c r="Q138" t="str">
        <f>IF('Testing information'!Z155="TH","K","")</f>
        <v/>
      </c>
      <c r="R138" t="str">
        <f>IF('Testing information'!AB155="OS","K","")</f>
        <v/>
      </c>
      <c r="S138" t="str">
        <f>IF('Testing information'!AR155="OH","K","")</f>
        <v/>
      </c>
      <c r="T138" s="23" t="str">
        <f>IF('Testing information'!Q155="","","K")</f>
        <v/>
      </c>
      <c r="U138" t="str">
        <f>IF('Testing information'!AQ155="RC","K","")</f>
        <v/>
      </c>
      <c r="V138" s="23" t="str">
        <f>IF('Testing information'!P155="","","K")</f>
        <v/>
      </c>
      <c r="W138" t="str">
        <f>IF('Testing information'!AS155="BVD","K","")</f>
        <v/>
      </c>
      <c r="X138" t="str">
        <f>IF('Testing information'!AP155="DL","K","")</f>
        <v/>
      </c>
      <c r="Y138" t="str">
        <f>IF('Testing information'!AM155="PV","K","")</f>
        <v/>
      </c>
      <c r="Z138" t="str">
        <f t="shared" si="11"/>
        <v/>
      </c>
      <c r="AA138" s="29" t="str">
        <f t="shared" si="8"/>
        <v/>
      </c>
      <c r="AB138" t="str">
        <f>IF('Testing information'!AJ155="GGP-HD","K","")</f>
        <v/>
      </c>
      <c r="AC138" t="str">
        <f>IF('Testing information'!AK155="GGP-LD","K","")</f>
        <v/>
      </c>
      <c r="AD138" t="str">
        <f>IF('Testing information'!AK155="CHR","K","")</f>
        <v/>
      </c>
      <c r="AE138" t="str">
        <f>IF('Testing information'!AL155="GGP-uLD","K","")</f>
        <v/>
      </c>
      <c r="AF138" t="str">
        <f>IF('Testing information'!BA155="Run Panel","DP2","")</f>
        <v/>
      </c>
      <c r="AG138" t="str">
        <f t="shared" si="9"/>
        <v/>
      </c>
      <c r="AH138" s="28" t="str">
        <f t="shared" si="10"/>
        <v/>
      </c>
    </row>
    <row r="139" spans="1:34" ht="14.85" customHeight="1">
      <c r="A139" s="25" t="str">
        <f>IF('Testing information'!AE156="X",'Request Testing'!$C$10,"")</f>
        <v/>
      </c>
      <c r="B139" s="26" t="str">
        <f>IF('Testing information'!AM156="","",A139)</f>
        <v/>
      </c>
      <c r="C139" t="str">
        <f>IF('Testing information'!G156&gt;0,'Testing information'!G156,"")</f>
        <v/>
      </c>
      <c r="D139" s="23" t="str">
        <f>IF('Request Testing'!G156&lt;1,'Testing information'!B156,"")</f>
        <v/>
      </c>
      <c r="E139" t="str">
        <f>IF('Request Testing'!G156&lt;1,'Testing information'!AF156,"")</f>
        <v/>
      </c>
      <c r="F139" s="23" t="str">
        <f>IF(OR('Request Testing'!L156&gt;0,'Request Testing'!M156&gt;0,'Request Testing'!N156&gt;0,'Request Testing'!O156&gt;0),'Request Testing'!I156,"")</f>
        <v/>
      </c>
      <c r="G139" s="23" t="str">
        <f>IF('Testing information'!J156="","",'Testing information'!J156)</f>
        <v/>
      </c>
      <c r="H139" s="23" t="str">
        <f>IF(OR('Request Testing'!L156&gt;0,'Request Testing'!M156&gt;0,'Request Testing'!N156&gt;0,'Request Testing'!O156&gt;0),'Request Testing'!K156,"")</f>
        <v/>
      </c>
      <c r="I139" s="210" t="str">
        <f>IF('Testing information'!A156&gt;0,'Testing information'!A156,"")</f>
        <v/>
      </c>
      <c r="J139" s="27" t="str">
        <f>IF('Testing information'!AG156="BLOOD CARD","B",IF('Testing information'!AH156="Hair Card","H",IF('Testing information'!AI156="AllFlex Tags","T","")))</f>
        <v/>
      </c>
      <c r="K139" s="28" t="str">
        <f>IF('Request Testing'!J156&gt;0,IF(OR(Y139="K",AA139="K"),(CONCATENATE(AH139," ALTS ",'Request Testing'!J156))),AH139)</f>
        <v/>
      </c>
      <c r="L139" t="str">
        <f>IF('Testing information'!V156="AM","K","")</f>
        <v/>
      </c>
      <c r="M139" t="str">
        <f>IF('Testing information'!W156="NH","K","")</f>
        <v/>
      </c>
      <c r="N139" t="str">
        <f>IF('Testing information'!X156="CA","K","")</f>
        <v/>
      </c>
      <c r="O139" t="str">
        <f>IF('Testing information'!Y156="DD","K","")</f>
        <v/>
      </c>
      <c r="P139" t="str">
        <f>IF('Testing information'!AA156="PHA","K","")</f>
        <v/>
      </c>
      <c r="Q139" t="str">
        <f>IF('Testing information'!Z156="TH","K","")</f>
        <v/>
      </c>
      <c r="R139" t="str">
        <f>IF('Testing information'!AB156="OS","K","")</f>
        <v/>
      </c>
      <c r="S139" t="str">
        <f>IF('Testing information'!AR156="OH","K","")</f>
        <v/>
      </c>
      <c r="T139" s="23" t="str">
        <f>IF('Testing information'!Q156="","","K")</f>
        <v/>
      </c>
      <c r="U139" t="str">
        <f>IF('Testing information'!AQ156="RC","K","")</f>
        <v/>
      </c>
      <c r="V139" s="23" t="str">
        <f>IF('Testing information'!P156="","","K")</f>
        <v/>
      </c>
      <c r="W139" t="str">
        <f>IF('Testing information'!AS156="BVD","K","")</f>
        <v/>
      </c>
      <c r="X139" t="str">
        <f>IF('Testing information'!AP156="DL","K","")</f>
        <v/>
      </c>
      <c r="Y139" t="str">
        <f>IF('Testing information'!AM156="PV","K","")</f>
        <v/>
      </c>
      <c r="Z139" t="str">
        <f t="shared" si="11"/>
        <v/>
      </c>
      <c r="AA139" s="29" t="str">
        <f t="shared" si="8"/>
        <v/>
      </c>
      <c r="AB139" t="str">
        <f>IF('Testing information'!AJ156="GGP-HD","K","")</f>
        <v/>
      </c>
      <c r="AC139" t="str">
        <f>IF('Testing information'!AK156="GGP-LD","K","")</f>
        <v/>
      </c>
      <c r="AD139" t="str">
        <f>IF('Testing information'!AK156="CHR","K","")</f>
        <v/>
      </c>
      <c r="AE139" t="str">
        <f>IF('Testing information'!AL156="GGP-uLD","K","")</f>
        <v/>
      </c>
      <c r="AF139" t="str">
        <f>IF('Testing information'!BA156="Run Panel","DP2","")</f>
        <v/>
      </c>
      <c r="AG139" t="str">
        <f t="shared" si="9"/>
        <v/>
      </c>
      <c r="AH139" s="28" t="str">
        <f t="shared" si="10"/>
        <v/>
      </c>
    </row>
    <row r="140" spans="1:34" ht="14.85" customHeight="1">
      <c r="A140" s="25" t="str">
        <f>IF('Testing information'!AE157="X",'Request Testing'!$C$10,"")</f>
        <v/>
      </c>
      <c r="B140" s="26" t="str">
        <f>IF('Testing information'!AM157="","",A140)</f>
        <v/>
      </c>
      <c r="C140" t="str">
        <f>IF('Testing information'!G157&gt;0,'Testing information'!G157,"")</f>
        <v/>
      </c>
      <c r="D140" s="23" t="str">
        <f>IF('Request Testing'!G157&lt;1,'Testing information'!B157,"")</f>
        <v/>
      </c>
      <c r="E140" t="str">
        <f>IF('Request Testing'!G157&lt;1,'Testing information'!AF157,"")</f>
        <v/>
      </c>
      <c r="F140" s="23" t="str">
        <f>IF(OR('Request Testing'!L157&gt;0,'Request Testing'!M157&gt;0,'Request Testing'!N157&gt;0,'Request Testing'!O157&gt;0),'Request Testing'!I157,"")</f>
        <v/>
      </c>
      <c r="G140" s="23" t="str">
        <f>IF('Testing information'!J157="","",'Testing information'!J157)</f>
        <v/>
      </c>
      <c r="H140" s="23" t="str">
        <f>IF(OR('Request Testing'!L157&gt;0,'Request Testing'!M157&gt;0,'Request Testing'!N157&gt;0,'Request Testing'!O157&gt;0),'Request Testing'!K157,"")</f>
        <v/>
      </c>
      <c r="I140" s="210" t="str">
        <f>IF('Testing information'!A157&gt;0,'Testing information'!A157,"")</f>
        <v/>
      </c>
      <c r="J140" s="27" t="str">
        <f>IF('Testing information'!AG157="BLOOD CARD","B",IF('Testing information'!AH157="Hair Card","H",IF('Testing information'!AI157="AllFlex Tags","T","")))</f>
        <v/>
      </c>
      <c r="K140" s="28" t="str">
        <f>IF('Request Testing'!J157&gt;0,IF(OR(Y140="K",AA140="K"),(CONCATENATE(AH140," ALTS ",'Request Testing'!J157))),AH140)</f>
        <v/>
      </c>
      <c r="L140" t="str">
        <f>IF('Testing information'!V157="AM","K","")</f>
        <v/>
      </c>
      <c r="M140" t="str">
        <f>IF('Testing information'!W157="NH","K","")</f>
        <v/>
      </c>
      <c r="N140" t="str">
        <f>IF('Testing information'!X157="CA","K","")</f>
        <v/>
      </c>
      <c r="O140" t="str">
        <f>IF('Testing information'!Y157="DD","K","")</f>
        <v/>
      </c>
      <c r="P140" t="str">
        <f>IF('Testing information'!AA157="PHA","K","")</f>
        <v/>
      </c>
      <c r="Q140" t="str">
        <f>IF('Testing information'!Z157="TH","K","")</f>
        <v/>
      </c>
      <c r="R140" t="str">
        <f>IF('Testing information'!AB157="OS","K","")</f>
        <v/>
      </c>
      <c r="S140" t="str">
        <f>IF('Testing information'!AR157="OH","K","")</f>
        <v/>
      </c>
      <c r="T140" s="23" t="str">
        <f>IF('Testing information'!Q157="","","K")</f>
        <v/>
      </c>
      <c r="U140" t="str">
        <f>IF('Testing information'!AQ157="RC","K","")</f>
        <v/>
      </c>
      <c r="V140" s="23" t="str">
        <f>IF('Testing information'!P157="","","K")</f>
        <v/>
      </c>
      <c r="W140" t="str">
        <f>IF('Testing information'!AS157="BVD","K","")</f>
        <v/>
      </c>
      <c r="X140" t="str">
        <f>IF('Testing information'!AP157="DL","K","")</f>
        <v/>
      </c>
      <c r="Y140" t="str">
        <f>IF('Testing information'!AM157="PV","K","")</f>
        <v/>
      </c>
      <c r="Z140" t="str">
        <f t="shared" si="11"/>
        <v/>
      </c>
      <c r="AA140" s="29" t="str">
        <f t="shared" si="8"/>
        <v/>
      </c>
      <c r="AB140" t="str">
        <f>IF('Testing information'!AJ157="GGP-HD","K","")</f>
        <v/>
      </c>
      <c r="AC140" t="str">
        <f>IF('Testing information'!AK157="GGP-LD","K","")</f>
        <v/>
      </c>
      <c r="AD140" t="str">
        <f>IF('Testing information'!AK157="CHR","K","")</f>
        <v/>
      </c>
      <c r="AE140" t="str">
        <f>IF('Testing information'!AL157="GGP-uLD","K","")</f>
        <v/>
      </c>
      <c r="AF140" t="str">
        <f>IF('Testing information'!BA157="Run Panel","DP2","")</f>
        <v/>
      </c>
      <c r="AG140" t="str">
        <f t="shared" si="9"/>
        <v/>
      </c>
      <c r="AH140" s="28" t="str">
        <f t="shared" si="10"/>
        <v/>
      </c>
    </row>
    <row r="141" spans="1:34" ht="14.85" customHeight="1">
      <c r="A141" s="25" t="str">
        <f>IF('Testing information'!AE158="X",'Request Testing'!$C$10,"")</f>
        <v/>
      </c>
      <c r="B141" s="26" t="str">
        <f>IF('Testing information'!AM158="","",A141)</f>
        <v/>
      </c>
      <c r="C141" t="str">
        <f>IF('Testing information'!G158&gt;0,'Testing information'!G158,"")</f>
        <v/>
      </c>
      <c r="D141" s="23" t="str">
        <f>IF('Request Testing'!G158&lt;1,'Testing information'!B158,"")</f>
        <v/>
      </c>
      <c r="E141" t="str">
        <f>IF('Request Testing'!G158&lt;1,'Testing information'!AF158,"")</f>
        <v/>
      </c>
      <c r="F141" s="23" t="str">
        <f>IF(OR('Request Testing'!L158&gt;0,'Request Testing'!M158&gt;0,'Request Testing'!N158&gt;0,'Request Testing'!O158&gt;0),'Request Testing'!I158,"")</f>
        <v/>
      </c>
      <c r="G141" s="23" t="str">
        <f>IF('Testing information'!J158="","",'Testing information'!J158)</f>
        <v/>
      </c>
      <c r="H141" s="23" t="str">
        <f>IF(OR('Request Testing'!L158&gt;0,'Request Testing'!M158&gt;0,'Request Testing'!N158&gt;0,'Request Testing'!O158&gt;0),'Request Testing'!K158,"")</f>
        <v/>
      </c>
      <c r="I141" s="210" t="str">
        <f>IF('Testing information'!A158&gt;0,'Testing information'!A158,"")</f>
        <v/>
      </c>
      <c r="J141" s="27" t="str">
        <f>IF('Testing information'!AG158="BLOOD CARD","B",IF('Testing information'!AH158="Hair Card","H",IF('Testing information'!AI158="AllFlex Tags","T","")))</f>
        <v/>
      </c>
      <c r="K141" s="28" t="str">
        <f>IF('Request Testing'!J158&gt;0,IF(OR(Y141="K",AA141="K"),(CONCATENATE(AH141," ALTS ",'Request Testing'!J158))),AH141)</f>
        <v/>
      </c>
      <c r="L141" t="str">
        <f>IF('Testing information'!V158="AM","K","")</f>
        <v/>
      </c>
      <c r="M141" t="str">
        <f>IF('Testing information'!W158="NH","K","")</f>
        <v/>
      </c>
      <c r="N141" t="str">
        <f>IF('Testing information'!X158="CA","K","")</f>
        <v/>
      </c>
      <c r="O141" t="str">
        <f>IF('Testing information'!Y158="DD","K","")</f>
        <v/>
      </c>
      <c r="P141" t="str">
        <f>IF('Testing information'!AA158="PHA","K","")</f>
        <v/>
      </c>
      <c r="Q141" t="str">
        <f>IF('Testing information'!Z158="TH","K","")</f>
        <v/>
      </c>
      <c r="R141" t="str">
        <f>IF('Testing information'!AB158="OS","K","")</f>
        <v/>
      </c>
      <c r="S141" t="str">
        <f>IF('Testing information'!AR158="OH","K","")</f>
        <v/>
      </c>
      <c r="T141" s="23" t="str">
        <f>IF('Testing information'!Q158="","","K")</f>
        <v/>
      </c>
      <c r="U141" t="str">
        <f>IF('Testing information'!AQ158="RC","K","")</f>
        <v/>
      </c>
      <c r="V141" s="23" t="str">
        <f>IF('Testing information'!P158="","","K")</f>
        <v/>
      </c>
      <c r="W141" t="str">
        <f>IF('Testing information'!AS158="BVD","K","")</f>
        <v/>
      </c>
      <c r="X141" t="str">
        <f>IF('Testing information'!AP158="DL","K","")</f>
        <v/>
      </c>
      <c r="Y141" t="str">
        <f>IF('Testing information'!AM158="PV","K","")</f>
        <v/>
      </c>
      <c r="Z141" t="str">
        <f t="shared" si="11"/>
        <v/>
      </c>
      <c r="AA141" s="29" t="str">
        <f t="shared" si="8"/>
        <v/>
      </c>
      <c r="AB141" t="str">
        <f>IF('Testing information'!AJ158="GGP-HD","K","")</f>
        <v/>
      </c>
      <c r="AC141" t="str">
        <f>IF('Testing information'!AK158="GGP-LD","K","")</f>
        <v/>
      </c>
      <c r="AD141" t="str">
        <f>IF('Testing information'!AK158="CHR","K","")</f>
        <v/>
      </c>
      <c r="AE141" t="str">
        <f>IF('Testing information'!AL158="GGP-uLD","K","")</f>
        <v/>
      </c>
      <c r="AF141" t="str">
        <f>IF('Testing information'!BA158="Run Panel","DP2","")</f>
        <v/>
      </c>
      <c r="AG141" t="str">
        <f t="shared" si="9"/>
        <v/>
      </c>
      <c r="AH141" s="28" t="str">
        <f t="shared" si="10"/>
        <v/>
      </c>
    </row>
    <row r="142" spans="1:34" ht="14.85" customHeight="1">
      <c r="A142" s="25" t="str">
        <f>IF('Testing information'!AE159="X",'Request Testing'!$C$10,"")</f>
        <v/>
      </c>
      <c r="B142" s="26" t="str">
        <f>IF('Testing information'!AM159="","",A142)</f>
        <v/>
      </c>
      <c r="C142" t="str">
        <f>IF('Testing information'!G159&gt;0,'Testing information'!G159,"")</f>
        <v/>
      </c>
      <c r="D142" s="23" t="str">
        <f>IF('Request Testing'!G159&lt;1,'Testing information'!B159,"")</f>
        <v/>
      </c>
      <c r="E142" t="str">
        <f>IF('Request Testing'!G159&lt;1,'Testing information'!AF159,"")</f>
        <v/>
      </c>
      <c r="F142" s="23" t="str">
        <f>IF(OR('Request Testing'!L159&gt;0,'Request Testing'!M159&gt;0,'Request Testing'!N159&gt;0,'Request Testing'!O159&gt;0),'Request Testing'!I159,"")</f>
        <v/>
      </c>
      <c r="G142" s="23" t="str">
        <f>IF('Testing information'!J159="","",'Testing information'!J159)</f>
        <v/>
      </c>
      <c r="H142" s="23" t="str">
        <f>IF(OR('Request Testing'!L159&gt;0,'Request Testing'!M159&gt;0,'Request Testing'!N159&gt;0,'Request Testing'!O159&gt;0),'Request Testing'!K159,"")</f>
        <v/>
      </c>
      <c r="I142" s="210" t="str">
        <f>IF('Testing information'!A159&gt;0,'Testing information'!A159,"")</f>
        <v/>
      </c>
      <c r="J142" s="27" t="str">
        <f>IF('Testing information'!AG159="BLOOD CARD","B",IF('Testing information'!AH159="Hair Card","H",IF('Testing information'!AI159="AllFlex Tags","T","")))</f>
        <v/>
      </c>
      <c r="K142" s="28" t="str">
        <f>IF('Request Testing'!J159&gt;0,IF(OR(Y142="K",AA142="K"),(CONCATENATE(AH142," ALTS ",'Request Testing'!J159))),AH142)</f>
        <v/>
      </c>
      <c r="L142" t="str">
        <f>IF('Testing information'!V159="AM","K","")</f>
        <v/>
      </c>
      <c r="M142" t="str">
        <f>IF('Testing information'!W159="NH","K","")</f>
        <v/>
      </c>
      <c r="N142" t="str">
        <f>IF('Testing information'!X159="CA","K","")</f>
        <v/>
      </c>
      <c r="O142" t="str">
        <f>IF('Testing information'!Y159="DD","K","")</f>
        <v/>
      </c>
      <c r="P142" t="str">
        <f>IF('Testing information'!AA159="PHA","K","")</f>
        <v/>
      </c>
      <c r="Q142" t="str">
        <f>IF('Testing information'!Z159="TH","K","")</f>
        <v/>
      </c>
      <c r="R142" t="str">
        <f>IF('Testing information'!AB159="OS","K","")</f>
        <v/>
      </c>
      <c r="S142" t="str">
        <f>IF('Testing information'!AR159="OH","K","")</f>
        <v/>
      </c>
      <c r="T142" s="23" t="str">
        <f>IF('Testing information'!Q159="","","K")</f>
        <v/>
      </c>
      <c r="U142" t="str">
        <f>IF('Testing information'!AQ159="RC","K","")</f>
        <v/>
      </c>
      <c r="V142" s="23" t="str">
        <f>IF('Testing information'!P159="","","K")</f>
        <v/>
      </c>
      <c r="W142" t="str">
        <f>IF('Testing information'!AS159="BVD","K","")</f>
        <v/>
      </c>
      <c r="X142" t="str">
        <f>IF('Testing information'!AP159="DL","K","")</f>
        <v/>
      </c>
      <c r="Y142" t="str">
        <f>IF('Testing information'!AM159="PV","K","")</f>
        <v/>
      </c>
      <c r="Z142" t="str">
        <f t="shared" si="11"/>
        <v/>
      </c>
      <c r="AA142" s="29" t="str">
        <f t="shared" si="8"/>
        <v/>
      </c>
      <c r="AB142" t="str">
        <f>IF('Testing information'!AJ159="GGP-HD","K","")</f>
        <v/>
      </c>
      <c r="AC142" t="str">
        <f>IF('Testing information'!AK159="GGP-LD","K","")</f>
        <v/>
      </c>
      <c r="AD142" t="str">
        <f>IF('Testing information'!AK159="CHR","K","")</f>
        <v/>
      </c>
      <c r="AE142" t="str">
        <f>IF('Testing information'!AL159="GGP-uLD","K","")</f>
        <v/>
      </c>
      <c r="AF142" t="str">
        <f>IF('Testing information'!BA159="Run Panel","DP2","")</f>
        <v/>
      </c>
      <c r="AG142" t="str">
        <f t="shared" si="9"/>
        <v/>
      </c>
      <c r="AH142" s="28" t="str">
        <f t="shared" si="10"/>
        <v/>
      </c>
    </row>
    <row r="143" spans="1:34" ht="14.85" customHeight="1">
      <c r="A143" s="25" t="str">
        <f>IF('Testing information'!AE160="X",'Request Testing'!$C$10,"")</f>
        <v/>
      </c>
      <c r="B143" s="26" t="str">
        <f>IF('Testing information'!AM160="","",A143)</f>
        <v/>
      </c>
      <c r="C143" t="str">
        <f>IF('Testing information'!G160&gt;0,'Testing information'!G160,"")</f>
        <v/>
      </c>
      <c r="D143" s="23" t="str">
        <f>IF('Request Testing'!G160&lt;1,'Testing information'!B160,"")</f>
        <v/>
      </c>
      <c r="E143" t="str">
        <f>IF('Request Testing'!G160&lt;1,'Testing information'!AF160,"")</f>
        <v/>
      </c>
      <c r="F143" s="23" t="str">
        <f>IF(OR('Request Testing'!L160&gt;0,'Request Testing'!M160&gt;0,'Request Testing'!N160&gt;0,'Request Testing'!O160&gt;0),'Request Testing'!I160,"")</f>
        <v/>
      </c>
      <c r="G143" s="23" t="str">
        <f>IF('Testing information'!J160="","",'Testing information'!J160)</f>
        <v/>
      </c>
      <c r="H143" s="23" t="str">
        <f>IF(OR('Request Testing'!L160&gt;0,'Request Testing'!M160&gt;0,'Request Testing'!N160&gt;0,'Request Testing'!O160&gt;0),'Request Testing'!K160,"")</f>
        <v/>
      </c>
      <c r="I143" s="210" t="str">
        <f>IF('Testing information'!A160&gt;0,'Testing information'!A160,"")</f>
        <v/>
      </c>
      <c r="J143" s="27" t="str">
        <f>IF('Testing information'!AG160="BLOOD CARD","B",IF('Testing information'!AH160="Hair Card","H",IF('Testing information'!AI160="AllFlex Tags","T","")))</f>
        <v/>
      </c>
      <c r="K143" s="28" t="str">
        <f>IF('Request Testing'!J160&gt;0,IF(OR(Y143="K",AA143="K"),(CONCATENATE(AH143," ALTS ",'Request Testing'!J160))),AH143)</f>
        <v/>
      </c>
      <c r="L143" t="str">
        <f>IF('Testing information'!V160="AM","K","")</f>
        <v/>
      </c>
      <c r="M143" t="str">
        <f>IF('Testing information'!W160="NH","K","")</f>
        <v/>
      </c>
      <c r="N143" t="str">
        <f>IF('Testing information'!X160="CA","K","")</f>
        <v/>
      </c>
      <c r="O143" t="str">
        <f>IF('Testing information'!Y160="DD","K","")</f>
        <v/>
      </c>
      <c r="P143" t="str">
        <f>IF('Testing information'!AA160="PHA","K","")</f>
        <v/>
      </c>
      <c r="Q143" t="str">
        <f>IF('Testing information'!Z160="TH","K","")</f>
        <v/>
      </c>
      <c r="R143" t="str">
        <f>IF('Testing information'!AB160="OS","K","")</f>
        <v/>
      </c>
      <c r="S143" t="str">
        <f>IF('Testing information'!AR160="OH","K","")</f>
        <v/>
      </c>
      <c r="T143" s="23" t="str">
        <f>IF('Testing information'!Q160="","","K")</f>
        <v/>
      </c>
      <c r="U143" t="str">
        <f>IF('Testing information'!AQ160="RC","K","")</f>
        <v/>
      </c>
      <c r="V143" s="23" t="str">
        <f>IF('Testing information'!P160="","","K")</f>
        <v/>
      </c>
      <c r="W143" t="str">
        <f>IF('Testing information'!AS160="BVD","K","")</f>
        <v/>
      </c>
      <c r="X143" t="str">
        <f>IF('Testing information'!AP160="DL","K","")</f>
        <v/>
      </c>
      <c r="Y143" t="str">
        <f>IF('Testing information'!AM160="PV","K","")</f>
        <v/>
      </c>
      <c r="Z143" t="str">
        <f t="shared" si="11"/>
        <v/>
      </c>
      <c r="AA143" s="29" t="str">
        <f t="shared" si="8"/>
        <v/>
      </c>
      <c r="AB143" t="str">
        <f>IF('Testing information'!AJ160="GGP-HD","K","")</f>
        <v/>
      </c>
      <c r="AC143" t="str">
        <f>IF('Testing information'!AK160="GGP-LD","K","")</f>
        <v/>
      </c>
      <c r="AD143" t="str">
        <f>IF('Testing information'!AK160="CHR","K","")</f>
        <v/>
      </c>
      <c r="AE143" t="str">
        <f>IF('Testing information'!AL160="GGP-uLD","K","")</f>
        <v/>
      </c>
      <c r="AF143" t="str">
        <f>IF('Testing information'!BA160="Run Panel","DP2","")</f>
        <v/>
      </c>
      <c r="AG143" t="str">
        <f t="shared" si="9"/>
        <v/>
      </c>
      <c r="AH143" s="28" t="str">
        <f t="shared" si="10"/>
        <v/>
      </c>
    </row>
    <row r="144" spans="1:34" ht="14.85" customHeight="1">
      <c r="A144" s="25" t="str">
        <f>IF('Testing information'!AE161="X",'Request Testing'!$C$10,"")</f>
        <v/>
      </c>
      <c r="B144" s="26" t="str">
        <f>IF('Testing information'!AM161="","",A144)</f>
        <v/>
      </c>
      <c r="C144" t="str">
        <f>IF('Testing information'!G161&gt;0,'Testing information'!G161,"")</f>
        <v/>
      </c>
      <c r="D144" s="23" t="str">
        <f>IF('Request Testing'!G161&lt;1,'Testing information'!B161,"")</f>
        <v/>
      </c>
      <c r="E144" t="str">
        <f>IF('Request Testing'!G161&lt;1,'Testing information'!AF161,"")</f>
        <v/>
      </c>
      <c r="F144" s="23" t="str">
        <f>IF(OR('Request Testing'!L161&gt;0,'Request Testing'!M161&gt;0,'Request Testing'!N161&gt;0,'Request Testing'!O161&gt;0),'Request Testing'!I161,"")</f>
        <v/>
      </c>
      <c r="G144" s="23" t="str">
        <f>IF('Testing information'!J161="","",'Testing information'!J161)</f>
        <v/>
      </c>
      <c r="H144" s="23" t="str">
        <f>IF(OR('Request Testing'!L161&gt;0,'Request Testing'!M161&gt;0,'Request Testing'!N161&gt;0,'Request Testing'!O161&gt;0),'Request Testing'!K161,"")</f>
        <v/>
      </c>
      <c r="I144" s="210" t="str">
        <f>IF('Testing information'!A161&gt;0,'Testing information'!A161,"")</f>
        <v/>
      </c>
      <c r="J144" s="27" t="str">
        <f>IF('Testing information'!AG161="BLOOD CARD","B",IF('Testing information'!AH161="Hair Card","H",IF('Testing information'!AI161="AllFlex Tags","T","")))</f>
        <v/>
      </c>
      <c r="K144" s="28" t="str">
        <f>IF('Request Testing'!J161&gt;0,IF(OR(Y144="K",AA144="K"),(CONCATENATE(AH144," ALTS ",'Request Testing'!J161))),AH144)</f>
        <v/>
      </c>
      <c r="L144" t="str">
        <f>IF('Testing information'!V161="AM","K","")</f>
        <v/>
      </c>
      <c r="M144" t="str">
        <f>IF('Testing information'!W161="NH","K","")</f>
        <v/>
      </c>
      <c r="N144" t="str">
        <f>IF('Testing information'!X161="CA","K","")</f>
        <v/>
      </c>
      <c r="O144" t="str">
        <f>IF('Testing information'!Y161="DD","K","")</f>
        <v/>
      </c>
      <c r="P144" t="str">
        <f>IF('Testing information'!AA161="PHA","K","")</f>
        <v/>
      </c>
      <c r="Q144" t="str">
        <f>IF('Testing information'!Z161="TH","K","")</f>
        <v/>
      </c>
      <c r="R144" t="str">
        <f>IF('Testing information'!AB161="OS","K","")</f>
        <v/>
      </c>
      <c r="S144" t="str">
        <f>IF('Testing information'!AR161="OH","K","")</f>
        <v/>
      </c>
      <c r="T144" s="23" t="str">
        <f>IF('Testing information'!Q161="","","K")</f>
        <v/>
      </c>
      <c r="U144" t="str">
        <f>IF('Testing information'!AQ161="RC","K","")</f>
        <v/>
      </c>
      <c r="V144" s="23" t="str">
        <f>IF('Testing information'!P161="","","K")</f>
        <v/>
      </c>
      <c r="W144" t="str">
        <f>IF('Testing information'!AS161="BVD","K","")</f>
        <v/>
      </c>
      <c r="X144" t="str">
        <f>IF('Testing information'!AP161="DL","K","")</f>
        <v/>
      </c>
      <c r="Y144" t="str">
        <f>IF('Testing information'!AM161="PV","K","")</f>
        <v/>
      </c>
      <c r="Z144" t="str">
        <f t="shared" si="11"/>
        <v/>
      </c>
      <c r="AA144" s="29" t="str">
        <f t="shared" si="8"/>
        <v/>
      </c>
      <c r="AB144" t="str">
        <f>IF('Testing information'!AJ161="GGP-HD","K","")</f>
        <v/>
      </c>
      <c r="AC144" t="str">
        <f>IF('Testing information'!AK161="GGP-LD","K","")</f>
        <v/>
      </c>
      <c r="AD144" t="str">
        <f>IF('Testing information'!AK161="CHR","K","")</f>
        <v/>
      </c>
      <c r="AE144" t="str">
        <f>IF('Testing information'!AL161="GGP-uLD","K","")</f>
        <v/>
      </c>
      <c r="AF144" t="str">
        <f>IF('Testing information'!BA161="Run Panel","DP2","")</f>
        <v/>
      </c>
      <c r="AG144" t="str">
        <f t="shared" si="9"/>
        <v/>
      </c>
      <c r="AH144" s="28" t="str">
        <f t="shared" si="10"/>
        <v/>
      </c>
    </row>
    <row r="145" spans="1:34" ht="14.85" customHeight="1">
      <c r="A145" s="25" t="str">
        <f>IF('Testing information'!AE162="X",'Request Testing'!$C$10,"")</f>
        <v/>
      </c>
      <c r="B145" s="26" t="str">
        <f>IF('Testing information'!AM162="","",A145)</f>
        <v/>
      </c>
      <c r="C145" t="str">
        <f>IF('Testing information'!G162&gt;0,'Testing information'!G162,"")</f>
        <v/>
      </c>
      <c r="D145" s="23" t="str">
        <f>IF('Request Testing'!G162&lt;1,'Testing information'!B162,"")</f>
        <v/>
      </c>
      <c r="E145" t="str">
        <f>IF('Request Testing'!G162&lt;1,'Testing information'!AF162,"")</f>
        <v/>
      </c>
      <c r="F145" s="23" t="str">
        <f>IF(OR('Request Testing'!L162&gt;0,'Request Testing'!M162&gt;0,'Request Testing'!N162&gt;0,'Request Testing'!O162&gt;0),'Request Testing'!I162,"")</f>
        <v/>
      </c>
      <c r="G145" s="23" t="str">
        <f>IF('Testing information'!J162="","",'Testing information'!J162)</f>
        <v/>
      </c>
      <c r="H145" s="23" t="str">
        <f>IF(OR('Request Testing'!L162&gt;0,'Request Testing'!M162&gt;0,'Request Testing'!N162&gt;0,'Request Testing'!O162&gt;0),'Request Testing'!K162,"")</f>
        <v/>
      </c>
      <c r="I145" s="210" t="str">
        <f>IF('Testing information'!A162&gt;0,'Testing information'!A162,"")</f>
        <v/>
      </c>
      <c r="J145" s="27" t="str">
        <f>IF('Testing information'!AG162="BLOOD CARD","B",IF('Testing information'!AH162="Hair Card","H",IF('Testing information'!AI162="AllFlex Tags","T","")))</f>
        <v/>
      </c>
      <c r="K145" s="28" t="str">
        <f>IF('Request Testing'!J162&gt;0,IF(OR(Y145="K",AA145="K"),(CONCATENATE(AH145," ALTS ",'Request Testing'!J162))),AH145)</f>
        <v/>
      </c>
      <c r="L145" t="str">
        <f>IF('Testing information'!V162="AM","K","")</f>
        <v/>
      </c>
      <c r="M145" t="str">
        <f>IF('Testing information'!W162="NH","K","")</f>
        <v/>
      </c>
      <c r="N145" t="str">
        <f>IF('Testing information'!X162="CA","K","")</f>
        <v/>
      </c>
      <c r="O145" t="str">
        <f>IF('Testing information'!Y162="DD","K","")</f>
        <v/>
      </c>
      <c r="P145" t="str">
        <f>IF('Testing information'!AA162="PHA","K","")</f>
        <v/>
      </c>
      <c r="Q145" t="str">
        <f>IF('Testing information'!Z162="TH","K","")</f>
        <v/>
      </c>
      <c r="R145" t="str">
        <f>IF('Testing information'!AB162="OS","K","")</f>
        <v/>
      </c>
      <c r="S145" t="str">
        <f>IF('Testing information'!AR162="OH","K","")</f>
        <v/>
      </c>
      <c r="T145" s="23" t="str">
        <f>IF('Testing information'!Q162="","","K")</f>
        <v/>
      </c>
      <c r="U145" t="str">
        <f>IF('Testing information'!AQ162="RC","K","")</f>
        <v/>
      </c>
      <c r="V145" s="23" t="str">
        <f>IF('Testing information'!P162="","","K")</f>
        <v/>
      </c>
      <c r="W145" t="str">
        <f>IF('Testing information'!AS162="BVD","K","")</f>
        <v/>
      </c>
      <c r="X145" t="str">
        <f>IF('Testing information'!AP162="DL","K","")</f>
        <v/>
      </c>
      <c r="Y145" t="str">
        <f>IF('Testing information'!AM162="PV","K","")</f>
        <v/>
      </c>
      <c r="Z145" t="str">
        <f t="shared" si="11"/>
        <v/>
      </c>
      <c r="AA145" s="29" t="str">
        <f t="shared" si="8"/>
        <v/>
      </c>
      <c r="AB145" t="str">
        <f>IF('Testing information'!AJ162="GGP-HD","K","")</f>
        <v/>
      </c>
      <c r="AC145" t="str">
        <f>IF('Testing information'!AK162="GGP-LD","K","")</f>
        <v/>
      </c>
      <c r="AD145" t="str">
        <f>IF('Testing information'!AK162="CHR","K","")</f>
        <v/>
      </c>
      <c r="AE145" t="str">
        <f>IF('Testing information'!AL162="GGP-uLD","K","")</f>
        <v/>
      </c>
      <c r="AF145" t="str">
        <f>IF('Testing information'!BA162="Run Panel","DP2","")</f>
        <v/>
      </c>
      <c r="AG145" t="str">
        <f t="shared" si="9"/>
        <v/>
      </c>
      <c r="AH145" s="28" t="str">
        <f t="shared" si="10"/>
        <v/>
      </c>
    </row>
    <row r="146" spans="1:34" ht="14.85" customHeight="1">
      <c r="A146" s="25" t="str">
        <f>IF('Testing information'!AE163="X",'Request Testing'!$C$10,"")</f>
        <v/>
      </c>
      <c r="B146" s="26" t="str">
        <f>IF('Testing information'!AM163="","",A146)</f>
        <v/>
      </c>
      <c r="C146" t="str">
        <f>IF('Testing information'!G163&gt;0,'Testing information'!G163,"")</f>
        <v/>
      </c>
      <c r="D146" s="23" t="str">
        <f>IF('Request Testing'!G163&lt;1,'Testing information'!B163,"")</f>
        <v/>
      </c>
      <c r="E146" t="str">
        <f>IF('Request Testing'!G163&lt;1,'Testing information'!AF163,"")</f>
        <v/>
      </c>
      <c r="F146" s="23" t="str">
        <f>IF(OR('Request Testing'!L163&gt;0,'Request Testing'!M163&gt;0,'Request Testing'!N163&gt;0,'Request Testing'!O163&gt;0),'Request Testing'!I163,"")</f>
        <v/>
      </c>
      <c r="G146" s="23" t="str">
        <f>IF('Testing information'!J163="","",'Testing information'!J163)</f>
        <v/>
      </c>
      <c r="H146" s="23" t="str">
        <f>IF(OR('Request Testing'!L163&gt;0,'Request Testing'!M163&gt;0,'Request Testing'!N163&gt;0,'Request Testing'!O163&gt;0),'Request Testing'!K163,"")</f>
        <v/>
      </c>
      <c r="I146" s="210" t="str">
        <f>IF('Testing information'!A163&gt;0,'Testing information'!A163,"")</f>
        <v/>
      </c>
      <c r="J146" s="27" t="str">
        <f>IF('Testing information'!AG163="BLOOD CARD","B",IF('Testing information'!AH163="Hair Card","H",IF('Testing information'!AI163="AllFlex Tags","T","")))</f>
        <v/>
      </c>
      <c r="K146" s="28" t="str">
        <f>IF('Request Testing'!J163&gt;0,IF(OR(Y146="K",AA146="K"),(CONCATENATE(AH146," ALTS ",'Request Testing'!J163))),AH146)</f>
        <v/>
      </c>
      <c r="L146" t="str">
        <f>IF('Testing information'!V163="AM","K","")</f>
        <v/>
      </c>
      <c r="M146" t="str">
        <f>IF('Testing information'!W163="NH","K","")</f>
        <v/>
      </c>
      <c r="N146" t="str">
        <f>IF('Testing information'!X163="CA","K","")</f>
        <v/>
      </c>
      <c r="O146" t="str">
        <f>IF('Testing information'!Y163="DD","K","")</f>
        <v/>
      </c>
      <c r="P146" t="str">
        <f>IF('Testing information'!AA163="PHA","K","")</f>
        <v/>
      </c>
      <c r="Q146" t="str">
        <f>IF('Testing information'!Z163="TH","K","")</f>
        <v/>
      </c>
      <c r="R146" t="str">
        <f>IF('Testing information'!AB163="OS","K","")</f>
        <v/>
      </c>
      <c r="S146" t="str">
        <f>IF('Testing information'!AR163="OH","K","")</f>
        <v/>
      </c>
      <c r="T146" s="23" t="str">
        <f>IF('Testing information'!Q163="","","K")</f>
        <v/>
      </c>
      <c r="U146" t="str">
        <f>IF('Testing information'!AQ163="RC","K","")</f>
        <v/>
      </c>
      <c r="V146" s="23" t="str">
        <f>IF('Testing information'!P163="","","K")</f>
        <v/>
      </c>
      <c r="W146" t="str">
        <f>IF('Testing information'!AS163="BVD","K","")</f>
        <v/>
      </c>
      <c r="X146" t="str">
        <f>IF('Testing information'!AP163="DL","K","")</f>
        <v/>
      </c>
      <c r="Y146" t="str">
        <f>IF('Testing information'!AM163="PV","K","")</f>
        <v/>
      </c>
      <c r="Z146" t="str">
        <f t="shared" si="11"/>
        <v/>
      </c>
      <c r="AA146" s="29" t="str">
        <f t="shared" si="8"/>
        <v/>
      </c>
      <c r="AB146" t="str">
        <f>IF('Testing information'!AJ163="GGP-HD","K","")</f>
        <v/>
      </c>
      <c r="AC146" t="str">
        <f>IF('Testing information'!AK163="GGP-LD","K","")</f>
        <v/>
      </c>
      <c r="AD146" t="str">
        <f>IF('Testing information'!AK163="CHR","K","")</f>
        <v/>
      </c>
      <c r="AE146" t="str">
        <f>IF('Testing information'!AL163="GGP-uLD","K","")</f>
        <v/>
      </c>
      <c r="AF146" t="str">
        <f>IF('Testing information'!BA163="Run Panel","DP2","")</f>
        <v/>
      </c>
      <c r="AG146" t="str">
        <f t="shared" si="9"/>
        <v/>
      </c>
      <c r="AH146" s="28" t="str">
        <f t="shared" si="10"/>
        <v/>
      </c>
    </row>
    <row r="147" spans="1:34" ht="14.85" customHeight="1">
      <c r="A147" s="25" t="str">
        <f>IF('Testing information'!AE164="X",'Request Testing'!$C$10,"")</f>
        <v/>
      </c>
      <c r="B147" s="26" t="str">
        <f>IF('Testing information'!AM164="","",A147)</f>
        <v/>
      </c>
      <c r="C147" t="str">
        <f>IF('Testing information'!G164&gt;0,'Testing information'!G164,"")</f>
        <v/>
      </c>
      <c r="D147" s="23" t="str">
        <f>IF('Request Testing'!G164&lt;1,'Testing information'!B164,"")</f>
        <v/>
      </c>
      <c r="E147" t="str">
        <f>IF('Request Testing'!G164&lt;1,'Testing information'!AF164,"")</f>
        <v/>
      </c>
      <c r="F147" s="23" t="str">
        <f>IF(OR('Request Testing'!L164&gt;0,'Request Testing'!M164&gt;0,'Request Testing'!N164&gt;0,'Request Testing'!O164&gt;0),'Request Testing'!I164,"")</f>
        <v/>
      </c>
      <c r="G147" s="23" t="str">
        <f>IF('Testing information'!J164="","",'Testing information'!J164)</f>
        <v/>
      </c>
      <c r="H147" s="23" t="str">
        <f>IF(OR('Request Testing'!L164&gt;0,'Request Testing'!M164&gt;0,'Request Testing'!N164&gt;0,'Request Testing'!O164&gt;0),'Request Testing'!K164,"")</f>
        <v/>
      </c>
      <c r="I147" s="210" t="str">
        <f>IF('Testing information'!A164&gt;0,'Testing information'!A164,"")</f>
        <v/>
      </c>
      <c r="J147" s="27" t="str">
        <f>IF('Testing information'!AG164="BLOOD CARD","B",IF('Testing information'!AH164="Hair Card","H",IF('Testing information'!AI164="AllFlex Tags","T","")))</f>
        <v/>
      </c>
      <c r="K147" s="28" t="str">
        <f>IF('Request Testing'!J164&gt;0,IF(OR(Y147="K",AA147="K"),(CONCATENATE(AH147," ALTS ",'Request Testing'!J164))),AH147)</f>
        <v/>
      </c>
      <c r="L147" t="str">
        <f>IF('Testing information'!V164="AM","K","")</f>
        <v/>
      </c>
      <c r="M147" t="str">
        <f>IF('Testing information'!W164="NH","K","")</f>
        <v/>
      </c>
      <c r="N147" t="str">
        <f>IF('Testing information'!X164="CA","K","")</f>
        <v/>
      </c>
      <c r="O147" t="str">
        <f>IF('Testing information'!Y164="DD","K","")</f>
        <v/>
      </c>
      <c r="P147" t="str">
        <f>IF('Testing information'!AA164="PHA","K","")</f>
        <v/>
      </c>
      <c r="Q147" t="str">
        <f>IF('Testing information'!Z164="TH","K","")</f>
        <v/>
      </c>
      <c r="R147" t="str">
        <f>IF('Testing information'!AB164="OS","K","")</f>
        <v/>
      </c>
      <c r="S147" t="str">
        <f>IF('Testing information'!AR164="OH","K","")</f>
        <v/>
      </c>
      <c r="T147" s="23" t="str">
        <f>IF('Testing information'!Q164="","","K")</f>
        <v/>
      </c>
      <c r="U147" t="str">
        <f>IF('Testing information'!AQ164="RC","K","")</f>
        <v/>
      </c>
      <c r="V147" s="23" t="str">
        <f>IF('Testing information'!P164="","","K")</f>
        <v/>
      </c>
      <c r="W147" t="str">
        <f>IF('Testing information'!AS164="BVD","K","")</f>
        <v/>
      </c>
      <c r="X147" t="str">
        <f>IF('Testing information'!AP164="DL","K","")</f>
        <v/>
      </c>
      <c r="Y147" t="str">
        <f>IF('Testing information'!AM164="PV","K","")</f>
        <v/>
      </c>
      <c r="Z147" t="str">
        <f t="shared" si="11"/>
        <v/>
      </c>
      <c r="AA147" s="29" t="str">
        <f t="shared" si="8"/>
        <v/>
      </c>
      <c r="AB147" t="str">
        <f>IF('Testing information'!AJ164="GGP-HD","K","")</f>
        <v/>
      </c>
      <c r="AC147" t="str">
        <f>IF('Testing information'!AK164="GGP-LD","K","")</f>
        <v/>
      </c>
      <c r="AD147" t="str">
        <f>IF('Testing information'!AK164="CHR","K","")</f>
        <v/>
      </c>
      <c r="AE147" t="str">
        <f>IF('Testing information'!AL164="GGP-uLD","K","")</f>
        <v/>
      </c>
      <c r="AF147" t="str">
        <f>IF('Testing information'!BA164="Run Panel","DP2","")</f>
        <v/>
      </c>
      <c r="AG147" t="str">
        <f t="shared" si="9"/>
        <v/>
      </c>
      <c r="AH147" s="28" t="str">
        <f t="shared" si="10"/>
        <v/>
      </c>
    </row>
    <row r="148" spans="1:34" ht="14.85" customHeight="1">
      <c r="A148" s="25" t="str">
        <f>IF('Testing information'!AE165="X",'Request Testing'!$C$10,"")</f>
        <v/>
      </c>
      <c r="B148" s="26" t="str">
        <f>IF('Testing information'!AM165="","",A148)</f>
        <v/>
      </c>
      <c r="C148" t="str">
        <f>IF('Testing information'!G165&gt;0,'Testing information'!G165,"")</f>
        <v/>
      </c>
      <c r="D148" s="23" t="str">
        <f>IF('Request Testing'!G165&lt;1,'Testing information'!B165,"")</f>
        <v/>
      </c>
      <c r="E148" t="str">
        <f>IF('Request Testing'!G165&lt;1,'Testing information'!AF165,"")</f>
        <v/>
      </c>
      <c r="F148" s="23" t="str">
        <f>IF(OR('Request Testing'!L165&gt;0,'Request Testing'!M165&gt;0,'Request Testing'!N165&gt;0,'Request Testing'!O165&gt;0),'Request Testing'!I165,"")</f>
        <v/>
      </c>
      <c r="G148" s="23" t="str">
        <f>IF('Testing information'!J165="","",'Testing information'!J165)</f>
        <v/>
      </c>
      <c r="H148" s="23" t="str">
        <f>IF(OR('Request Testing'!L165&gt;0,'Request Testing'!M165&gt;0,'Request Testing'!N165&gt;0,'Request Testing'!O165&gt;0),'Request Testing'!K165,"")</f>
        <v/>
      </c>
      <c r="I148" s="210" t="str">
        <f>IF('Testing information'!A165&gt;0,'Testing information'!A165,"")</f>
        <v/>
      </c>
      <c r="J148" s="27" t="str">
        <f>IF('Testing information'!AG165="BLOOD CARD","B",IF('Testing information'!AH165="Hair Card","H",IF('Testing information'!AI165="AllFlex Tags","T","")))</f>
        <v/>
      </c>
      <c r="K148" s="28" t="str">
        <f>IF('Request Testing'!J165&gt;0,IF(OR(Y148="K",AA148="K"),(CONCATENATE(AH148," ALTS ",'Request Testing'!J165))),AH148)</f>
        <v/>
      </c>
      <c r="L148" t="str">
        <f>IF('Testing information'!V165="AM","K","")</f>
        <v/>
      </c>
      <c r="M148" t="str">
        <f>IF('Testing information'!W165="NH","K","")</f>
        <v/>
      </c>
      <c r="N148" t="str">
        <f>IF('Testing information'!X165="CA","K","")</f>
        <v/>
      </c>
      <c r="O148" t="str">
        <f>IF('Testing information'!Y165="DD","K","")</f>
        <v/>
      </c>
      <c r="P148" t="str">
        <f>IF('Testing information'!AA165="PHA","K","")</f>
        <v/>
      </c>
      <c r="Q148" t="str">
        <f>IF('Testing information'!Z165="TH","K","")</f>
        <v/>
      </c>
      <c r="R148" t="str">
        <f>IF('Testing information'!AB165="OS","K","")</f>
        <v/>
      </c>
      <c r="S148" t="str">
        <f>IF('Testing information'!AR165="OH","K","")</f>
        <v/>
      </c>
      <c r="T148" s="23" t="str">
        <f>IF('Testing information'!Q165="","","K")</f>
        <v/>
      </c>
      <c r="U148" t="str">
        <f>IF('Testing information'!AQ165="RC","K","")</f>
        <v/>
      </c>
      <c r="V148" s="23" t="str">
        <f>IF('Testing information'!P165="","","K")</f>
        <v/>
      </c>
      <c r="W148" t="str">
        <f>IF('Testing information'!AS165="BVD","K","")</f>
        <v/>
      </c>
      <c r="X148" t="str">
        <f>IF('Testing information'!AP165="DL","K","")</f>
        <v/>
      </c>
      <c r="Y148" t="str">
        <f>IF('Testing information'!AM165="PV","K","")</f>
        <v/>
      </c>
      <c r="Z148" t="str">
        <f t="shared" si="11"/>
        <v/>
      </c>
      <c r="AA148" s="29" t="str">
        <f t="shared" si="8"/>
        <v/>
      </c>
      <c r="AB148" t="str">
        <f>IF('Testing information'!AJ165="GGP-HD","K","")</f>
        <v/>
      </c>
      <c r="AC148" t="str">
        <f>IF('Testing information'!AK165="GGP-LD","K","")</f>
        <v/>
      </c>
      <c r="AD148" t="str">
        <f>IF('Testing information'!AK165="CHR","K","")</f>
        <v/>
      </c>
      <c r="AE148" t="str">
        <f>IF('Testing information'!AL165="GGP-uLD","K","")</f>
        <v/>
      </c>
      <c r="AF148" t="str">
        <f>IF('Testing information'!BA165="Run Panel","DP2","")</f>
        <v/>
      </c>
      <c r="AG148" t="str">
        <f t="shared" si="9"/>
        <v/>
      </c>
      <c r="AH148" s="28" t="str">
        <f t="shared" si="10"/>
        <v/>
      </c>
    </row>
    <row r="149" spans="1:34" ht="14.85" customHeight="1">
      <c r="A149" s="25" t="str">
        <f>IF('Testing information'!AE166="X",'Request Testing'!$C$10,"")</f>
        <v/>
      </c>
      <c r="B149" s="26" t="str">
        <f>IF('Testing information'!AM166="","",A149)</f>
        <v/>
      </c>
      <c r="C149" t="str">
        <f>IF('Testing information'!G166&gt;0,'Testing information'!G166,"")</f>
        <v/>
      </c>
      <c r="D149" s="23" t="str">
        <f>IF('Request Testing'!G166&lt;1,'Testing information'!B166,"")</f>
        <v/>
      </c>
      <c r="E149" t="str">
        <f>IF('Request Testing'!G166&lt;1,'Testing information'!AF166,"")</f>
        <v/>
      </c>
      <c r="F149" s="23" t="str">
        <f>IF(OR('Request Testing'!L166&gt;0,'Request Testing'!M166&gt;0,'Request Testing'!N166&gt;0,'Request Testing'!O166&gt;0),'Request Testing'!I166,"")</f>
        <v/>
      </c>
      <c r="G149" s="23" t="str">
        <f>IF('Testing information'!J166="","",'Testing information'!J166)</f>
        <v/>
      </c>
      <c r="H149" s="23" t="str">
        <f>IF(OR('Request Testing'!L166&gt;0,'Request Testing'!M166&gt;0,'Request Testing'!N166&gt;0,'Request Testing'!O166&gt;0),'Request Testing'!K166,"")</f>
        <v/>
      </c>
      <c r="I149" s="210" t="str">
        <f>IF('Testing information'!A166&gt;0,'Testing information'!A166,"")</f>
        <v/>
      </c>
      <c r="J149" s="27" t="str">
        <f>IF('Testing information'!AG166="BLOOD CARD","B",IF('Testing information'!AH166="Hair Card","H",IF('Testing information'!AI166="AllFlex Tags","T","")))</f>
        <v/>
      </c>
      <c r="K149" s="28" t="str">
        <f>IF('Request Testing'!J166&gt;0,IF(OR(Y149="K",AA149="K"),(CONCATENATE(AH149," ALTS ",'Request Testing'!J166))),AH149)</f>
        <v/>
      </c>
      <c r="L149" t="str">
        <f>IF('Testing information'!V166="AM","K","")</f>
        <v/>
      </c>
      <c r="M149" t="str">
        <f>IF('Testing information'!W166="NH","K","")</f>
        <v/>
      </c>
      <c r="N149" t="str">
        <f>IF('Testing information'!X166="CA","K","")</f>
        <v/>
      </c>
      <c r="O149" t="str">
        <f>IF('Testing information'!Y166="DD","K","")</f>
        <v/>
      </c>
      <c r="P149" t="str">
        <f>IF('Testing information'!AA166="PHA","K","")</f>
        <v/>
      </c>
      <c r="Q149" t="str">
        <f>IF('Testing information'!Z166="TH","K","")</f>
        <v/>
      </c>
      <c r="R149" t="str">
        <f>IF('Testing information'!AB166="OS","K","")</f>
        <v/>
      </c>
      <c r="S149" t="str">
        <f>IF('Testing information'!AR166="OH","K","")</f>
        <v/>
      </c>
      <c r="T149" s="23" t="str">
        <f>IF('Testing information'!Q166="","","K")</f>
        <v/>
      </c>
      <c r="U149" t="str">
        <f>IF('Testing information'!AQ166="RC","K","")</f>
        <v/>
      </c>
      <c r="V149" s="23" t="str">
        <f>IF('Testing information'!P166="","","K")</f>
        <v/>
      </c>
      <c r="W149" t="str">
        <f>IF('Testing information'!AS166="BVD","K","")</f>
        <v/>
      </c>
      <c r="X149" t="str">
        <f>IF('Testing information'!AP166="DL","K","")</f>
        <v/>
      </c>
      <c r="Y149" t="str">
        <f>IF('Testing information'!AM166="PV","K","")</f>
        <v/>
      </c>
      <c r="Z149" t="str">
        <f t="shared" si="11"/>
        <v/>
      </c>
      <c r="AA149" s="29" t="str">
        <f t="shared" si="8"/>
        <v/>
      </c>
      <c r="AB149" t="str">
        <f>IF('Testing information'!AJ166="GGP-HD","K","")</f>
        <v/>
      </c>
      <c r="AC149" t="str">
        <f>IF('Testing information'!AK166="GGP-LD","K","")</f>
        <v/>
      </c>
      <c r="AD149" t="str">
        <f>IF('Testing information'!AK166="CHR","K","")</f>
        <v/>
      </c>
      <c r="AE149" t="str">
        <f>IF('Testing information'!AL166="GGP-uLD","K","")</f>
        <v/>
      </c>
      <c r="AF149" t="str">
        <f>IF('Testing information'!BA166="Run Panel","DP2","")</f>
        <v/>
      </c>
      <c r="AG149" t="str">
        <f t="shared" si="9"/>
        <v/>
      </c>
      <c r="AH149" s="28" t="str">
        <f t="shared" si="10"/>
        <v/>
      </c>
    </row>
    <row r="150" spans="1:34" ht="14.85" customHeight="1">
      <c r="A150" s="25" t="str">
        <f>IF('Testing information'!AE167="X",'Request Testing'!$C$10,"")</f>
        <v/>
      </c>
      <c r="B150" s="26" t="str">
        <f>IF('Testing information'!AM167="","",A150)</f>
        <v/>
      </c>
      <c r="C150" t="str">
        <f>IF('Testing information'!G167&gt;0,'Testing information'!G167,"")</f>
        <v/>
      </c>
      <c r="D150" s="23" t="str">
        <f>IF('Request Testing'!G167&lt;1,'Testing information'!B167,"")</f>
        <v/>
      </c>
      <c r="E150" t="str">
        <f>IF('Request Testing'!G167&lt;1,'Testing information'!AF167,"")</f>
        <v/>
      </c>
      <c r="F150" s="23" t="str">
        <f>IF(OR('Request Testing'!L167&gt;0,'Request Testing'!M167&gt;0,'Request Testing'!N167&gt;0,'Request Testing'!O167&gt;0),'Request Testing'!I167,"")</f>
        <v/>
      </c>
      <c r="G150" s="23" t="str">
        <f>IF('Testing information'!J167="","",'Testing information'!J167)</f>
        <v/>
      </c>
      <c r="H150" s="23" t="str">
        <f>IF(OR('Request Testing'!L167&gt;0,'Request Testing'!M167&gt;0,'Request Testing'!N167&gt;0,'Request Testing'!O167&gt;0),'Request Testing'!K167,"")</f>
        <v/>
      </c>
      <c r="I150" s="210" t="str">
        <f>IF('Testing information'!A167&gt;0,'Testing information'!A167,"")</f>
        <v/>
      </c>
      <c r="J150" s="27" t="str">
        <f>IF('Testing information'!AG167="BLOOD CARD","B",IF('Testing information'!AH167="Hair Card","H",IF('Testing information'!AI167="AllFlex Tags","T","")))</f>
        <v/>
      </c>
      <c r="K150" s="28" t="str">
        <f>IF('Request Testing'!J167&gt;0,IF(OR(Y150="K",AA150="K"),(CONCATENATE(AH150," ALTS ",'Request Testing'!J167))),AH150)</f>
        <v/>
      </c>
      <c r="L150" t="str">
        <f>IF('Testing information'!V167="AM","K","")</f>
        <v/>
      </c>
      <c r="M150" t="str">
        <f>IF('Testing information'!W167="NH","K","")</f>
        <v/>
      </c>
      <c r="N150" t="str">
        <f>IF('Testing information'!X167="CA","K","")</f>
        <v/>
      </c>
      <c r="O150" t="str">
        <f>IF('Testing information'!Y167="DD","K","")</f>
        <v/>
      </c>
      <c r="P150" t="str">
        <f>IF('Testing information'!AA167="PHA","K","")</f>
        <v/>
      </c>
      <c r="Q150" t="str">
        <f>IF('Testing information'!Z167="TH","K","")</f>
        <v/>
      </c>
      <c r="R150" t="str">
        <f>IF('Testing information'!AB167="OS","K","")</f>
        <v/>
      </c>
      <c r="S150" t="str">
        <f>IF('Testing information'!AR167="OH","K","")</f>
        <v/>
      </c>
      <c r="T150" s="23" t="str">
        <f>IF('Testing information'!Q167="","","K")</f>
        <v/>
      </c>
      <c r="U150" t="str">
        <f>IF('Testing information'!AQ167="RC","K","")</f>
        <v/>
      </c>
      <c r="V150" s="23" t="str">
        <f>IF('Testing information'!P167="","","K")</f>
        <v/>
      </c>
      <c r="W150" t="str">
        <f>IF('Testing information'!AS167="BVD","K","")</f>
        <v/>
      </c>
      <c r="X150" t="str">
        <f>IF('Testing information'!AP167="DL","K","")</f>
        <v/>
      </c>
      <c r="Y150" t="str">
        <f>IF('Testing information'!AM167="PV","K","")</f>
        <v/>
      </c>
      <c r="Z150" t="str">
        <f t="shared" si="11"/>
        <v/>
      </c>
      <c r="AA150" s="29" t="str">
        <f t="shared" si="8"/>
        <v/>
      </c>
      <c r="AB150" t="str">
        <f>IF('Testing information'!AJ167="GGP-HD","K","")</f>
        <v/>
      </c>
      <c r="AC150" t="str">
        <f>IF('Testing information'!AK167="GGP-LD","K","")</f>
        <v/>
      </c>
      <c r="AD150" t="str">
        <f>IF('Testing information'!AK167="CHR","K","")</f>
        <v/>
      </c>
      <c r="AE150" t="str">
        <f>IF('Testing information'!AL167="GGP-uLD","K","")</f>
        <v/>
      </c>
      <c r="AF150" t="str">
        <f>IF('Testing information'!BA167="Run Panel","DP2","")</f>
        <v/>
      </c>
      <c r="AG150" t="str">
        <f t="shared" si="9"/>
        <v/>
      </c>
      <c r="AH150" s="28" t="str">
        <f t="shared" si="10"/>
        <v/>
      </c>
    </row>
    <row r="151" spans="1:34" ht="14.85" customHeight="1">
      <c r="A151" s="25" t="str">
        <f>IF('Testing information'!AE168="X",'Request Testing'!$C$10,"")</f>
        <v/>
      </c>
      <c r="B151" s="26" t="str">
        <f>IF('Testing information'!AM168="","",A151)</f>
        <v/>
      </c>
      <c r="C151" t="str">
        <f>IF('Testing information'!G168&gt;0,'Testing information'!G168,"")</f>
        <v/>
      </c>
      <c r="D151" s="23" t="str">
        <f>IF('Request Testing'!G168&lt;1,'Testing information'!B168,"")</f>
        <v/>
      </c>
      <c r="E151" t="str">
        <f>IF('Request Testing'!G168&lt;1,'Testing information'!AF168,"")</f>
        <v/>
      </c>
      <c r="F151" s="23" t="str">
        <f>IF(OR('Request Testing'!L168&gt;0,'Request Testing'!M168&gt;0,'Request Testing'!N168&gt;0,'Request Testing'!O168&gt;0),'Request Testing'!I168,"")</f>
        <v/>
      </c>
      <c r="G151" s="23" t="str">
        <f>IF('Testing information'!J168="","",'Testing information'!J168)</f>
        <v/>
      </c>
      <c r="H151" s="23" t="str">
        <f>IF(OR('Request Testing'!L168&gt;0,'Request Testing'!M168&gt;0,'Request Testing'!N168&gt;0,'Request Testing'!O168&gt;0),'Request Testing'!K168,"")</f>
        <v/>
      </c>
      <c r="I151" s="210" t="str">
        <f>IF('Testing information'!A168&gt;0,'Testing information'!A168,"")</f>
        <v/>
      </c>
      <c r="J151" s="27" t="str">
        <f>IF('Testing information'!AG168="BLOOD CARD","B",IF('Testing information'!AH168="Hair Card","H",IF('Testing information'!AI168="AllFlex Tags","T","")))</f>
        <v/>
      </c>
      <c r="K151" s="28" t="str">
        <f>IF('Request Testing'!J168&gt;0,IF(OR(Y151="K",AA151="K"),(CONCATENATE(AH151," ALTS ",'Request Testing'!J168))),AH151)</f>
        <v/>
      </c>
      <c r="L151" t="str">
        <f>IF('Testing information'!V168="AM","K","")</f>
        <v/>
      </c>
      <c r="M151" t="str">
        <f>IF('Testing information'!W168="NH","K","")</f>
        <v/>
      </c>
      <c r="N151" t="str">
        <f>IF('Testing information'!X168="CA","K","")</f>
        <v/>
      </c>
      <c r="O151" t="str">
        <f>IF('Testing information'!Y168="DD","K","")</f>
        <v/>
      </c>
      <c r="P151" t="str">
        <f>IF('Testing information'!AA168="PHA","K","")</f>
        <v/>
      </c>
      <c r="Q151" t="str">
        <f>IF('Testing information'!Z168="TH","K","")</f>
        <v/>
      </c>
      <c r="R151" t="str">
        <f>IF('Testing information'!AB168="OS","K","")</f>
        <v/>
      </c>
      <c r="S151" t="str">
        <f>IF('Testing information'!AR168="OH","K","")</f>
        <v/>
      </c>
      <c r="T151" s="23" t="str">
        <f>IF('Testing information'!Q168="","","K")</f>
        <v/>
      </c>
      <c r="U151" t="str">
        <f>IF('Testing information'!AQ168="RC","K","")</f>
        <v/>
      </c>
      <c r="V151" s="23" t="str">
        <f>IF('Testing information'!P168="","","K")</f>
        <v/>
      </c>
      <c r="W151" t="str">
        <f>IF('Testing information'!AS168="BVD","K","")</f>
        <v/>
      </c>
      <c r="X151" t="str">
        <f>IF('Testing information'!AP168="DL","K","")</f>
        <v/>
      </c>
      <c r="Y151" t="str">
        <f>IF('Testing information'!AM168="PV","K","")</f>
        <v/>
      </c>
      <c r="Z151" t="str">
        <f t="shared" si="11"/>
        <v/>
      </c>
      <c r="AA151" s="29" t="str">
        <f t="shared" si="8"/>
        <v/>
      </c>
      <c r="AB151" t="str">
        <f>IF('Testing information'!AJ168="GGP-HD","K","")</f>
        <v/>
      </c>
      <c r="AC151" t="str">
        <f>IF('Testing information'!AK168="GGP-LD","K","")</f>
        <v/>
      </c>
      <c r="AD151" t="str">
        <f>IF('Testing information'!AK168="CHR","K","")</f>
        <v/>
      </c>
      <c r="AE151" t="str">
        <f>IF('Testing information'!AL168="GGP-uLD","K","")</f>
        <v/>
      </c>
      <c r="AF151" t="str">
        <f>IF('Testing information'!BA168="Run Panel","DP2","")</f>
        <v/>
      </c>
      <c r="AG151" t="str">
        <f t="shared" si="9"/>
        <v/>
      </c>
      <c r="AH151" s="28" t="str">
        <f t="shared" si="10"/>
        <v/>
      </c>
    </row>
    <row r="152" spans="1:34" ht="14.85" customHeight="1">
      <c r="A152" s="25" t="str">
        <f>IF('Testing information'!AE169="X",'Request Testing'!$C$10,"")</f>
        <v/>
      </c>
      <c r="B152" s="26" t="str">
        <f>IF('Testing information'!AM169="","",A152)</f>
        <v/>
      </c>
      <c r="C152" t="str">
        <f>IF('Testing information'!G169&gt;0,'Testing information'!G169,"")</f>
        <v/>
      </c>
      <c r="D152" s="23" t="str">
        <f>IF('Request Testing'!G169&lt;1,'Testing information'!B169,"")</f>
        <v/>
      </c>
      <c r="E152" t="str">
        <f>IF('Request Testing'!G169&lt;1,'Testing information'!AF169,"")</f>
        <v/>
      </c>
      <c r="F152" s="23" t="str">
        <f>IF(OR('Request Testing'!L169&gt;0,'Request Testing'!M169&gt;0,'Request Testing'!N169&gt;0,'Request Testing'!O169&gt;0),'Request Testing'!I169,"")</f>
        <v/>
      </c>
      <c r="G152" s="23" t="str">
        <f>IF('Testing information'!J169="","",'Testing information'!J169)</f>
        <v/>
      </c>
      <c r="H152" s="23" t="str">
        <f>IF(OR('Request Testing'!L169&gt;0,'Request Testing'!M169&gt;0,'Request Testing'!N169&gt;0,'Request Testing'!O169&gt;0),'Request Testing'!K169,"")</f>
        <v/>
      </c>
      <c r="I152" s="210" t="str">
        <f>IF('Testing information'!A169&gt;0,'Testing information'!A169,"")</f>
        <v/>
      </c>
      <c r="J152" s="27" t="str">
        <f>IF('Testing information'!AG169="BLOOD CARD","B",IF('Testing information'!AH169="Hair Card","H",IF('Testing information'!AI169="AllFlex Tags","T","")))</f>
        <v/>
      </c>
      <c r="K152" s="28" t="str">
        <f>IF('Request Testing'!J169&gt;0,IF(OR(Y152="K",AA152="K"),(CONCATENATE(AH152," ALTS ",'Request Testing'!J169))),AH152)</f>
        <v/>
      </c>
      <c r="L152" t="str">
        <f>IF('Testing information'!V169="AM","K","")</f>
        <v/>
      </c>
      <c r="M152" t="str">
        <f>IF('Testing information'!W169="NH","K","")</f>
        <v/>
      </c>
      <c r="N152" t="str">
        <f>IF('Testing information'!X169="CA","K","")</f>
        <v/>
      </c>
      <c r="O152" t="str">
        <f>IF('Testing information'!Y169="DD","K","")</f>
        <v/>
      </c>
      <c r="P152" t="str">
        <f>IF('Testing information'!AA169="PHA","K","")</f>
        <v/>
      </c>
      <c r="Q152" t="str">
        <f>IF('Testing information'!Z169="TH","K","")</f>
        <v/>
      </c>
      <c r="R152" t="str">
        <f>IF('Testing information'!AB169="OS","K","")</f>
        <v/>
      </c>
      <c r="S152" t="str">
        <f>IF('Testing information'!AR169="OH","K","")</f>
        <v/>
      </c>
      <c r="T152" s="23" t="str">
        <f>IF('Testing information'!Q169="","","K")</f>
        <v/>
      </c>
      <c r="U152" t="str">
        <f>IF('Testing information'!AQ169="RC","K","")</f>
        <v/>
      </c>
      <c r="V152" s="23" t="str">
        <f>IF('Testing information'!P169="","","K")</f>
        <v/>
      </c>
      <c r="W152" t="str">
        <f>IF('Testing information'!AS169="BVD","K","")</f>
        <v/>
      </c>
      <c r="X152" t="str">
        <f>IF('Testing information'!AP169="DL","K","")</f>
        <v/>
      </c>
      <c r="Y152" t="str">
        <f>IF('Testing information'!AM169="PV","K","")</f>
        <v/>
      </c>
      <c r="Z152" t="str">
        <f t="shared" si="11"/>
        <v/>
      </c>
      <c r="AA152" s="29" t="str">
        <f t="shared" si="8"/>
        <v/>
      </c>
      <c r="AB152" t="str">
        <f>IF('Testing information'!AJ169="GGP-HD","K","")</f>
        <v/>
      </c>
      <c r="AC152" t="str">
        <f>IF('Testing information'!AK169="GGP-LD","K","")</f>
        <v/>
      </c>
      <c r="AD152" t="str">
        <f>IF('Testing information'!AK169="CHR","K","")</f>
        <v/>
      </c>
      <c r="AE152" t="str">
        <f>IF('Testing information'!AL169="GGP-uLD","K","")</f>
        <v/>
      </c>
      <c r="AF152" t="str">
        <f>IF('Testing information'!BA169="Run Panel","DP2","")</f>
        <v/>
      </c>
      <c r="AG152" t="str">
        <f t="shared" si="9"/>
        <v/>
      </c>
      <c r="AH152" s="28" t="str">
        <f t="shared" si="10"/>
        <v/>
      </c>
    </row>
    <row r="153" spans="1:34" ht="14.85" customHeight="1">
      <c r="A153" s="25" t="str">
        <f>IF('Testing information'!AE170="X",'Request Testing'!$C$10,"")</f>
        <v/>
      </c>
      <c r="B153" s="26" t="str">
        <f>IF('Testing information'!AM170="","",A153)</f>
        <v/>
      </c>
      <c r="C153" t="str">
        <f>IF('Testing information'!G170&gt;0,'Testing information'!G170,"")</f>
        <v/>
      </c>
      <c r="D153" s="23" t="str">
        <f>IF('Request Testing'!G170&lt;1,'Testing information'!B170,"")</f>
        <v/>
      </c>
      <c r="E153" t="str">
        <f>IF('Request Testing'!G170&lt;1,'Testing information'!AF170,"")</f>
        <v/>
      </c>
      <c r="F153" s="23" t="str">
        <f>IF(OR('Request Testing'!L170&gt;0,'Request Testing'!M170&gt;0,'Request Testing'!N170&gt;0,'Request Testing'!O170&gt;0),'Request Testing'!I170,"")</f>
        <v/>
      </c>
      <c r="G153" s="23" t="str">
        <f>IF('Testing information'!J170="","",'Testing information'!J170)</f>
        <v/>
      </c>
      <c r="H153" s="23" t="str">
        <f>IF(OR('Request Testing'!L170&gt;0,'Request Testing'!M170&gt;0,'Request Testing'!N170&gt;0,'Request Testing'!O170&gt;0),'Request Testing'!K170,"")</f>
        <v/>
      </c>
      <c r="I153" s="210" t="str">
        <f>IF('Testing information'!A170&gt;0,'Testing information'!A170,"")</f>
        <v/>
      </c>
      <c r="J153" s="27" t="str">
        <f>IF('Testing information'!AG170="BLOOD CARD","B",IF('Testing information'!AH170="Hair Card","H",IF('Testing information'!AI170="AllFlex Tags","T","")))</f>
        <v/>
      </c>
      <c r="K153" s="28" t="str">
        <f>IF('Request Testing'!J170&gt;0,IF(OR(Y153="K",AA153="K"),(CONCATENATE(AH153," ALTS ",'Request Testing'!J170))),AH153)</f>
        <v/>
      </c>
      <c r="L153" t="str">
        <f>IF('Testing information'!V170="AM","K","")</f>
        <v/>
      </c>
      <c r="M153" t="str">
        <f>IF('Testing information'!W170="NH","K","")</f>
        <v/>
      </c>
      <c r="N153" t="str">
        <f>IF('Testing information'!X170="CA","K","")</f>
        <v/>
      </c>
      <c r="O153" t="str">
        <f>IF('Testing information'!Y170="DD","K","")</f>
        <v/>
      </c>
      <c r="P153" t="str">
        <f>IF('Testing information'!AA170="PHA","K","")</f>
        <v/>
      </c>
      <c r="Q153" t="str">
        <f>IF('Testing information'!Z170="TH","K","")</f>
        <v/>
      </c>
      <c r="R153" t="str">
        <f>IF('Testing information'!AB170="OS","K","")</f>
        <v/>
      </c>
      <c r="S153" t="str">
        <f>IF('Testing information'!AR170="OH","K","")</f>
        <v/>
      </c>
      <c r="T153" s="23" t="str">
        <f>IF('Testing information'!Q170="","","K")</f>
        <v/>
      </c>
      <c r="U153" t="str">
        <f>IF('Testing information'!AQ170="RC","K","")</f>
        <v/>
      </c>
      <c r="V153" s="23" t="str">
        <f>IF('Testing information'!P170="","","K")</f>
        <v/>
      </c>
      <c r="W153" t="str">
        <f>IF('Testing information'!AS170="BVD","K","")</f>
        <v/>
      </c>
      <c r="X153" t="str">
        <f>IF('Testing information'!AP170="DL","K","")</f>
        <v/>
      </c>
      <c r="Y153" t="str">
        <f>IF('Testing information'!AM170="PV","K","")</f>
        <v/>
      </c>
      <c r="Z153" t="str">
        <f t="shared" si="11"/>
        <v/>
      </c>
      <c r="AA153" s="29" t="str">
        <f t="shared" si="8"/>
        <v/>
      </c>
      <c r="AB153" t="str">
        <f>IF('Testing information'!AJ170="GGP-HD","K","")</f>
        <v/>
      </c>
      <c r="AC153" t="str">
        <f>IF('Testing information'!AK170="GGP-LD","K","")</f>
        <v/>
      </c>
      <c r="AD153" t="str">
        <f>IF('Testing information'!AK170="CHR","K","")</f>
        <v/>
      </c>
      <c r="AE153" t="str">
        <f>IF('Testing information'!AL170="GGP-uLD","K","")</f>
        <v/>
      </c>
      <c r="AF153" t="str">
        <f>IF('Testing information'!BA170="Run Panel","DP2","")</f>
        <v/>
      </c>
      <c r="AG153" t="str">
        <f t="shared" si="9"/>
        <v/>
      </c>
      <c r="AH153" s="28" t="str">
        <f t="shared" si="10"/>
        <v/>
      </c>
    </row>
    <row r="154" spans="1:34" ht="14.85" customHeight="1">
      <c r="A154" s="25" t="str">
        <f>IF('Testing information'!AE171="X",'Request Testing'!$C$10,"")</f>
        <v/>
      </c>
      <c r="B154" s="26" t="str">
        <f>IF('Testing information'!AM171="","",A154)</f>
        <v/>
      </c>
      <c r="C154" t="str">
        <f>IF('Testing information'!G171&gt;0,'Testing information'!G171,"")</f>
        <v/>
      </c>
      <c r="D154" s="23" t="str">
        <f>IF('Request Testing'!G171&lt;1,'Testing information'!B171,"")</f>
        <v/>
      </c>
      <c r="E154" t="str">
        <f>IF('Request Testing'!G171&lt;1,'Testing information'!AF171,"")</f>
        <v/>
      </c>
      <c r="F154" s="23" t="str">
        <f>IF(OR('Request Testing'!L171&gt;0,'Request Testing'!M171&gt;0,'Request Testing'!N171&gt;0,'Request Testing'!O171&gt;0),'Request Testing'!I171,"")</f>
        <v/>
      </c>
      <c r="G154" s="23" t="str">
        <f>IF('Testing information'!J171="","",'Testing information'!J171)</f>
        <v/>
      </c>
      <c r="H154" s="23" t="str">
        <f>IF(OR('Request Testing'!L171&gt;0,'Request Testing'!M171&gt;0,'Request Testing'!N171&gt;0,'Request Testing'!O171&gt;0),'Request Testing'!K171,"")</f>
        <v/>
      </c>
      <c r="I154" s="210" t="str">
        <f>IF('Testing information'!A171&gt;0,'Testing information'!A171,"")</f>
        <v/>
      </c>
      <c r="J154" s="27" t="str">
        <f>IF('Testing information'!AG171="BLOOD CARD","B",IF('Testing information'!AH171="Hair Card","H",IF('Testing information'!AI171="AllFlex Tags","T","")))</f>
        <v/>
      </c>
      <c r="K154" s="28" t="str">
        <f>IF('Request Testing'!J171&gt;0,IF(OR(Y154="K",AA154="K"),(CONCATENATE(AH154," ALTS ",'Request Testing'!J171))),AH154)</f>
        <v/>
      </c>
      <c r="L154" t="str">
        <f>IF('Testing information'!V171="AM","K","")</f>
        <v/>
      </c>
      <c r="M154" t="str">
        <f>IF('Testing information'!W171="NH","K","")</f>
        <v/>
      </c>
      <c r="N154" t="str">
        <f>IF('Testing information'!X171="CA","K","")</f>
        <v/>
      </c>
      <c r="O154" t="str">
        <f>IF('Testing information'!Y171="DD","K","")</f>
        <v/>
      </c>
      <c r="P154" t="str">
        <f>IF('Testing information'!AA171="PHA","K","")</f>
        <v/>
      </c>
      <c r="Q154" t="str">
        <f>IF('Testing information'!Z171="TH","K","")</f>
        <v/>
      </c>
      <c r="R154" t="str">
        <f>IF('Testing information'!AB171="OS","K","")</f>
        <v/>
      </c>
      <c r="S154" t="str">
        <f>IF('Testing information'!AR171="OH","K","")</f>
        <v/>
      </c>
      <c r="T154" s="23" t="str">
        <f>IF('Testing information'!Q171="","","K")</f>
        <v/>
      </c>
      <c r="U154" t="str">
        <f>IF('Testing information'!AQ171="RC","K","")</f>
        <v/>
      </c>
      <c r="V154" s="23" t="str">
        <f>IF('Testing information'!P171="","","K")</f>
        <v/>
      </c>
      <c r="W154" t="str">
        <f>IF('Testing information'!AS171="BVD","K","")</f>
        <v/>
      </c>
      <c r="X154" t="str">
        <f>IF('Testing information'!AP171="DL","K","")</f>
        <v/>
      </c>
      <c r="Y154" t="str">
        <f>IF('Testing information'!AM171="PV","K","")</f>
        <v/>
      </c>
      <c r="Z154" t="str">
        <f t="shared" si="11"/>
        <v/>
      </c>
      <c r="AA154" s="29" t="str">
        <f t="shared" si="8"/>
        <v/>
      </c>
      <c r="AB154" t="str">
        <f>IF('Testing information'!AJ171="GGP-HD","K","")</f>
        <v/>
      </c>
      <c r="AC154" t="str">
        <f>IF('Testing information'!AK171="GGP-LD","K","")</f>
        <v/>
      </c>
      <c r="AD154" t="str">
        <f>IF('Testing information'!AK171="CHR","K","")</f>
        <v/>
      </c>
      <c r="AE154" t="str">
        <f>IF('Testing information'!AL171="GGP-uLD","K","")</f>
        <v/>
      </c>
      <c r="AF154" t="str">
        <f>IF('Testing information'!BA171="Run Panel","DP2","")</f>
        <v/>
      </c>
      <c r="AG154" t="str">
        <f t="shared" si="9"/>
        <v/>
      </c>
      <c r="AH154" s="28" t="str">
        <f t="shared" si="10"/>
        <v/>
      </c>
    </row>
    <row r="155" spans="1:34" ht="14.85" customHeight="1">
      <c r="A155" s="25" t="str">
        <f>IF('Testing information'!AE172="X",'Request Testing'!$C$10,"")</f>
        <v/>
      </c>
      <c r="B155" s="26" t="str">
        <f>IF('Testing information'!AM172="","",A155)</f>
        <v/>
      </c>
      <c r="C155" t="str">
        <f>IF('Testing information'!G172&gt;0,'Testing information'!G172,"")</f>
        <v/>
      </c>
      <c r="D155" s="23" t="str">
        <f>IF('Request Testing'!G172&lt;1,'Testing information'!B172,"")</f>
        <v/>
      </c>
      <c r="E155" t="str">
        <f>IF('Request Testing'!G172&lt;1,'Testing information'!AF172,"")</f>
        <v/>
      </c>
      <c r="F155" s="23" t="str">
        <f>IF(OR('Request Testing'!L172&gt;0,'Request Testing'!M172&gt;0,'Request Testing'!N172&gt;0,'Request Testing'!O172&gt;0),'Request Testing'!I172,"")</f>
        <v/>
      </c>
      <c r="G155" s="23" t="str">
        <f>IF('Testing information'!J172="","",'Testing information'!J172)</f>
        <v/>
      </c>
      <c r="H155" s="23" t="str">
        <f>IF(OR('Request Testing'!L172&gt;0,'Request Testing'!M172&gt;0,'Request Testing'!N172&gt;0,'Request Testing'!O172&gt;0),'Request Testing'!K172,"")</f>
        <v/>
      </c>
      <c r="I155" s="210" t="str">
        <f>IF('Testing information'!A172&gt;0,'Testing information'!A172,"")</f>
        <v/>
      </c>
      <c r="J155" s="27" t="str">
        <f>IF('Testing information'!AG172="BLOOD CARD","B",IF('Testing information'!AH172="Hair Card","H",IF('Testing information'!AI172="AllFlex Tags","T","")))</f>
        <v/>
      </c>
      <c r="K155" s="28" t="str">
        <f>IF('Request Testing'!J172&gt;0,IF(OR(Y155="K",AA155="K"),(CONCATENATE(AH155," ALTS ",'Request Testing'!J172))),AH155)</f>
        <v/>
      </c>
      <c r="L155" t="str">
        <f>IF('Testing information'!V172="AM","K","")</f>
        <v/>
      </c>
      <c r="M155" t="str">
        <f>IF('Testing information'!W172="NH","K","")</f>
        <v/>
      </c>
      <c r="N155" t="str">
        <f>IF('Testing information'!X172="CA","K","")</f>
        <v/>
      </c>
      <c r="O155" t="str">
        <f>IF('Testing information'!Y172="DD","K","")</f>
        <v/>
      </c>
      <c r="P155" t="str">
        <f>IF('Testing information'!AA172="PHA","K","")</f>
        <v/>
      </c>
      <c r="Q155" t="str">
        <f>IF('Testing information'!Z172="TH","K","")</f>
        <v/>
      </c>
      <c r="R155" t="str">
        <f>IF('Testing information'!AB172="OS","K","")</f>
        <v/>
      </c>
      <c r="S155" t="str">
        <f>IF('Testing information'!AR172="OH","K","")</f>
        <v/>
      </c>
      <c r="T155" s="23" t="str">
        <f>IF('Testing information'!Q172="","","K")</f>
        <v/>
      </c>
      <c r="U155" t="str">
        <f>IF('Testing information'!AQ172="RC","K","")</f>
        <v/>
      </c>
      <c r="V155" s="23" t="str">
        <f>IF('Testing information'!P172="","","K")</f>
        <v/>
      </c>
      <c r="W155" t="str">
        <f>IF('Testing information'!AS172="BVD","K","")</f>
        <v/>
      </c>
      <c r="X155" t="str">
        <f>IF('Testing information'!AP172="DL","K","")</f>
        <v/>
      </c>
      <c r="Y155" t="str">
        <f>IF('Testing information'!AM172="PV","K","")</f>
        <v/>
      </c>
      <c r="Z155" t="str">
        <f t="shared" si="11"/>
        <v/>
      </c>
      <c r="AA155" s="29" t="str">
        <f t="shared" si="8"/>
        <v/>
      </c>
      <c r="AB155" t="str">
        <f>IF('Testing information'!AJ172="GGP-HD","K","")</f>
        <v/>
      </c>
      <c r="AC155" t="str">
        <f>IF('Testing information'!AK172="GGP-LD","K","")</f>
        <v/>
      </c>
      <c r="AD155" t="str">
        <f>IF('Testing information'!AK172="CHR","K","")</f>
        <v/>
      </c>
      <c r="AE155" t="str">
        <f>IF('Testing information'!AL172="GGP-uLD","K","")</f>
        <v/>
      </c>
      <c r="AF155" t="str">
        <f>IF('Testing information'!BA172="Run Panel","DP2","")</f>
        <v/>
      </c>
      <c r="AG155" t="str">
        <f t="shared" si="9"/>
        <v/>
      </c>
      <c r="AH155" s="28" t="str">
        <f t="shared" si="10"/>
        <v/>
      </c>
    </row>
    <row r="156" spans="1:34" ht="14.85" customHeight="1">
      <c r="A156" s="25" t="str">
        <f>IF('Testing information'!AE173="X",'Request Testing'!$C$10,"")</f>
        <v/>
      </c>
      <c r="B156" s="26" t="str">
        <f>IF('Testing information'!AM173="","",A156)</f>
        <v/>
      </c>
      <c r="C156" t="str">
        <f>IF('Testing information'!G173&gt;0,'Testing information'!G173,"")</f>
        <v/>
      </c>
      <c r="D156" s="23" t="str">
        <f>IF('Request Testing'!G173&lt;1,'Testing information'!B173,"")</f>
        <v/>
      </c>
      <c r="E156" t="str">
        <f>IF('Request Testing'!G173&lt;1,'Testing information'!AF173,"")</f>
        <v/>
      </c>
      <c r="F156" s="23" t="str">
        <f>IF(OR('Request Testing'!L173&gt;0,'Request Testing'!M173&gt;0,'Request Testing'!N173&gt;0,'Request Testing'!O173&gt;0),'Request Testing'!I173,"")</f>
        <v/>
      </c>
      <c r="G156" s="23" t="str">
        <f>IF('Testing information'!J173="","",'Testing information'!J173)</f>
        <v/>
      </c>
      <c r="H156" s="23" t="str">
        <f>IF(OR('Request Testing'!L173&gt;0,'Request Testing'!M173&gt;0,'Request Testing'!N173&gt;0,'Request Testing'!O173&gt;0),'Request Testing'!K173,"")</f>
        <v/>
      </c>
      <c r="I156" s="210" t="str">
        <f>IF('Testing information'!A173&gt;0,'Testing information'!A173,"")</f>
        <v/>
      </c>
      <c r="J156" s="27" t="str">
        <f>IF('Testing information'!AG173="BLOOD CARD","B",IF('Testing information'!AH173="Hair Card","H",IF('Testing information'!AI173="AllFlex Tags","T","")))</f>
        <v/>
      </c>
      <c r="K156" s="28" t="str">
        <f>IF('Request Testing'!J173&gt;0,IF(OR(Y156="K",AA156="K"),(CONCATENATE(AH156," ALTS ",'Request Testing'!J173))),AH156)</f>
        <v/>
      </c>
      <c r="L156" t="str">
        <f>IF('Testing information'!V173="AM","K","")</f>
        <v/>
      </c>
      <c r="M156" t="str">
        <f>IF('Testing information'!W173="NH","K","")</f>
        <v/>
      </c>
      <c r="N156" t="str">
        <f>IF('Testing information'!X173="CA","K","")</f>
        <v/>
      </c>
      <c r="O156" t="str">
        <f>IF('Testing information'!Y173="DD","K","")</f>
        <v/>
      </c>
      <c r="P156" t="str">
        <f>IF('Testing information'!AA173="PHA","K","")</f>
        <v/>
      </c>
      <c r="Q156" t="str">
        <f>IF('Testing information'!Z173="TH","K","")</f>
        <v/>
      </c>
      <c r="R156" t="str">
        <f>IF('Testing information'!AB173="OS","K","")</f>
        <v/>
      </c>
      <c r="S156" t="str">
        <f>IF('Testing information'!AR173="OH","K","")</f>
        <v/>
      </c>
      <c r="T156" s="23" t="str">
        <f>IF('Testing information'!Q173="","","K")</f>
        <v/>
      </c>
      <c r="U156" t="str">
        <f>IF('Testing information'!AQ173="RC","K","")</f>
        <v/>
      </c>
      <c r="V156" s="23" t="str">
        <f>IF('Testing information'!P173="","","K")</f>
        <v/>
      </c>
      <c r="W156" t="str">
        <f>IF('Testing information'!AS173="BVD","K","")</f>
        <v/>
      </c>
      <c r="X156" t="str">
        <f>IF('Testing information'!AP173="DL","K","")</f>
        <v/>
      </c>
      <c r="Y156" t="str">
        <f>IF('Testing information'!AM173="PV","K","")</f>
        <v/>
      </c>
      <c r="Z156" t="str">
        <f t="shared" si="11"/>
        <v/>
      </c>
      <c r="AA156" s="29" t="str">
        <f t="shared" si="8"/>
        <v/>
      </c>
      <c r="AB156" t="str">
        <f>IF('Testing information'!AJ173="GGP-HD","K","")</f>
        <v/>
      </c>
      <c r="AC156" t="str">
        <f>IF('Testing information'!AK173="GGP-LD","K","")</f>
        <v/>
      </c>
      <c r="AD156" t="str">
        <f>IF('Testing information'!AK173="CHR","K","")</f>
        <v/>
      </c>
      <c r="AE156" t="str">
        <f>IF('Testing information'!AL173="GGP-uLD","K","")</f>
        <v/>
      </c>
      <c r="AF156" t="str">
        <f>IF('Testing information'!BA173="Run Panel","DP2","")</f>
        <v/>
      </c>
      <c r="AG156" t="str">
        <f t="shared" si="9"/>
        <v/>
      </c>
      <c r="AH156" s="28" t="str">
        <f t="shared" si="10"/>
        <v/>
      </c>
    </row>
    <row r="157" spans="1:34" ht="14.85" customHeight="1">
      <c r="A157" s="25" t="str">
        <f>IF('Testing information'!AE174="X",'Request Testing'!$C$10,"")</f>
        <v/>
      </c>
      <c r="B157" s="26" t="str">
        <f>IF('Testing information'!AM174="","",A157)</f>
        <v/>
      </c>
      <c r="C157" t="str">
        <f>IF('Testing information'!G174&gt;0,'Testing information'!G174,"")</f>
        <v/>
      </c>
      <c r="D157" s="23" t="str">
        <f>IF('Request Testing'!G174&lt;1,'Testing information'!B174,"")</f>
        <v/>
      </c>
      <c r="E157" t="str">
        <f>IF('Request Testing'!G174&lt;1,'Testing information'!AF174,"")</f>
        <v/>
      </c>
      <c r="F157" s="23" t="str">
        <f>IF(OR('Request Testing'!L174&gt;0,'Request Testing'!M174&gt;0,'Request Testing'!N174&gt;0,'Request Testing'!O174&gt;0),'Request Testing'!I174,"")</f>
        <v/>
      </c>
      <c r="G157" s="23" t="str">
        <f>IF('Testing information'!J174="","",'Testing information'!J174)</f>
        <v/>
      </c>
      <c r="H157" s="23" t="str">
        <f>IF(OR('Request Testing'!L174&gt;0,'Request Testing'!M174&gt;0,'Request Testing'!N174&gt;0,'Request Testing'!O174&gt;0),'Request Testing'!K174,"")</f>
        <v/>
      </c>
      <c r="I157" s="210" t="str">
        <f>IF('Testing information'!A174&gt;0,'Testing information'!A174,"")</f>
        <v/>
      </c>
      <c r="J157" s="27" t="str">
        <f>IF('Testing information'!AG174="BLOOD CARD","B",IF('Testing information'!AH174="Hair Card","H",IF('Testing information'!AI174="AllFlex Tags","T","")))</f>
        <v/>
      </c>
      <c r="K157" s="28" t="str">
        <f>IF('Request Testing'!J174&gt;0,IF(OR(Y157="K",AA157="K"),(CONCATENATE(AH157," ALTS ",'Request Testing'!J174))),AH157)</f>
        <v/>
      </c>
      <c r="L157" t="str">
        <f>IF('Testing information'!V174="AM","K","")</f>
        <v/>
      </c>
      <c r="M157" t="str">
        <f>IF('Testing information'!W174="NH","K","")</f>
        <v/>
      </c>
      <c r="N157" t="str">
        <f>IF('Testing information'!X174="CA","K","")</f>
        <v/>
      </c>
      <c r="O157" t="str">
        <f>IF('Testing information'!Y174="DD","K","")</f>
        <v/>
      </c>
      <c r="P157" t="str">
        <f>IF('Testing information'!AA174="PHA","K","")</f>
        <v/>
      </c>
      <c r="Q157" t="str">
        <f>IF('Testing information'!Z174="TH","K","")</f>
        <v/>
      </c>
      <c r="R157" t="str">
        <f>IF('Testing information'!AB174="OS","K","")</f>
        <v/>
      </c>
      <c r="S157" t="str">
        <f>IF('Testing information'!AR174="OH","K","")</f>
        <v/>
      </c>
      <c r="T157" s="23" t="str">
        <f>IF('Testing information'!Q174="","","K")</f>
        <v/>
      </c>
      <c r="U157" t="str">
        <f>IF('Testing information'!AQ174="RC","K","")</f>
        <v/>
      </c>
      <c r="V157" s="23" t="str">
        <f>IF('Testing information'!P174="","","K")</f>
        <v/>
      </c>
      <c r="W157" t="str">
        <f>IF('Testing information'!AS174="BVD","K","")</f>
        <v/>
      </c>
      <c r="X157" t="str">
        <f>IF('Testing information'!AP174="DL","K","")</f>
        <v/>
      </c>
      <c r="Y157" t="str">
        <f>IF('Testing information'!AM174="PV","K","")</f>
        <v/>
      </c>
      <c r="Z157" t="str">
        <f t="shared" si="11"/>
        <v/>
      </c>
      <c r="AA157" s="29" t="str">
        <f t="shared" si="8"/>
        <v/>
      </c>
      <c r="AB157" t="str">
        <f>IF('Testing information'!AJ174="GGP-HD","K","")</f>
        <v/>
      </c>
      <c r="AC157" t="str">
        <f>IF('Testing information'!AK174="GGP-LD","K","")</f>
        <v/>
      </c>
      <c r="AD157" t="str">
        <f>IF('Testing information'!AK174="CHR","K","")</f>
        <v/>
      </c>
      <c r="AE157" t="str">
        <f>IF('Testing information'!AL174="GGP-uLD","K","")</f>
        <v/>
      </c>
      <c r="AF157" t="str">
        <f>IF('Testing information'!BA174="Run Panel","DP2","")</f>
        <v/>
      </c>
      <c r="AG157" t="str">
        <f t="shared" si="9"/>
        <v/>
      </c>
      <c r="AH157" s="28" t="str">
        <f t="shared" si="10"/>
        <v/>
      </c>
    </row>
    <row r="158" spans="1:34" ht="14.85" customHeight="1">
      <c r="A158" s="25" t="str">
        <f>IF('Testing information'!AE175="X",'Request Testing'!$C$10,"")</f>
        <v/>
      </c>
      <c r="B158" s="26" t="str">
        <f>IF('Testing information'!AM175="","",A158)</f>
        <v/>
      </c>
      <c r="C158" t="str">
        <f>IF('Testing information'!G175&gt;0,'Testing information'!G175,"")</f>
        <v/>
      </c>
      <c r="D158" s="23" t="str">
        <f>IF('Request Testing'!G175&lt;1,'Testing information'!B175,"")</f>
        <v/>
      </c>
      <c r="E158" t="str">
        <f>IF('Request Testing'!G175&lt;1,'Testing information'!AF175,"")</f>
        <v/>
      </c>
      <c r="F158" s="23" t="str">
        <f>IF(OR('Request Testing'!L175&gt;0,'Request Testing'!M175&gt;0,'Request Testing'!N175&gt;0,'Request Testing'!O175&gt;0),'Request Testing'!I175,"")</f>
        <v/>
      </c>
      <c r="G158" s="23" t="str">
        <f>IF('Testing information'!J175="","",'Testing information'!J175)</f>
        <v/>
      </c>
      <c r="H158" s="23" t="str">
        <f>IF(OR('Request Testing'!L175&gt;0,'Request Testing'!M175&gt;0,'Request Testing'!N175&gt;0,'Request Testing'!O175&gt;0),'Request Testing'!K175,"")</f>
        <v/>
      </c>
      <c r="I158" s="210" t="str">
        <f>IF('Testing information'!A175&gt;0,'Testing information'!A175,"")</f>
        <v/>
      </c>
      <c r="J158" s="27" t="str">
        <f>IF('Testing information'!AG175="BLOOD CARD","B",IF('Testing information'!AH175="Hair Card","H",IF('Testing information'!AI175="AllFlex Tags","T","")))</f>
        <v/>
      </c>
      <c r="K158" s="28" t="str">
        <f>IF('Request Testing'!J175&gt;0,IF(OR(Y158="K",AA158="K"),(CONCATENATE(AH158," ALTS ",'Request Testing'!J175))),AH158)</f>
        <v/>
      </c>
      <c r="L158" t="str">
        <f>IF('Testing information'!V175="AM","K","")</f>
        <v/>
      </c>
      <c r="M158" t="str">
        <f>IF('Testing information'!W175="NH","K","")</f>
        <v/>
      </c>
      <c r="N158" t="str">
        <f>IF('Testing information'!X175="CA","K","")</f>
        <v/>
      </c>
      <c r="O158" t="str">
        <f>IF('Testing information'!Y175="DD","K","")</f>
        <v/>
      </c>
      <c r="P158" t="str">
        <f>IF('Testing information'!AA175="PHA","K","")</f>
        <v/>
      </c>
      <c r="Q158" t="str">
        <f>IF('Testing information'!Z175="TH","K","")</f>
        <v/>
      </c>
      <c r="R158" t="str">
        <f>IF('Testing information'!AB175="OS","K","")</f>
        <v/>
      </c>
      <c r="S158" t="str">
        <f>IF('Testing information'!AR175="OH","K","")</f>
        <v/>
      </c>
      <c r="T158" s="23" t="str">
        <f>IF('Testing information'!Q175="","","K")</f>
        <v/>
      </c>
      <c r="U158" t="str">
        <f>IF('Testing information'!AQ175="RC","K","")</f>
        <v/>
      </c>
      <c r="V158" s="23" t="str">
        <f>IF('Testing information'!P175="","","K")</f>
        <v/>
      </c>
      <c r="W158" t="str">
        <f>IF('Testing information'!AS175="BVD","K","")</f>
        <v/>
      </c>
      <c r="X158" t="str">
        <f>IF('Testing information'!AP175="DL","K","")</f>
        <v/>
      </c>
      <c r="Y158" t="str">
        <f>IF('Testing information'!AM175="PV","K","")</f>
        <v/>
      </c>
      <c r="Z158" t="str">
        <f t="shared" si="11"/>
        <v/>
      </c>
      <c r="AA158" s="29" t="str">
        <f t="shared" si="8"/>
        <v/>
      </c>
      <c r="AB158" t="str">
        <f>IF('Testing information'!AJ175="GGP-HD","K","")</f>
        <v/>
      </c>
      <c r="AC158" t="str">
        <f>IF('Testing information'!AK175="GGP-LD","K","")</f>
        <v/>
      </c>
      <c r="AD158" t="str">
        <f>IF('Testing information'!AK175="CHR","K","")</f>
        <v/>
      </c>
      <c r="AE158" t="str">
        <f>IF('Testing information'!AL175="GGP-uLD","K","")</f>
        <v/>
      </c>
      <c r="AF158" t="str">
        <f>IF('Testing information'!BA175="Run Panel","DP2","")</f>
        <v/>
      </c>
      <c r="AG158" t="str">
        <f t="shared" si="9"/>
        <v/>
      </c>
      <c r="AH158" s="28" t="str">
        <f t="shared" si="10"/>
        <v/>
      </c>
    </row>
    <row r="159" spans="1:34" ht="14.85" customHeight="1">
      <c r="A159" s="25" t="str">
        <f>IF('Testing information'!AE176="X",'Request Testing'!$C$10,"")</f>
        <v/>
      </c>
      <c r="B159" s="26" t="str">
        <f>IF('Testing information'!AM176="","",A159)</f>
        <v/>
      </c>
      <c r="C159" t="str">
        <f>IF('Testing information'!G176&gt;0,'Testing information'!G176,"")</f>
        <v/>
      </c>
      <c r="D159" s="23" t="str">
        <f>IF('Request Testing'!G176&lt;1,'Testing information'!B176,"")</f>
        <v/>
      </c>
      <c r="E159" t="str">
        <f>IF('Request Testing'!G176&lt;1,'Testing information'!AF176,"")</f>
        <v/>
      </c>
      <c r="F159" s="23" t="str">
        <f>IF(OR('Request Testing'!L176&gt;0,'Request Testing'!M176&gt;0,'Request Testing'!N176&gt;0,'Request Testing'!O176&gt;0),'Request Testing'!I176,"")</f>
        <v/>
      </c>
      <c r="G159" s="23" t="str">
        <f>IF('Testing information'!J176="","",'Testing information'!J176)</f>
        <v/>
      </c>
      <c r="H159" s="23" t="str">
        <f>IF(OR('Request Testing'!L176&gt;0,'Request Testing'!M176&gt;0,'Request Testing'!N176&gt;0,'Request Testing'!O176&gt;0),'Request Testing'!K176,"")</f>
        <v/>
      </c>
      <c r="I159" s="210" t="str">
        <f>IF('Testing information'!A176&gt;0,'Testing information'!A176,"")</f>
        <v/>
      </c>
      <c r="J159" s="27" t="str">
        <f>IF('Testing information'!AG176="BLOOD CARD","B",IF('Testing information'!AH176="Hair Card","H",IF('Testing information'!AI176="AllFlex Tags","T","")))</f>
        <v/>
      </c>
      <c r="K159" s="28" t="str">
        <f>IF('Request Testing'!J176&gt;0,IF(OR(Y159="K",AA159="K"),(CONCATENATE(AH159," ALTS ",'Request Testing'!J176))),AH159)</f>
        <v/>
      </c>
      <c r="L159" t="str">
        <f>IF('Testing information'!V176="AM","K","")</f>
        <v/>
      </c>
      <c r="M159" t="str">
        <f>IF('Testing information'!W176="NH","K","")</f>
        <v/>
      </c>
      <c r="N159" t="str">
        <f>IF('Testing information'!X176="CA","K","")</f>
        <v/>
      </c>
      <c r="O159" t="str">
        <f>IF('Testing information'!Y176="DD","K","")</f>
        <v/>
      </c>
      <c r="P159" t="str">
        <f>IF('Testing information'!AA176="PHA","K","")</f>
        <v/>
      </c>
      <c r="Q159" t="str">
        <f>IF('Testing information'!Z176="TH","K","")</f>
        <v/>
      </c>
      <c r="R159" t="str">
        <f>IF('Testing information'!AB176="OS","K","")</f>
        <v/>
      </c>
      <c r="S159" t="str">
        <f>IF('Testing information'!AR176="OH","K","")</f>
        <v/>
      </c>
      <c r="T159" s="23" t="str">
        <f>IF('Testing information'!Q176="","","K")</f>
        <v/>
      </c>
      <c r="U159" t="str">
        <f>IF('Testing information'!AQ176="RC","K","")</f>
        <v/>
      </c>
      <c r="V159" s="23" t="str">
        <f>IF('Testing information'!P176="","","K")</f>
        <v/>
      </c>
      <c r="W159" t="str">
        <f>IF('Testing information'!AS176="BVD","K","")</f>
        <v/>
      </c>
      <c r="X159" t="str">
        <f>IF('Testing information'!AP176="DL","K","")</f>
        <v/>
      </c>
      <c r="Y159" t="str">
        <f>IF('Testing information'!AM176="PV","K","")</f>
        <v/>
      </c>
      <c r="Z159" t="str">
        <f t="shared" si="11"/>
        <v/>
      </c>
      <c r="AA159" s="29" t="str">
        <f t="shared" si="8"/>
        <v/>
      </c>
      <c r="AB159" t="str">
        <f>IF('Testing information'!AJ176="GGP-HD","K","")</f>
        <v/>
      </c>
      <c r="AC159" t="str">
        <f>IF('Testing information'!AK176="GGP-LD","K","")</f>
        <v/>
      </c>
      <c r="AD159" t="str">
        <f>IF('Testing information'!AK176="CHR","K","")</f>
        <v/>
      </c>
      <c r="AE159" t="str">
        <f>IF('Testing information'!AL176="GGP-uLD","K","")</f>
        <v/>
      </c>
      <c r="AF159" t="str">
        <f>IF('Testing information'!BA176="Run Panel","DP2","")</f>
        <v/>
      </c>
      <c r="AG159" t="str">
        <f t="shared" si="9"/>
        <v/>
      </c>
      <c r="AH159" s="28" t="str">
        <f t="shared" si="10"/>
        <v/>
      </c>
    </row>
    <row r="160" spans="1:34" ht="14.85" customHeight="1">
      <c r="A160" s="25" t="str">
        <f>IF('Testing information'!AE177="X",'Request Testing'!$C$10,"")</f>
        <v/>
      </c>
      <c r="B160" s="26" t="str">
        <f>IF('Testing information'!AM177="","",A160)</f>
        <v/>
      </c>
      <c r="C160" t="str">
        <f>IF('Testing information'!G177&gt;0,'Testing information'!G177,"")</f>
        <v/>
      </c>
      <c r="D160" s="23" t="str">
        <f>IF('Request Testing'!G177&lt;1,'Testing information'!B177,"")</f>
        <v/>
      </c>
      <c r="E160" t="str">
        <f>IF('Request Testing'!G177&lt;1,'Testing information'!AF177,"")</f>
        <v/>
      </c>
      <c r="F160" s="23" t="str">
        <f>IF(OR('Request Testing'!L177&gt;0,'Request Testing'!M177&gt;0,'Request Testing'!N177&gt;0,'Request Testing'!O177&gt;0),'Request Testing'!I177,"")</f>
        <v/>
      </c>
      <c r="G160" s="23" t="str">
        <f>IF('Testing information'!J177="","",'Testing information'!J177)</f>
        <v/>
      </c>
      <c r="H160" s="23" t="str">
        <f>IF(OR('Request Testing'!L177&gt;0,'Request Testing'!M177&gt;0,'Request Testing'!N177&gt;0,'Request Testing'!O177&gt;0),'Request Testing'!K177,"")</f>
        <v/>
      </c>
      <c r="I160" s="210" t="str">
        <f>IF('Testing information'!A177&gt;0,'Testing information'!A177,"")</f>
        <v/>
      </c>
      <c r="J160" s="27" t="str">
        <f>IF('Testing information'!AG177="BLOOD CARD","B",IF('Testing information'!AH177="Hair Card","H",IF('Testing information'!AI177="AllFlex Tags","T","")))</f>
        <v/>
      </c>
      <c r="K160" s="28" t="str">
        <f>IF('Request Testing'!J177&gt;0,IF(OR(Y160="K",AA160="K"),(CONCATENATE(AH160," ALTS ",'Request Testing'!J177))),AH160)</f>
        <v/>
      </c>
      <c r="L160" t="str">
        <f>IF('Testing information'!V177="AM","K","")</f>
        <v/>
      </c>
      <c r="M160" t="str">
        <f>IF('Testing information'!W177="NH","K","")</f>
        <v/>
      </c>
      <c r="N160" t="str">
        <f>IF('Testing information'!X177="CA","K","")</f>
        <v/>
      </c>
      <c r="O160" t="str">
        <f>IF('Testing information'!Y177="DD","K","")</f>
        <v/>
      </c>
      <c r="P160" t="str">
        <f>IF('Testing information'!AA177="PHA","K","")</f>
        <v/>
      </c>
      <c r="Q160" t="str">
        <f>IF('Testing information'!Z177="TH","K","")</f>
        <v/>
      </c>
      <c r="R160" t="str">
        <f>IF('Testing information'!AB177="OS","K","")</f>
        <v/>
      </c>
      <c r="S160" t="str">
        <f>IF('Testing information'!AR177="OH","K","")</f>
        <v/>
      </c>
      <c r="T160" s="23" t="str">
        <f>IF('Testing information'!Q177="","","K")</f>
        <v/>
      </c>
      <c r="U160" t="str">
        <f>IF('Testing information'!AQ177="RC","K","")</f>
        <v/>
      </c>
      <c r="V160" s="23" t="str">
        <f>IF('Testing information'!P177="","","K")</f>
        <v/>
      </c>
      <c r="W160" t="str">
        <f>IF('Testing information'!AS177="BVD","K","")</f>
        <v/>
      </c>
      <c r="X160" t="str">
        <f>IF('Testing information'!AP177="DL","K","")</f>
        <v/>
      </c>
      <c r="Y160" t="str">
        <f>IF('Testing information'!AM177="PV","K","")</f>
        <v/>
      </c>
      <c r="Z160" t="str">
        <f t="shared" si="11"/>
        <v/>
      </c>
      <c r="AA160" s="29" t="str">
        <f t="shared" si="8"/>
        <v/>
      </c>
      <c r="AB160" t="str">
        <f>IF('Testing information'!AJ177="GGP-HD","K","")</f>
        <v/>
      </c>
      <c r="AC160" t="str">
        <f>IF('Testing information'!AK177="GGP-LD","K","")</f>
        <v/>
      </c>
      <c r="AD160" t="str">
        <f>IF('Testing information'!AK177="CHR","K","")</f>
        <v/>
      </c>
      <c r="AE160" t="str">
        <f>IF('Testing information'!AL177="GGP-uLD","K","")</f>
        <v/>
      </c>
      <c r="AF160" t="str">
        <f>IF('Testing information'!BA177="Run Panel","DP2","")</f>
        <v/>
      </c>
      <c r="AG160" t="str">
        <f t="shared" si="9"/>
        <v/>
      </c>
      <c r="AH160" s="28" t="str">
        <f t="shared" si="10"/>
        <v/>
      </c>
    </row>
    <row r="161" spans="1:34" ht="14.85" customHeight="1">
      <c r="A161" s="25" t="str">
        <f>IF('Testing information'!AE178="X",'Request Testing'!$C$10,"")</f>
        <v/>
      </c>
      <c r="B161" s="26" t="str">
        <f>IF('Testing information'!AM178="","",A161)</f>
        <v/>
      </c>
      <c r="C161" t="str">
        <f>IF('Testing information'!G178&gt;0,'Testing information'!G178,"")</f>
        <v/>
      </c>
      <c r="D161" s="23" t="str">
        <f>IF('Request Testing'!G178&lt;1,'Testing information'!B178,"")</f>
        <v/>
      </c>
      <c r="E161" t="str">
        <f>IF('Request Testing'!G178&lt;1,'Testing information'!AF178,"")</f>
        <v/>
      </c>
      <c r="F161" s="23" t="str">
        <f>IF(OR('Request Testing'!L178&gt;0,'Request Testing'!M178&gt;0,'Request Testing'!N178&gt;0,'Request Testing'!O178&gt;0),'Request Testing'!I178,"")</f>
        <v/>
      </c>
      <c r="G161" s="23" t="str">
        <f>IF('Testing information'!J178="","",'Testing information'!J178)</f>
        <v/>
      </c>
      <c r="H161" s="23" t="str">
        <f>IF(OR('Request Testing'!L178&gt;0,'Request Testing'!M178&gt;0,'Request Testing'!N178&gt;0,'Request Testing'!O178&gt;0),'Request Testing'!K178,"")</f>
        <v/>
      </c>
      <c r="I161" s="210" t="str">
        <f>IF('Testing information'!A178&gt;0,'Testing information'!A178,"")</f>
        <v/>
      </c>
      <c r="J161" s="27" t="str">
        <f>IF('Testing information'!AG178="BLOOD CARD","B",IF('Testing information'!AH178="Hair Card","H",IF('Testing information'!AI178="AllFlex Tags","T","")))</f>
        <v/>
      </c>
      <c r="K161" s="28" t="str">
        <f>IF('Request Testing'!J178&gt;0,IF(OR(Y161="K",AA161="K"),(CONCATENATE(AH161," ALTS ",'Request Testing'!J178))),AH161)</f>
        <v/>
      </c>
      <c r="L161" t="str">
        <f>IF('Testing information'!V178="AM","K","")</f>
        <v/>
      </c>
      <c r="M161" t="str">
        <f>IF('Testing information'!W178="NH","K","")</f>
        <v/>
      </c>
      <c r="N161" t="str">
        <f>IF('Testing information'!X178="CA","K","")</f>
        <v/>
      </c>
      <c r="O161" t="str">
        <f>IF('Testing information'!Y178="DD","K","")</f>
        <v/>
      </c>
      <c r="P161" t="str">
        <f>IF('Testing information'!AA178="PHA","K","")</f>
        <v/>
      </c>
      <c r="Q161" t="str">
        <f>IF('Testing information'!Z178="TH","K","")</f>
        <v/>
      </c>
      <c r="R161" t="str">
        <f>IF('Testing information'!AB178="OS","K","")</f>
        <v/>
      </c>
      <c r="S161" t="str">
        <f>IF('Testing information'!AR178="OH","K","")</f>
        <v/>
      </c>
      <c r="T161" s="23" t="str">
        <f>IF('Testing information'!Q178="","","K")</f>
        <v/>
      </c>
      <c r="U161" t="str">
        <f>IF('Testing information'!AQ178="RC","K","")</f>
        <v/>
      </c>
      <c r="V161" s="23" t="str">
        <f>IF('Testing information'!P178="","","K")</f>
        <v/>
      </c>
      <c r="W161" t="str">
        <f>IF('Testing information'!AS178="BVD","K","")</f>
        <v/>
      </c>
      <c r="X161" t="str">
        <f>IF('Testing information'!AP178="DL","K","")</f>
        <v/>
      </c>
      <c r="Y161" t="str">
        <f>IF('Testing information'!AM178="PV","K","")</f>
        <v/>
      </c>
      <c r="Z161" t="str">
        <f t="shared" si="11"/>
        <v/>
      </c>
      <c r="AA161" s="29" t="str">
        <f t="shared" si="8"/>
        <v/>
      </c>
      <c r="AB161" t="str">
        <f>IF('Testing information'!AJ178="GGP-HD","K","")</f>
        <v/>
      </c>
      <c r="AC161" t="str">
        <f>IF('Testing information'!AK178="GGP-LD","K","")</f>
        <v/>
      </c>
      <c r="AD161" t="str">
        <f>IF('Testing information'!AK178="CHR","K","")</f>
        <v/>
      </c>
      <c r="AE161" t="str">
        <f>IF('Testing information'!AL178="GGP-uLD","K","")</f>
        <v/>
      </c>
      <c r="AF161" t="str">
        <f>IF('Testing information'!BA178="Run Panel","DP2","")</f>
        <v/>
      </c>
      <c r="AG161" t="str">
        <f t="shared" si="9"/>
        <v/>
      </c>
      <c r="AH161" s="28" t="str">
        <f t="shared" si="10"/>
        <v/>
      </c>
    </row>
    <row r="162" spans="1:34" ht="14.85" customHeight="1">
      <c r="A162" s="25" t="str">
        <f>IF('Testing information'!AE179="X",'Request Testing'!$C$10,"")</f>
        <v/>
      </c>
      <c r="B162" s="26" t="str">
        <f>IF('Testing information'!AM179="","",A162)</f>
        <v/>
      </c>
      <c r="C162" t="str">
        <f>IF('Testing information'!G179&gt;0,'Testing information'!G179,"")</f>
        <v/>
      </c>
      <c r="D162" s="23" t="str">
        <f>IF('Request Testing'!G179&lt;1,'Testing information'!B179,"")</f>
        <v/>
      </c>
      <c r="E162" t="str">
        <f>IF('Request Testing'!G179&lt;1,'Testing information'!AF179,"")</f>
        <v/>
      </c>
      <c r="F162" s="23" t="str">
        <f>IF(OR('Request Testing'!L179&gt;0,'Request Testing'!M179&gt;0,'Request Testing'!N179&gt;0,'Request Testing'!O179&gt;0),'Request Testing'!I179,"")</f>
        <v/>
      </c>
      <c r="G162" s="23" t="str">
        <f>IF('Testing information'!J179="","",'Testing information'!J179)</f>
        <v/>
      </c>
      <c r="H162" s="23" t="str">
        <f>IF(OR('Request Testing'!L179&gt;0,'Request Testing'!M179&gt;0,'Request Testing'!N179&gt;0,'Request Testing'!O179&gt;0),'Request Testing'!K179,"")</f>
        <v/>
      </c>
      <c r="I162" s="210" t="str">
        <f>IF('Testing information'!A179&gt;0,'Testing information'!A179,"")</f>
        <v/>
      </c>
      <c r="J162" s="27" t="str">
        <f>IF('Testing information'!AG179="BLOOD CARD","B",IF('Testing information'!AH179="Hair Card","H",IF('Testing information'!AI179="AllFlex Tags","T","")))</f>
        <v/>
      </c>
      <c r="K162" s="28" t="str">
        <f>IF('Request Testing'!J179&gt;0,IF(OR(Y162="K",AA162="K"),(CONCATENATE(AH162," ALTS ",'Request Testing'!J179))),AH162)</f>
        <v/>
      </c>
      <c r="L162" t="str">
        <f>IF('Testing information'!V179="AM","K","")</f>
        <v/>
      </c>
      <c r="M162" t="str">
        <f>IF('Testing information'!W179="NH","K","")</f>
        <v/>
      </c>
      <c r="N162" t="str">
        <f>IF('Testing information'!X179="CA","K","")</f>
        <v/>
      </c>
      <c r="O162" t="str">
        <f>IF('Testing information'!Y179="DD","K","")</f>
        <v/>
      </c>
      <c r="P162" t="str">
        <f>IF('Testing information'!AA179="PHA","K","")</f>
        <v/>
      </c>
      <c r="Q162" t="str">
        <f>IF('Testing information'!Z179="TH","K","")</f>
        <v/>
      </c>
      <c r="R162" t="str">
        <f>IF('Testing information'!AB179="OS","K","")</f>
        <v/>
      </c>
      <c r="S162" t="str">
        <f>IF('Testing information'!AR179="OH","K","")</f>
        <v/>
      </c>
      <c r="T162" s="23" t="str">
        <f>IF('Testing information'!Q179="","","K")</f>
        <v/>
      </c>
      <c r="U162" t="str">
        <f>IF('Testing information'!AQ179="RC","K","")</f>
        <v/>
      </c>
      <c r="V162" s="23" t="str">
        <f>IF('Testing information'!P179="","","K")</f>
        <v/>
      </c>
      <c r="W162" t="str">
        <f>IF('Testing information'!AS179="BVD","K","")</f>
        <v/>
      </c>
      <c r="X162" t="str">
        <f>IF('Testing information'!AP179="DL","K","")</f>
        <v/>
      </c>
      <c r="Y162" t="str">
        <f>IF('Testing information'!AM179="PV","K","")</f>
        <v/>
      </c>
      <c r="Z162" t="str">
        <f t="shared" si="11"/>
        <v/>
      </c>
      <c r="AA162" s="29" t="str">
        <f t="shared" si="8"/>
        <v/>
      </c>
      <c r="AB162" t="str">
        <f>IF('Testing information'!AJ179="GGP-HD","K","")</f>
        <v/>
      </c>
      <c r="AC162" t="str">
        <f>IF('Testing information'!AK179="GGP-LD","K","")</f>
        <v/>
      </c>
      <c r="AD162" t="str">
        <f>IF('Testing information'!AK179="CHR","K","")</f>
        <v/>
      </c>
      <c r="AE162" t="str">
        <f>IF('Testing information'!AL179="GGP-uLD","K","")</f>
        <v/>
      </c>
      <c r="AF162" t="str">
        <f>IF('Testing information'!BA179="Run Panel","DP2","")</f>
        <v/>
      </c>
      <c r="AG162" t="str">
        <f t="shared" si="9"/>
        <v/>
      </c>
      <c r="AH162" s="28" t="str">
        <f t="shared" si="10"/>
        <v/>
      </c>
    </row>
    <row r="163" spans="1:34" ht="14.85" customHeight="1">
      <c r="A163" s="25" t="str">
        <f>IF('Testing information'!AE180="X",'Request Testing'!$C$10,"")</f>
        <v/>
      </c>
      <c r="B163" s="26" t="str">
        <f>IF('Testing information'!AM180="","",A163)</f>
        <v/>
      </c>
      <c r="C163" t="str">
        <f>IF('Testing information'!G180&gt;0,'Testing information'!G180,"")</f>
        <v/>
      </c>
      <c r="D163" s="23" t="str">
        <f>IF('Request Testing'!G180&lt;1,'Testing information'!B180,"")</f>
        <v/>
      </c>
      <c r="E163" t="str">
        <f>IF('Request Testing'!G180&lt;1,'Testing information'!AF180,"")</f>
        <v/>
      </c>
      <c r="F163" s="23" t="str">
        <f>IF(OR('Request Testing'!L180&gt;0,'Request Testing'!M180&gt;0,'Request Testing'!N180&gt;0,'Request Testing'!O180&gt;0),'Request Testing'!I180,"")</f>
        <v/>
      </c>
      <c r="G163" s="23" t="str">
        <f>IF('Testing information'!J180="","",'Testing information'!J180)</f>
        <v/>
      </c>
      <c r="H163" s="23" t="str">
        <f>IF(OR('Request Testing'!L180&gt;0,'Request Testing'!M180&gt;0,'Request Testing'!N180&gt;0,'Request Testing'!O180&gt;0),'Request Testing'!K180,"")</f>
        <v/>
      </c>
      <c r="I163" s="210" t="str">
        <f>IF('Testing information'!A180&gt;0,'Testing information'!A180,"")</f>
        <v/>
      </c>
      <c r="J163" s="27" t="str">
        <f>IF('Testing information'!AG180="BLOOD CARD","B",IF('Testing information'!AH180="Hair Card","H",IF('Testing information'!AI180="AllFlex Tags","T","")))</f>
        <v/>
      </c>
      <c r="K163" s="28" t="str">
        <f>IF('Request Testing'!J180&gt;0,IF(OR(Y163="K",AA163="K"),(CONCATENATE(AH163," ALTS ",'Request Testing'!J180))),AH163)</f>
        <v/>
      </c>
      <c r="L163" t="str">
        <f>IF('Testing information'!V180="AM","K","")</f>
        <v/>
      </c>
      <c r="M163" t="str">
        <f>IF('Testing information'!W180="NH","K","")</f>
        <v/>
      </c>
      <c r="N163" t="str">
        <f>IF('Testing information'!X180="CA","K","")</f>
        <v/>
      </c>
      <c r="O163" t="str">
        <f>IF('Testing information'!Y180="DD","K","")</f>
        <v/>
      </c>
      <c r="P163" t="str">
        <f>IF('Testing information'!AA180="PHA","K","")</f>
        <v/>
      </c>
      <c r="Q163" t="str">
        <f>IF('Testing information'!Z180="TH","K","")</f>
        <v/>
      </c>
      <c r="R163" t="str">
        <f>IF('Testing information'!AB180="OS","K","")</f>
        <v/>
      </c>
      <c r="S163" t="str">
        <f>IF('Testing information'!AR180="OH","K","")</f>
        <v/>
      </c>
      <c r="T163" s="23" t="str">
        <f>IF('Testing information'!Q180="","","K")</f>
        <v/>
      </c>
      <c r="U163" t="str">
        <f>IF('Testing information'!AQ180="RC","K","")</f>
        <v/>
      </c>
      <c r="V163" s="23" t="str">
        <f>IF('Testing information'!P180="","","K")</f>
        <v/>
      </c>
      <c r="W163" t="str">
        <f>IF('Testing information'!AS180="BVD","K","")</f>
        <v/>
      </c>
      <c r="X163" t="str">
        <f>IF('Testing information'!AP180="DL","K","")</f>
        <v/>
      </c>
      <c r="Y163" t="str">
        <f>IF('Testing information'!AM180="PV","K","")</f>
        <v/>
      </c>
      <c r="Z163" t="str">
        <f t="shared" si="11"/>
        <v/>
      </c>
      <c r="AA163" s="29" t="str">
        <f t="shared" si="8"/>
        <v/>
      </c>
      <c r="AB163" t="str">
        <f>IF('Testing information'!AJ180="GGP-HD","K","")</f>
        <v/>
      </c>
      <c r="AC163" t="str">
        <f>IF('Testing information'!AK180="GGP-LD","K","")</f>
        <v/>
      </c>
      <c r="AD163" t="str">
        <f>IF('Testing information'!AK180="CHR","K","")</f>
        <v/>
      </c>
      <c r="AE163" t="str">
        <f>IF('Testing information'!AL180="GGP-uLD","K","")</f>
        <v/>
      </c>
      <c r="AF163" t="str">
        <f>IF('Testing information'!BA180="Run Panel","DP2","")</f>
        <v/>
      </c>
      <c r="AG163" t="str">
        <f t="shared" si="9"/>
        <v/>
      </c>
      <c r="AH163" s="28" t="str">
        <f t="shared" si="10"/>
        <v/>
      </c>
    </row>
    <row r="164" spans="1:34" ht="14.85" customHeight="1">
      <c r="A164" s="25" t="str">
        <f>IF('Testing information'!AE181="X",'Request Testing'!$C$10,"")</f>
        <v/>
      </c>
      <c r="B164" s="26" t="str">
        <f>IF('Testing information'!AM181="","",A164)</f>
        <v/>
      </c>
      <c r="C164" t="str">
        <f>IF('Testing information'!G181&gt;0,'Testing information'!G181,"")</f>
        <v/>
      </c>
      <c r="D164" s="23" t="str">
        <f>IF('Request Testing'!G181&lt;1,'Testing information'!B181,"")</f>
        <v/>
      </c>
      <c r="E164" t="str">
        <f>IF('Request Testing'!G181&lt;1,'Testing information'!AF181,"")</f>
        <v/>
      </c>
      <c r="F164" s="23" t="str">
        <f>IF(OR('Request Testing'!L181&gt;0,'Request Testing'!M181&gt;0,'Request Testing'!N181&gt;0,'Request Testing'!O181&gt;0),'Request Testing'!I181,"")</f>
        <v/>
      </c>
      <c r="G164" s="23" t="str">
        <f>IF('Testing information'!J181="","",'Testing information'!J181)</f>
        <v/>
      </c>
      <c r="H164" s="23" t="str">
        <f>IF(OR('Request Testing'!L181&gt;0,'Request Testing'!M181&gt;0,'Request Testing'!N181&gt;0,'Request Testing'!O181&gt;0),'Request Testing'!K181,"")</f>
        <v/>
      </c>
      <c r="I164" s="210" t="str">
        <f>IF('Testing information'!A181&gt;0,'Testing information'!A181,"")</f>
        <v/>
      </c>
      <c r="J164" s="27" t="str">
        <f>IF('Testing information'!AG181="BLOOD CARD","B",IF('Testing information'!AH181="Hair Card","H",IF('Testing information'!AI181="AllFlex Tags","T","")))</f>
        <v/>
      </c>
      <c r="K164" s="28" t="str">
        <f>IF('Request Testing'!J181&gt;0,IF(OR(Y164="K",AA164="K"),(CONCATENATE(AH164," ALTS ",'Request Testing'!J181))),AH164)</f>
        <v/>
      </c>
      <c r="L164" t="str">
        <f>IF('Testing information'!V181="AM","K","")</f>
        <v/>
      </c>
      <c r="M164" t="str">
        <f>IF('Testing information'!W181="NH","K","")</f>
        <v/>
      </c>
      <c r="N164" t="str">
        <f>IF('Testing information'!X181="CA","K","")</f>
        <v/>
      </c>
      <c r="O164" t="str">
        <f>IF('Testing information'!Y181="DD","K","")</f>
        <v/>
      </c>
      <c r="P164" t="str">
        <f>IF('Testing information'!AA181="PHA","K","")</f>
        <v/>
      </c>
      <c r="Q164" t="str">
        <f>IF('Testing information'!Z181="TH","K","")</f>
        <v/>
      </c>
      <c r="R164" t="str">
        <f>IF('Testing information'!AB181="OS","K","")</f>
        <v/>
      </c>
      <c r="S164" t="str">
        <f>IF('Testing information'!AR181="OH","K","")</f>
        <v/>
      </c>
      <c r="T164" s="23" t="str">
        <f>IF('Testing information'!Q181="","","K")</f>
        <v/>
      </c>
      <c r="U164" t="str">
        <f>IF('Testing information'!AQ181="RC","K","")</f>
        <v/>
      </c>
      <c r="V164" s="23" t="str">
        <f>IF('Testing information'!P181="","","K")</f>
        <v/>
      </c>
      <c r="W164" t="str">
        <f>IF('Testing information'!AS181="BVD","K","")</f>
        <v/>
      </c>
      <c r="X164" t="str">
        <f>IF('Testing information'!AP181="DL","K","")</f>
        <v/>
      </c>
      <c r="Y164" t="str">
        <f>IF('Testing information'!AM181="PV","K","")</f>
        <v/>
      </c>
      <c r="Z164" t="str">
        <f t="shared" si="11"/>
        <v/>
      </c>
      <c r="AA164" s="29" t="str">
        <f t="shared" si="8"/>
        <v/>
      </c>
      <c r="AB164" t="str">
        <f>IF('Testing information'!AJ181="GGP-HD","K","")</f>
        <v/>
      </c>
      <c r="AC164" t="str">
        <f>IF('Testing information'!AK181="GGP-LD","K","")</f>
        <v/>
      </c>
      <c r="AD164" t="str">
        <f>IF('Testing information'!AK181="CHR","K","")</f>
        <v/>
      </c>
      <c r="AE164" t="str">
        <f>IF('Testing information'!AL181="GGP-uLD","K","")</f>
        <v/>
      </c>
      <c r="AF164" t="str">
        <f>IF('Testing information'!BA181="Run Panel","DP2","")</f>
        <v/>
      </c>
      <c r="AG164" t="str">
        <f t="shared" si="9"/>
        <v/>
      </c>
      <c r="AH164" s="28" t="str">
        <f t="shared" si="10"/>
        <v/>
      </c>
    </row>
    <row r="165" spans="1:34" ht="14.85" customHeight="1">
      <c r="A165" s="25" t="str">
        <f>IF('Testing information'!AE182="X",'Request Testing'!$C$10,"")</f>
        <v/>
      </c>
      <c r="B165" s="26" t="str">
        <f>IF('Testing information'!AM182="","",A165)</f>
        <v/>
      </c>
      <c r="C165" t="str">
        <f>IF('Testing information'!G182&gt;0,'Testing information'!G182,"")</f>
        <v/>
      </c>
      <c r="D165" s="23" t="str">
        <f>IF('Request Testing'!G182&lt;1,'Testing information'!B182,"")</f>
        <v/>
      </c>
      <c r="E165" t="str">
        <f>IF('Request Testing'!G182&lt;1,'Testing information'!AF182,"")</f>
        <v/>
      </c>
      <c r="F165" s="23" t="str">
        <f>IF(OR('Request Testing'!L182&gt;0,'Request Testing'!M182&gt;0,'Request Testing'!N182&gt;0,'Request Testing'!O182&gt;0),'Request Testing'!I182,"")</f>
        <v/>
      </c>
      <c r="G165" s="23" t="str">
        <f>IF('Testing information'!J182="","",'Testing information'!J182)</f>
        <v/>
      </c>
      <c r="H165" s="23" t="str">
        <f>IF(OR('Request Testing'!L182&gt;0,'Request Testing'!M182&gt;0,'Request Testing'!N182&gt;0,'Request Testing'!O182&gt;0),'Request Testing'!K182,"")</f>
        <v/>
      </c>
      <c r="I165" s="210" t="str">
        <f>IF('Testing information'!A182&gt;0,'Testing information'!A182,"")</f>
        <v/>
      </c>
      <c r="J165" s="27" t="str">
        <f>IF('Testing information'!AG182="BLOOD CARD","B",IF('Testing information'!AH182="Hair Card","H",IF('Testing information'!AI182="AllFlex Tags","T","")))</f>
        <v/>
      </c>
      <c r="K165" s="28" t="str">
        <f>IF('Request Testing'!J182&gt;0,IF(OR(Y165="K",AA165="K"),(CONCATENATE(AH165," ALTS ",'Request Testing'!J182))),AH165)</f>
        <v/>
      </c>
      <c r="L165" t="str">
        <f>IF('Testing information'!V182="AM","K","")</f>
        <v/>
      </c>
      <c r="M165" t="str">
        <f>IF('Testing information'!W182="NH","K","")</f>
        <v/>
      </c>
      <c r="N165" t="str">
        <f>IF('Testing information'!X182="CA","K","")</f>
        <v/>
      </c>
      <c r="O165" t="str">
        <f>IF('Testing information'!Y182="DD","K","")</f>
        <v/>
      </c>
      <c r="P165" t="str">
        <f>IF('Testing information'!AA182="PHA","K","")</f>
        <v/>
      </c>
      <c r="Q165" t="str">
        <f>IF('Testing information'!Z182="TH","K","")</f>
        <v/>
      </c>
      <c r="R165" t="str">
        <f>IF('Testing information'!AB182="OS","K","")</f>
        <v/>
      </c>
      <c r="S165" t="str">
        <f>IF('Testing information'!AR182="OH","K","")</f>
        <v/>
      </c>
      <c r="T165" s="23" t="str">
        <f>IF('Testing information'!Q182="","","K")</f>
        <v/>
      </c>
      <c r="U165" t="str">
        <f>IF('Testing information'!AQ182="RC","K","")</f>
        <v/>
      </c>
      <c r="V165" s="23" t="str">
        <f>IF('Testing information'!P182="","","K")</f>
        <v/>
      </c>
      <c r="W165" t="str">
        <f>IF('Testing information'!AS182="BVD","K","")</f>
        <v/>
      </c>
      <c r="X165" t="str">
        <f>IF('Testing information'!AP182="DL","K","")</f>
        <v/>
      </c>
      <c r="Y165" t="str">
        <f>IF('Testing information'!AM182="PV","K","")</f>
        <v/>
      </c>
      <c r="Z165" t="str">
        <f t="shared" si="11"/>
        <v/>
      </c>
      <c r="AA165" s="29" t="str">
        <f t="shared" si="8"/>
        <v/>
      </c>
      <c r="AB165" t="str">
        <f>IF('Testing information'!AJ182="GGP-HD","K","")</f>
        <v/>
      </c>
      <c r="AC165" t="str">
        <f>IF('Testing information'!AK182="GGP-LD","K","")</f>
        <v/>
      </c>
      <c r="AD165" t="str">
        <f>IF('Testing information'!AK182="CHR","K","")</f>
        <v/>
      </c>
      <c r="AE165" t="str">
        <f>IF('Testing information'!AL182="GGP-uLD","K","")</f>
        <v/>
      </c>
      <c r="AF165" t="str">
        <f>IF('Testing information'!BA182="Run Panel","DP2","")</f>
        <v/>
      </c>
      <c r="AG165" t="str">
        <f t="shared" si="9"/>
        <v/>
      </c>
      <c r="AH165" s="28" t="str">
        <f t="shared" si="10"/>
        <v/>
      </c>
    </row>
    <row r="166" spans="1:34" ht="14.85" customHeight="1">
      <c r="A166" s="25" t="str">
        <f>IF('Testing information'!AE183="X",'Request Testing'!$C$10,"")</f>
        <v/>
      </c>
      <c r="B166" s="26" t="str">
        <f>IF('Testing information'!AM183="","",A166)</f>
        <v/>
      </c>
      <c r="C166" t="str">
        <f>IF('Testing information'!G183&gt;0,'Testing information'!G183,"")</f>
        <v/>
      </c>
      <c r="D166" s="23" t="str">
        <f>IF('Request Testing'!G183&lt;1,'Testing information'!B183,"")</f>
        <v/>
      </c>
      <c r="E166" t="str">
        <f>IF('Request Testing'!G183&lt;1,'Testing information'!AF183,"")</f>
        <v/>
      </c>
      <c r="F166" s="23" t="str">
        <f>IF(OR('Request Testing'!L183&gt;0,'Request Testing'!M183&gt;0,'Request Testing'!N183&gt;0,'Request Testing'!O183&gt;0),'Request Testing'!I183,"")</f>
        <v/>
      </c>
      <c r="G166" s="23" t="str">
        <f>IF('Testing information'!J183="","",'Testing information'!J183)</f>
        <v/>
      </c>
      <c r="H166" s="23" t="str">
        <f>IF(OR('Request Testing'!L183&gt;0,'Request Testing'!M183&gt;0,'Request Testing'!N183&gt;0,'Request Testing'!O183&gt;0),'Request Testing'!K183,"")</f>
        <v/>
      </c>
      <c r="I166" s="210" t="str">
        <f>IF('Testing information'!A183&gt;0,'Testing information'!A183,"")</f>
        <v/>
      </c>
      <c r="J166" s="27" t="str">
        <f>IF('Testing information'!AG183="BLOOD CARD","B",IF('Testing information'!AH183="Hair Card","H",IF('Testing information'!AI183="AllFlex Tags","T","")))</f>
        <v/>
      </c>
      <c r="K166" s="28" t="str">
        <f>IF('Request Testing'!J183&gt;0,IF(OR(Y166="K",AA166="K"),(CONCATENATE(AH166," ALTS ",'Request Testing'!J183))),AH166)</f>
        <v/>
      </c>
      <c r="L166" t="str">
        <f>IF('Testing information'!V183="AM","K","")</f>
        <v/>
      </c>
      <c r="M166" t="str">
        <f>IF('Testing information'!W183="NH","K","")</f>
        <v/>
      </c>
      <c r="N166" t="str">
        <f>IF('Testing information'!X183="CA","K","")</f>
        <v/>
      </c>
      <c r="O166" t="str">
        <f>IF('Testing information'!Y183="DD","K","")</f>
        <v/>
      </c>
      <c r="P166" t="str">
        <f>IF('Testing information'!AA183="PHA","K","")</f>
        <v/>
      </c>
      <c r="Q166" t="str">
        <f>IF('Testing information'!Z183="TH","K","")</f>
        <v/>
      </c>
      <c r="R166" t="str">
        <f>IF('Testing information'!AB183="OS","K","")</f>
        <v/>
      </c>
      <c r="S166" t="str">
        <f>IF('Testing information'!AR183="OH","K","")</f>
        <v/>
      </c>
      <c r="T166" s="23" t="str">
        <f>IF('Testing information'!Q183="","","K")</f>
        <v/>
      </c>
      <c r="U166" t="str">
        <f>IF('Testing information'!AQ183="RC","K","")</f>
        <v/>
      </c>
      <c r="V166" s="23" t="str">
        <f>IF('Testing information'!P183="","","K")</f>
        <v/>
      </c>
      <c r="W166" t="str">
        <f>IF('Testing information'!AS183="BVD","K","")</f>
        <v/>
      </c>
      <c r="X166" t="str">
        <f>IF('Testing information'!AP183="DL","K","")</f>
        <v/>
      </c>
      <c r="Y166" t="str">
        <f>IF('Testing information'!AM183="PV","K","")</f>
        <v/>
      </c>
      <c r="Z166" t="str">
        <f t="shared" si="11"/>
        <v/>
      </c>
      <c r="AA166" s="29" t="str">
        <f t="shared" si="8"/>
        <v/>
      </c>
      <c r="AB166" t="str">
        <f>IF('Testing information'!AJ183="GGP-HD","K","")</f>
        <v/>
      </c>
      <c r="AC166" t="str">
        <f>IF('Testing information'!AK183="GGP-LD","K","")</f>
        <v/>
      </c>
      <c r="AD166" t="str">
        <f>IF('Testing information'!AK183="CHR","K","")</f>
        <v/>
      </c>
      <c r="AE166" t="str">
        <f>IF('Testing information'!AL183="GGP-uLD","K","")</f>
        <v/>
      </c>
      <c r="AF166" t="str">
        <f>IF('Testing information'!BA183="Run Panel","DP2","")</f>
        <v/>
      </c>
      <c r="AG166" t="str">
        <f t="shared" si="9"/>
        <v/>
      </c>
      <c r="AH166" s="28" t="str">
        <f t="shared" si="10"/>
        <v/>
      </c>
    </row>
    <row r="167" spans="1:34" ht="14.85" customHeight="1">
      <c r="A167" s="25" t="str">
        <f>IF('Testing information'!AE184="X",'Request Testing'!$C$10,"")</f>
        <v/>
      </c>
      <c r="B167" s="26" t="str">
        <f>IF('Testing information'!AM184="","",A167)</f>
        <v/>
      </c>
      <c r="C167" t="str">
        <f>IF('Testing information'!G184&gt;0,'Testing information'!G184,"")</f>
        <v/>
      </c>
      <c r="D167" s="23" t="str">
        <f>IF('Request Testing'!G184&lt;1,'Testing information'!B184,"")</f>
        <v/>
      </c>
      <c r="E167" t="str">
        <f>IF('Request Testing'!G184&lt;1,'Testing information'!AF184,"")</f>
        <v/>
      </c>
      <c r="F167" s="23" t="str">
        <f>IF(OR('Request Testing'!L184&gt;0,'Request Testing'!M184&gt;0,'Request Testing'!N184&gt;0,'Request Testing'!O184&gt;0),'Request Testing'!I184,"")</f>
        <v/>
      </c>
      <c r="G167" s="23" t="str">
        <f>IF('Testing information'!J184="","",'Testing information'!J184)</f>
        <v/>
      </c>
      <c r="H167" s="23" t="str">
        <f>IF(OR('Request Testing'!L184&gt;0,'Request Testing'!M184&gt;0,'Request Testing'!N184&gt;0,'Request Testing'!O184&gt;0),'Request Testing'!K184,"")</f>
        <v/>
      </c>
      <c r="I167" s="210" t="str">
        <f>IF('Testing information'!A184&gt;0,'Testing information'!A184,"")</f>
        <v/>
      </c>
      <c r="J167" s="27" t="str">
        <f>IF('Testing information'!AG184="BLOOD CARD","B",IF('Testing information'!AH184="Hair Card","H",IF('Testing information'!AI184="AllFlex Tags","T","")))</f>
        <v/>
      </c>
      <c r="K167" s="28" t="str">
        <f>IF('Request Testing'!J184&gt;0,IF(OR(Y167="K",AA167="K"),(CONCATENATE(AH167," ALTS ",'Request Testing'!J184))),AH167)</f>
        <v/>
      </c>
      <c r="L167" t="str">
        <f>IF('Testing information'!V184="AM","K","")</f>
        <v/>
      </c>
      <c r="M167" t="str">
        <f>IF('Testing information'!W184="NH","K","")</f>
        <v/>
      </c>
      <c r="N167" t="str">
        <f>IF('Testing information'!X184="CA","K","")</f>
        <v/>
      </c>
      <c r="O167" t="str">
        <f>IF('Testing information'!Y184="DD","K","")</f>
        <v/>
      </c>
      <c r="P167" t="str">
        <f>IF('Testing information'!AA184="PHA","K","")</f>
        <v/>
      </c>
      <c r="Q167" t="str">
        <f>IF('Testing information'!Z184="TH","K","")</f>
        <v/>
      </c>
      <c r="R167" t="str">
        <f>IF('Testing information'!AB184="OS","K","")</f>
        <v/>
      </c>
      <c r="S167" t="str">
        <f>IF('Testing information'!AR184="OH","K","")</f>
        <v/>
      </c>
      <c r="T167" s="23" t="str">
        <f>IF('Testing information'!Q184="","","K")</f>
        <v/>
      </c>
      <c r="U167" t="str">
        <f>IF('Testing information'!AQ184="RC","K","")</f>
        <v/>
      </c>
      <c r="V167" s="23" t="str">
        <f>IF('Testing information'!P184="","","K")</f>
        <v/>
      </c>
      <c r="W167" t="str">
        <f>IF('Testing information'!AS184="BVD","K","")</f>
        <v/>
      </c>
      <c r="X167" t="str">
        <f>IF('Testing information'!AP184="DL","K","")</f>
        <v/>
      </c>
      <c r="Y167" t="str">
        <f>IF('Testing information'!AM184="PV","K","")</f>
        <v/>
      </c>
      <c r="Z167" t="str">
        <f t="shared" si="11"/>
        <v/>
      </c>
      <c r="AA167" s="29" t="str">
        <f t="shared" si="8"/>
        <v/>
      </c>
      <c r="AB167" t="str">
        <f>IF('Testing information'!AJ184="GGP-HD","K","")</f>
        <v/>
      </c>
      <c r="AC167" t="str">
        <f>IF('Testing information'!AK184="GGP-LD","K","")</f>
        <v/>
      </c>
      <c r="AD167" t="str">
        <f>IF('Testing information'!AK184="CHR","K","")</f>
        <v/>
      </c>
      <c r="AE167" t="str">
        <f>IF('Testing information'!AL184="GGP-uLD","K","")</f>
        <v/>
      </c>
      <c r="AF167" t="str">
        <f>IF('Testing information'!BA184="Run Panel","DP2","")</f>
        <v/>
      </c>
      <c r="AG167" t="str">
        <f t="shared" si="9"/>
        <v/>
      </c>
      <c r="AH167" s="28" t="str">
        <f t="shared" si="10"/>
        <v/>
      </c>
    </row>
    <row r="168" spans="1:34" ht="14.85" customHeight="1">
      <c r="A168" s="25" t="str">
        <f>IF('Testing information'!AE185="X",'Request Testing'!$C$10,"")</f>
        <v/>
      </c>
      <c r="B168" s="26" t="str">
        <f>IF('Testing information'!AM185="","",A168)</f>
        <v/>
      </c>
      <c r="C168" t="str">
        <f>IF('Testing information'!G185&gt;0,'Testing information'!G185,"")</f>
        <v/>
      </c>
      <c r="D168" s="23" t="str">
        <f>IF('Request Testing'!G185&lt;1,'Testing information'!B185,"")</f>
        <v/>
      </c>
      <c r="E168" t="str">
        <f>IF('Request Testing'!G185&lt;1,'Testing information'!AF185,"")</f>
        <v/>
      </c>
      <c r="F168" s="23" t="str">
        <f>IF(OR('Request Testing'!L185&gt;0,'Request Testing'!M185&gt;0,'Request Testing'!N185&gt;0,'Request Testing'!O185&gt;0),'Request Testing'!I185,"")</f>
        <v/>
      </c>
      <c r="G168" s="23" t="str">
        <f>IF('Testing information'!J185="","",'Testing information'!J185)</f>
        <v/>
      </c>
      <c r="H168" s="23" t="str">
        <f>IF(OR('Request Testing'!L185&gt;0,'Request Testing'!M185&gt;0,'Request Testing'!N185&gt;0,'Request Testing'!O185&gt;0),'Request Testing'!K185,"")</f>
        <v/>
      </c>
      <c r="I168" s="210" t="str">
        <f>IF('Testing information'!A185&gt;0,'Testing information'!A185,"")</f>
        <v/>
      </c>
      <c r="J168" s="27" t="str">
        <f>IF('Testing information'!AG185="BLOOD CARD","B",IF('Testing information'!AH185="Hair Card","H",IF('Testing information'!AI185="AllFlex Tags","T","")))</f>
        <v/>
      </c>
      <c r="K168" s="28" t="str">
        <f>IF('Request Testing'!J185&gt;0,IF(OR(Y168="K",AA168="K"),(CONCATENATE(AH168," ALTS ",'Request Testing'!J185))),AH168)</f>
        <v/>
      </c>
      <c r="L168" t="str">
        <f>IF('Testing information'!V185="AM","K","")</f>
        <v/>
      </c>
      <c r="M168" t="str">
        <f>IF('Testing information'!W185="NH","K","")</f>
        <v/>
      </c>
      <c r="N168" t="str">
        <f>IF('Testing information'!X185="CA","K","")</f>
        <v/>
      </c>
      <c r="O168" t="str">
        <f>IF('Testing information'!Y185="DD","K","")</f>
        <v/>
      </c>
      <c r="P168" t="str">
        <f>IF('Testing information'!AA185="PHA","K","")</f>
        <v/>
      </c>
      <c r="Q168" t="str">
        <f>IF('Testing information'!Z185="TH","K","")</f>
        <v/>
      </c>
      <c r="R168" t="str">
        <f>IF('Testing information'!AB185="OS","K","")</f>
        <v/>
      </c>
      <c r="S168" t="str">
        <f>IF('Testing information'!AR185="OH","K","")</f>
        <v/>
      </c>
      <c r="T168" s="23" t="str">
        <f>IF('Testing information'!Q185="","","K")</f>
        <v/>
      </c>
      <c r="U168" t="str">
        <f>IF('Testing information'!AQ185="RC","K","")</f>
        <v/>
      </c>
      <c r="V168" s="23" t="str">
        <f>IF('Testing information'!P185="","","K")</f>
        <v/>
      </c>
      <c r="W168" t="str">
        <f>IF('Testing information'!AS185="BVD","K","")</f>
        <v/>
      </c>
      <c r="X168" t="str">
        <f>IF('Testing information'!AP185="DL","K","")</f>
        <v/>
      </c>
      <c r="Y168" t="str">
        <f>IF('Testing information'!AM185="PV","K","")</f>
        <v/>
      </c>
      <c r="Z168" t="str">
        <f t="shared" si="11"/>
        <v/>
      </c>
      <c r="AA168" s="29" t="str">
        <f t="shared" si="8"/>
        <v/>
      </c>
      <c r="AB168" t="str">
        <f>IF('Testing information'!AJ185="GGP-HD","K","")</f>
        <v/>
      </c>
      <c r="AC168" t="str">
        <f>IF('Testing information'!AK185="GGP-LD","K","")</f>
        <v/>
      </c>
      <c r="AD168" t="str">
        <f>IF('Testing information'!AK185="CHR","K","")</f>
        <v/>
      </c>
      <c r="AE168" t="str">
        <f>IF('Testing information'!AL185="GGP-uLD","K","")</f>
        <v/>
      </c>
      <c r="AF168" t="str">
        <f>IF('Testing information'!BA185="Run Panel","DP2","")</f>
        <v/>
      </c>
      <c r="AG168" t="str">
        <f t="shared" si="9"/>
        <v/>
      </c>
      <c r="AH168" s="28" t="str">
        <f t="shared" si="10"/>
        <v/>
      </c>
    </row>
    <row r="169" spans="1:34" ht="14.85" customHeight="1">
      <c r="A169" s="25" t="str">
        <f>IF('Testing information'!AE186="X",'Request Testing'!$C$10,"")</f>
        <v/>
      </c>
      <c r="B169" s="26" t="str">
        <f>IF('Testing information'!AM186="","",A169)</f>
        <v/>
      </c>
      <c r="C169" t="str">
        <f>IF('Testing information'!G186&gt;0,'Testing information'!G186,"")</f>
        <v/>
      </c>
      <c r="D169" s="23" t="str">
        <f>IF('Request Testing'!G186&lt;1,'Testing information'!B186,"")</f>
        <v/>
      </c>
      <c r="E169" t="str">
        <f>IF('Request Testing'!G186&lt;1,'Testing information'!AF186,"")</f>
        <v/>
      </c>
      <c r="F169" s="23" t="str">
        <f>IF(OR('Request Testing'!L186&gt;0,'Request Testing'!M186&gt;0,'Request Testing'!N186&gt;0,'Request Testing'!O186&gt;0),'Request Testing'!I186,"")</f>
        <v/>
      </c>
      <c r="G169" s="23" t="str">
        <f>IF('Testing information'!J186="","",'Testing information'!J186)</f>
        <v/>
      </c>
      <c r="H169" s="23" t="str">
        <f>IF(OR('Request Testing'!L186&gt;0,'Request Testing'!M186&gt;0,'Request Testing'!N186&gt;0,'Request Testing'!O186&gt;0),'Request Testing'!K186,"")</f>
        <v/>
      </c>
      <c r="I169" s="210" t="str">
        <f>IF('Testing information'!A186&gt;0,'Testing information'!A186,"")</f>
        <v/>
      </c>
      <c r="J169" s="27" t="str">
        <f>IF('Testing information'!AG186="BLOOD CARD","B",IF('Testing information'!AH186="Hair Card","H",IF('Testing information'!AI186="AllFlex Tags","T","")))</f>
        <v/>
      </c>
      <c r="K169" s="28" t="str">
        <f>IF('Request Testing'!J186&gt;0,IF(OR(Y169="K",AA169="K"),(CONCATENATE(AH169," ALTS ",'Request Testing'!J186))),AH169)</f>
        <v/>
      </c>
      <c r="L169" t="str">
        <f>IF('Testing information'!V186="AM","K","")</f>
        <v/>
      </c>
      <c r="M169" t="str">
        <f>IF('Testing information'!W186="NH","K","")</f>
        <v/>
      </c>
      <c r="N169" t="str">
        <f>IF('Testing information'!X186="CA","K","")</f>
        <v/>
      </c>
      <c r="O169" t="str">
        <f>IF('Testing information'!Y186="DD","K","")</f>
        <v/>
      </c>
      <c r="P169" t="str">
        <f>IF('Testing information'!AA186="PHA","K","")</f>
        <v/>
      </c>
      <c r="Q169" t="str">
        <f>IF('Testing information'!Z186="TH","K","")</f>
        <v/>
      </c>
      <c r="R169" t="str">
        <f>IF('Testing information'!AB186="OS","K","")</f>
        <v/>
      </c>
      <c r="S169" t="str">
        <f>IF('Testing information'!AR186="OH","K","")</f>
        <v/>
      </c>
      <c r="T169" s="23" t="str">
        <f>IF('Testing information'!Q186="","","K")</f>
        <v/>
      </c>
      <c r="U169" t="str">
        <f>IF('Testing information'!AQ186="RC","K","")</f>
        <v/>
      </c>
      <c r="V169" s="23" t="str">
        <f>IF('Testing information'!P186="","","K")</f>
        <v/>
      </c>
      <c r="W169" t="str">
        <f>IF('Testing information'!AS186="BVD","K","")</f>
        <v/>
      </c>
      <c r="X169" t="str">
        <f>IF('Testing information'!AP186="DL","K","")</f>
        <v/>
      </c>
      <c r="Y169" t="str">
        <f>IF('Testing information'!AM186="PV","K","")</f>
        <v/>
      </c>
      <c r="Z169" t="str">
        <f t="shared" si="11"/>
        <v/>
      </c>
      <c r="AA169" s="29" t="str">
        <f t="shared" si="8"/>
        <v/>
      </c>
      <c r="AB169" t="str">
        <f>IF('Testing information'!AJ186="GGP-HD","K","")</f>
        <v/>
      </c>
      <c r="AC169" t="str">
        <f>IF('Testing information'!AK186="GGP-LD","K","")</f>
        <v/>
      </c>
      <c r="AD169" t="str">
        <f>IF('Testing information'!AK186="CHR","K","")</f>
        <v/>
      </c>
      <c r="AE169" t="str">
        <f>IF('Testing information'!AL186="GGP-uLD","K","")</f>
        <v/>
      </c>
      <c r="AF169" t="str">
        <f>IF('Testing information'!BA186="Run Panel","DP2","")</f>
        <v/>
      </c>
      <c r="AG169" t="str">
        <f t="shared" si="9"/>
        <v/>
      </c>
      <c r="AH169" s="28" t="str">
        <f t="shared" si="10"/>
        <v/>
      </c>
    </row>
    <row r="170" spans="1:34" ht="14.85" customHeight="1">
      <c r="A170" s="25" t="str">
        <f>IF('Testing information'!AE187="X",'Request Testing'!$C$10,"")</f>
        <v/>
      </c>
      <c r="B170" s="26" t="str">
        <f>IF('Testing information'!AM187="","",A170)</f>
        <v/>
      </c>
      <c r="C170" t="str">
        <f>IF('Testing information'!G187&gt;0,'Testing information'!G187,"")</f>
        <v/>
      </c>
      <c r="D170" s="23" t="str">
        <f>IF('Request Testing'!G187&lt;1,'Testing information'!B187,"")</f>
        <v/>
      </c>
      <c r="E170" t="str">
        <f>IF('Request Testing'!G187&lt;1,'Testing information'!AF187,"")</f>
        <v/>
      </c>
      <c r="F170" s="23" t="str">
        <f>IF(OR('Request Testing'!L187&gt;0,'Request Testing'!M187&gt;0,'Request Testing'!N187&gt;0,'Request Testing'!O187&gt;0),'Request Testing'!I187,"")</f>
        <v/>
      </c>
      <c r="G170" s="23" t="str">
        <f>IF('Testing information'!J187="","",'Testing information'!J187)</f>
        <v/>
      </c>
      <c r="H170" s="23" t="str">
        <f>IF(OR('Request Testing'!L187&gt;0,'Request Testing'!M187&gt;0,'Request Testing'!N187&gt;0,'Request Testing'!O187&gt;0),'Request Testing'!K187,"")</f>
        <v/>
      </c>
      <c r="I170" s="210" t="str">
        <f>IF('Testing information'!A187&gt;0,'Testing information'!A187,"")</f>
        <v/>
      </c>
      <c r="J170" s="27" t="str">
        <f>IF('Testing information'!AG187="BLOOD CARD","B",IF('Testing information'!AH187="Hair Card","H",IF('Testing information'!AI187="AllFlex Tags","T","")))</f>
        <v/>
      </c>
      <c r="K170" s="28" t="str">
        <f>IF('Request Testing'!J187&gt;0,IF(OR(Y170="K",AA170="K"),(CONCATENATE(AH170," ALTS ",'Request Testing'!J187))),AH170)</f>
        <v/>
      </c>
      <c r="L170" t="str">
        <f>IF('Testing information'!V187="AM","K","")</f>
        <v/>
      </c>
      <c r="M170" t="str">
        <f>IF('Testing information'!W187="NH","K","")</f>
        <v/>
      </c>
      <c r="N170" t="str">
        <f>IF('Testing information'!X187="CA","K","")</f>
        <v/>
      </c>
      <c r="O170" t="str">
        <f>IF('Testing information'!Y187="DD","K","")</f>
        <v/>
      </c>
      <c r="P170" t="str">
        <f>IF('Testing information'!AA187="PHA","K","")</f>
        <v/>
      </c>
      <c r="Q170" t="str">
        <f>IF('Testing information'!Z187="TH","K","")</f>
        <v/>
      </c>
      <c r="R170" t="str">
        <f>IF('Testing information'!AB187="OS","K","")</f>
        <v/>
      </c>
      <c r="S170" t="str">
        <f>IF('Testing information'!AR187="OH","K","")</f>
        <v/>
      </c>
      <c r="T170" s="23" t="str">
        <f>IF('Testing information'!Q187="","","K")</f>
        <v/>
      </c>
      <c r="U170" t="str">
        <f>IF('Testing information'!AQ187="RC","K","")</f>
        <v/>
      </c>
      <c r="V170" s="23" t="str">
        <f>IF('Testing information'!P187="","","K")</f>
        <v/>
      </c>
      <c r="W170" t="str">
        <f>IF('Testing information'!AS187="BVD","K","")</f>
        <v/>
      </c>
      <c r="X170" t="str">
        <f>IF('Testing information'!AP187="DL","K","")</f>
        <v/>
      </c>
      <c r="Y170" t="str">
        <f>IF('Testing information'!AM187="PV","K","")</f>
        <v/>
      </c>
      <c r="Z170" t="str">
        <f t="shared" si="11"/>
        <v/>
      </c>
      <c r="AA170" s="29" t="str">
        <f t="shared" si="8"/>
        <v/>
      </c>
      <c r="AB170" t="str">
        <f>IF('Testing information'!AJ187="GGP-HD","K","")</f>
        <v/>
      </c>
      <c r="AC170" t="str">
        <f>IF('Testing information'!AK187="GGP-LD","K","")</f>
        <v/>
      </c>
      <c r="AD170" t="str">
        <f>IF('Testing information'!AK187="CHR","K","")</f>
        <v/>
      </c>
      <c r="AE170" t="str">
        <f>IF('Testing information'!AL187="GGP-uLD","K","")</f>
        <v/>
      </c>
      <c r="AF170" t="str">
        <f>IF('Testing information'!BA187="Run Panel","DP2","")</f>
        <v/>
      </c>
      <c r="AG170" t="str">
        <f t="shared" si="9"/>
        <v/>
      </c>
      <c r="AH170" s="28" t="str">
        <f t="shared" si="10"/>
        <v/>
      </c>
    </row>
    <row r="171" spans="1:34" ht="14.85" customHeight="1">
      <c r="A171" s="25" t="str">
        <f>IF('Testing information'!AE188="X",'Request Testing'!$C$10,"")</f>
        <v/>
      </c>
      <c r="B171" s="26" t="str">
        <f>IF('Testing information'!AM188="","",A171)</f>
        <v/>
      </c>
      <c r="C171" t="str">
        <f>IF('Testing information'!G188&gt;0,'Testing information'!G188,"")</f>
        <v/>
      </c>
      <c r="D171" s="23" t="str">
        <f>IF('Request Testing'!G188&lt;1,'Testing information'!B188,"")</f>
        <v/>
      </c>
      <c r="E171" t="str">
        <f>IF('Request Testing'!G188&lt;1,'Testing information'!AF188,"")</f>
        <v/>
      </c>
      <c r="F171" s="23" t="str">
        <f>IF(OR('Request Testing'!L188&gt;0,'Request Testing'!M188&gt;0,'Request Testing'!N188&gt;0,'Request Testing'!O188&gt;0),'Request Testing'!I188,"")</f>
        <v/>
      </c>
      <c r="G171" s="23" t="str">
        <f>IF('Testing information'!J188="","",'Testing information'!J188)</f>
        <v/>
      </c>
      <c r="H171" s="23" t="str">
        <f>IF(OR('Request Testing'!L188&gt;0,'Request Testing'!M188&gt;0,'Request Testing'!N188&gt;0,'Request Testing'!O188&gt;0),'Request Testing'!K188,"")</f>
        <v/>
      </c>
      <c r="I171" s="210" t="str">
        <f>IF('Testing information'!A188&gt;0,'Testing information'!A188,"")</f>
        <v/>
      </c>
      <c r="J171" s="27" t="str">
        <f>IF('Testing information'!AG188="BLOOD CARD","B",IF('Testing information'!AH188="Hair Card","H",IF('Testing information'!AI188="AllFlex Tags","T","")))</f>
        <v/>
      </c>
      <c r="K171" s="28" t="str">
        <f>IF('Request Testing'!J188&gt;0,IF(OR(Y171="K",AA171="K"),(CONCATENATE(AH171," ALTS ",'Request Testing'!J188))),AH171)</f>
        <v/>
      </c>
      <c r="L171" t="str">
        <f>IF('Testing information'!V188="AM","K","")</f>
        <v/>
      </c>
      <c r="M171" t="str">
        <f>IF('Testing information'!W188="NH","K","")</f>
        <v/>
      </c>
      <c r="N171" t="str">
        <f>IF('Testing information'!X188="CA","K","")</f>
        <v/>
      </c>
      <c r="O171" t="str">
        <f>IF('Testing information'!Y188="DD","K","")</f>
        <v/>
      </c>
      <c r="P171" t="str">
        <f>IF('Testing information'!AA188="PHA","K","")</f>
        <v/>
      </c>
      <c r="Q171" t="str">
        <f>IF('Testing information'!Z188="TH","K","")</f>
        <v/>
      </c>
      <c r="R171" t="str">
        <f>IF('Testing information'!AB188="OS","K","")</f>
        <v/>
      </c>
      <c r="S171" t="str">
        <f>IF('Testing information'!AR188="OH","K","")</f>
        <v/>
      </c>
      <c r="T171" s="23" t="str">
        <f>IF('Testing information'!Q188="","","K")</f>
        <v/>
      </c>
      <c r="U171" t="str">
        <f>IF('Testing information'!AQ188="RC","K","")</f>
        <v/>
      </c>
      <c r="V171" s="23" t="str">
        <f>IF('Testing information'!P188="","","K")</f>
        <v/>
      </c>
      <c r="W171" t="str">
        <f>IF('Testing information'!AS188="BVD","K","")</f>
        <v/>
      </c>
      <c r="X171" t="str">
        <f>IF('Testing information'!AP188="DL","K","")</f>
        <v/>
      </c>
      <c r="Y171" t="str">
        <f>IF('Testing information'!AM188="PV","K","")</f>
        <v/>
      </c>
      <c r="Z171" t="str">
        <f t="shared" si="11"/>
        <v/>
      </c>
      <c r="AA171" s="29" t="str">
        <f t="shared" si="8"/>
        <v/>
      </c>
      <c r="AB171" t="str">
        <f>IF('Testing information'!AJ188="GGP-HD","K","")</f>
        <v/>
      </c>
      <c r="AC171" t="str">
        <f>IF('Testing information'!AK188="GGP-LD","K","")</f>
        <v/>
      </c>
      <c r="AD171" t="str">
        <f>IF('Testing information'!AK188="CHR","K","")</f>
        <v/>
      </c>
      <c r="AE171" t="str">
        <f>IF('Testing information'!AL188="GGP-uLD","K","")</f>
        <v/>
      </c>
      <c r="AF171" t="str">
        <f>IF('Testing information'!BA188="Run Panel","DP2","")</f>
        <v/>
      </c>
      <c r="AG171" t="str">
        <f t="shared" si="9"/>
        <v/>
      </c>
      <c r="AH171" s="28" t="str">
        <f t="shared" si="10"/>
        <v/>
      </c>
    </row>
    <row r="172" spans="1:34" ht="14.85" customHeight="1">
      <c r="A172" s="25" t="str">
        <f>IF('Testing information'!AE189="X",'Request Testing'!$C$10,"")</f>
        <v/>
      </c>
      <c r="B172" s="26" t="str">
        <f>IF('Testing information'!AM189="","",A172)</f>
        <v/>
      </c>
      <c r="C172" t="str">
        <f>IF('Testing information'!G189&gt;0,'Testing information'!G189,"")</f>
        <v/>
      </c>
      <c r="D172" s="23" t="str">
        <f>IF('Request Testing'!G189&lt;1,'Testing information'!B189,"")</f>
        <v/>
      </c>
      <c r="E172" t="str">
        <f>IF('Request Testing'!G189&lt;1,'Testing information'!AF189,"")</f>
        <v/>
      </c>
      <c r="F172" s="23" t="str">
        <f>IF(OR('Request Testing'!L189&gt;0,'Request Testing'!M189&gt;0,'Request Testing'!N189&gt;0,'Request Testing'!O189&gt;0),'Request Testing'!I189,"")</f>
        <v/>
      </c>
      <c r="G172" s="23" t="str">
        <f>IF('Testing information'!J189="","",'Testing information'!J189)</f>
        <v/>
      </c>
      <c r="H172" s="23" t="str">
        <f>IF(OR('Request Testing'!L189&gt;0,'Request Testing'!M189&gt;0,'Request Testing'!N189&gt;0,'Request Testing'!O189&gt;0),'Request Testing'!K189,"")</f>
        <v/>
      </c>
      <c r="I172" s="210" t="str">
        <f>IF('Testing information'!A189&gt;0,'Testing information'!A189,"")</f>
        <v/>
      </c>
      <c r="J172" s="27" t="str">
        <f>IF('Testing information'!AG189="BLOOD CARD","B",IF('Testing information'!AH189="Hair Card","H",IF('Testing information'!AI189="AllFlex Tags","T","")))</f>
        <v/>
      </c>
      <c r="K172" s="28" t="str">
        <f>IF('Request Testing'!J189&gt;0,IF(OR(Y172="K",AA172="K"),(CONCATENATE(AH172," ALTS ",'Request Testing'!J189))),AH172)</f>
        <v/>
      </c>
      <c r="L172" t="str">
        <f>IF('Testing information'!V189="AM","K","")</f>
        <v/>
      </c>
      <c r="M172" t="str">
        <f>IF('Testing information'!W189="NH","K","")</f>
        <v/>
      </c>
      <c r="N172" t="str">
        <f>IF('Testing information'!X189="CA","K","")</f>
        <v/>
      </c>
      <c r="O172" t="str">
        <f>IF('Testing information'!Y189="DD","K","")</f>
        <v/>
      </c>
      <c r="P172" t="str">
        <f>IF('Testing information'!AA189="PHA","K","")</f>
        <v/>
      </c>
      <c r="Q172" t="str">
        <f>IF('Testing information'!Z189="TH","K","")</f>
        <v/>
      </c>
      <c r="R172" t="str">
        <f>IF('Testing information'!AB189="OS","K","")</f>
        <v/>
      </c>
      <c r="S172" t="str">
        <f>IF('Testing information'!AR189="OH","K","")</f>
        <v/>
      </c>
      <c r="T172" s="23" t="str">
        <f>IF('Testing information'!Q189="","","K")</f>
        <v/>
      </c>
      <c r="U172" t="str">
        <f>IF('Testing information'!AQ189="RC","K","")</f>
        <v/>
      </c>
      <c r="V172" s="23" t="str">
        <f>IF('Testing information'!P189="","","K")</f>
        <v/>
      </c>
      <c r="W172" t="str">
        <f>IF('Testing information'!AS189="BVD","K","")</f>
        <v/>
      </c>
      <c r="X172" t="str">
        <f>IF('Testing information'!AP189="DL","K","")</f>
        <v/>
      </c>
      <c r="Y172" t="str">
        <f>IF('Testing information'!AM189="PV","K","")</f>
        <v/>
      </c>
      <c r="Z172" t="str">
        <f t="shared" si="11"/>
        <v/>
      </c>
      <c r="AA172" s="29" t="str">
        <f t="shared" si="8"/>
        <v/>
      </c>
      <c r="AB172" t="str">
        <f>IF('Testing information'!AJ189="GGP-HD","K","")</f>
        <v/>
      </c>
      <c r="AC172" t="str">
        <f>IF('Testing information'!AK189="GGP-LD","K","")</f>
        <v/>
      </c>
      <c r="AD172" t="str">
        <f>IF('Testing information'!AK189="CHR","K","")</f>
        <v/>
      </c>
      <c r="AE172" t="str">
        <f>IF('Testing information'!AL189="GGP-uLD","K","")</f>
        <v/>
      </c>
      <c r="AF172" t="str">
        <f>IF('Testing information'!BA189="Run Panel","DP2","")</f>
        <v/>
      </c>
      <c r="AG172" t="str">
        <f t="shared" si="9"/>
        <v/>
      </c>
      <c r="AH172" s="28" t="str">
        <f t="shared" si="10"/>
        <v/>
      </c>
    </row>
    <row r="173" spans="1:34" ht="14.85" customHeight="1">
      <c r="A173" s="25" t="str">
        <f>IF('Testing information'!AE190="X",'Request Testing'!$C$10,"")</f>
        <v/>
      </c>
      <c r="B173" s="26" t="str">
        <f>IF('Testing information'!AM190="","",A173)</f>
        <v/>
      </c>
      <c r="C173" t="str">
        <f>IF('Testing information'!G190&gt;0,'Testing information'!G190,"")</f>
        <v/>
      </c>
      <c r="D173" s="23" t="str">
        <f>IF('Request Testing'!G190&lt;1,'Testing information'!B190,"")</f>
        <v/>
      </c>
      <c r="E173" t="str">
        <f>IF('Request Testing'!G190&lt;1,'Testing information'!AF190,"")</f>
        <v/>
      </c>
      <c r="F173" s="23" t="str">
        <f>IF(OR('Request Testing'!L190&gt;0,'Request Testing'!M190&gt;0,'Request Testing'!N190&gt;0,'Request Testing'!O190&gt;0),'Request Testing'!I190,"")</f>
        <v/>
      </c>
      <c r="G173" s="23" t="str">
        <f>IF('Testing information'!J190="","",'Testing information'!J190)</f>
        <v/>
      </c>
      <c r="H173" s="23" t="str">
        <f>IF(OR('Request Testing'!L190&gt;0,'Request Testing'!M190&gt;0,'Request Testing'!N190&gt;0,'Request Testing'!O190&gt;0),'Request Testing'!K190,"")</f>
        <v/>
      </c>
      <c r="I173" s="210" t="str">
        <f>IF('Testing information'!A190&gt;0,'Testing information'!A190,"")</f>
        <v/>
      </c>
      <c r="J173" s="27" t="str">
        <f>IF('Testing information'!AG190="BLOOD CARD","B",IF('Testing information'!AH190="Hair Card","H",IF('Testing information'!AI190="AllFlex Tags","T","")))</f>
        <v/>
      </c>
      <c r="K173" s="28" t="str">
        <f>IF('Request Testing'!J190&gt;0,IF(OR(Y173="K",AA173="K"),(CONCATENATE(AH173," ALTS ",'Request Testing'!J190))),AH173)</f>
        <v/>
      </c>
      <c r="L173" t="str">
        <f>IF('Testing information'!V190="AM","K","")</f>
        <v/>
      </c>
      <c r="M173" t="str">
        <f>IF('Testing information'!W190="NH","K","")</f>
        <v/>
      </c>
      <c r="N173" t="str">
        <f>IF('Testing information'!X190="CA","K","")</f>
        <v/>
      </c>
      <c r="O173" t="str">
        <f>IF('Testing information'!Y190="DD","K","")</f>
        <v/>
      </c>
      <c r="P173" t="str">
        <f>IF('Testing information'!AA190="PHA","K","")</f>
        <v/>
      </c>
      <c r="Q173" t="str">
        <f>IF('Testing information'!Z190="TH","K","")</f>
        <v/>
      </c>
      <c r="R173" t="str">
        <f>IF('Testing information'!AB190="OS","K","")</f>
        <v/>
      </c>
      <c r="S173" t="str">
        <f>IF('Testing information'!AR190="OH","K","")</f>
        <v/>
      </c>
      <c r="T173" s="23" t="str">
        <f>IF('Testing information'!Q190="","","K")</f>
        <v/>
      </c>
      <c r="U173" t="str">
        <f>IF('Testing information'!AQ190="RC","K","")</f>
        <v/>
      </c>
      <c r="V173" s="23" t="str">
        <f>IF('Testing information'!P190="","","K")</f>
        <v/>
      </c>
      <c r="W173" t="str">
        <f>IF('Testing information'!AS190="BVD","K","")</f>
        <v/>
      </c>
      <c r="X173" t="str">
        <f>IF('Testing information'!AP190="DL","K","")</f>
        <v/>
      </c>
      <c r="Y173" t="str">
        <f>IF('Testing information'!AM190="PV","K","")</f>
        <v/>
      </c>
      <c r="Z173" t="str">
        <f t="shared" si="11"/>
        <v/>
      </c>
      <c r="AA173" s="29" t="str">
        <f t="shared" si="8"/>
        <v/>
      </c>
      <c r="AB173" t="str">
        <f>IF('Testing information'!AJ190="GGP-HD","K","")</f>
        <v/>
      </c>
      <c r="AC173" t="str">
        <f>IF('Testing information'!AK190="GGP-LD","K","")</f>
        <v/>
      </c>
      <c r="AD173" t="str">
        <f>IF('Testing information'!AK190="CHR","K","")</f>
        <v/>
      </c>
      <c r="AE173" t="str">
        <f>IF('Testing information'!AL190="GGP-uLD","K","")</f>
        <v/>
      </c>
      <c r="AF173" t="str">
        <f>IF('Testing information'!BA190="Run Panel","DP2","")</f>
        <v/>
      </c>
      <c r="AG173" t="str">
        <f t="shared" si="9"/>
        <v/>
      </c>
      <c r="AH173" s="28" t="str">
        <f t="shared" si="10"/>
        <v/>
      </c>
    </row>
    <row r="174" spans="1:34" ht="14.85" customHeight="1">
      <c r="A174" s="25" t="str">
        <f>IF('Testing information'!AE191="X",'Request Testing'!$C$10,"")</f>
        <v/>
      </c>
      <c r="B174" s="26" t="str">
        <f>IF('Testing information'!AM191="","",A174)</f>
        <v/>
      </c>
      <c r="C174" t="str">
        <f>IF('Testing information'!G191&gt;0,'Testing information'!G191,"")</f>
        <v/>
      </c>
      <c r="D174" s="23" t="str">
        <f>IF('Request Testing'!G191&lt;1,'Testing information'!B191,"")</f>
        <v/>
      </c>
      <c r="E174" t="str">
        <f>IF('Request Testing'!G191&lt;1,'Testing information'!AF191,"")</f>
        <v/>
      </c>
      <c r="F174" s="23" t="str">
        <f>IF(OR('Request Testing'!L191&gt;0,'Request Testing'!M191&gt;0,'Request Testing'!N191&gt;0,'Request Testing'!O191&gt;0),'Request Testing'!I191,"")</f>
        <v/>
      </c>
      <c r="G174" s="23" t="str">
        <f>IF('Testing information'!J191="","",'Testing information'!J191)</f>
        <v/>
      </c>
      <c r="H174" s="23" t="str">
        <f>IF(OR('Request Testing'!L191&gt;0,'Request Testing'!M191&gt;0,'Request Testing'!N191&gt;0,'Request Testing'!O191&gt;0),'Request Testing'!K191,"")</f>
        <v/>
      </c>
      <c r="I174" s="210" t="str">
        <f>IF('Testing information'!A191&gt;0,'Testing information'!A191,"")</f>
        <v/>
      </c>
      <c r="J174" s="27" t="str">
        <f>IF('Testing information'!AG191="BLOOD CARD","B",IF('Testing information'!AH191="Hair Card","H",IF('Testing information'!AI191="AllFlex Tags","T","")))</f>
        <v/>
      </c>
      <c r="K174" s="28" t="str">
        <f>IF('Request Testing'!J191&gt;0,IF(OR(Y174="K",AA174="K"),(CONCATENATE(AH174," ALTS ",'Request Testing'!J191))),AH174)</f>
        <v/>
      </c>
      <c r="L174" t="str">
        <f>IF('Testing information'!V191="AM","K","")</f>
        <v/>
      </c>
      <c r="M174" t="str">
        <f>IF('Testing information'!W191="NH","K","")</f>
        <v/>
      </c>
      <c r="N174" t="str">
        <f>IF('Testing information'!X191="CA","K","")</f>
        <v/>
      </c>
      <c r="O174" t="str">
        <f>IF('Testing information'!Y191="DD","K","")</f>
        <v/>
      </c>
      <c r="P174" t="str">
        <f>IF('Testing information'!AA191="PHA","K","")</f>
        <v/>
      </c>
      <c r="Q174" t="str">
        <f>IF('Testing information'!Z191="TH","K","")</f>
        <v/>
      </c>
      <c r="R174" t="str">
        <f>IF('Testing information'!AB191="OS","K","")</f>
        <v/>
      </c>
      <c r="S174" t="str">
        <f>IF('Testing information'!AR191="OH","K","")</f>
        <v/>
      </c>
      <c r="T174" s="23" t="str">
        <f>IF('Testing information'!Q191="","","K")</f>
        <v/>
      </c>
      <c r="U174" t="str">
        <f>IF('Testing information'!AQ191="RC","K","")</f>
        <v/>
      </c>
      <c r="V174" s="23" t="str">
        <f>IF('Testing information'!P191="","","K")</f>
        <v/>
      </c>
      <c r="W174" t="str">
        <f>IF('Testing information'!AS191="BVD","K","")</f>
        <v/>
      </c>
      <c r="X174" t="str">
        <f>IF('Testing information'!AP191="DL","K","")</f>
        <v/>
      </c>
      <c r="Y174" t="str">
        <f>IF('Testing information'!AM191="PV","K","")</f>
        <v/>
      </c>
      <c r="Z174" t="str">
        <f t="shared" si="11"/>
        <v/>
      </c>
      <c r="AA174" s="29" t="str">
        <f t="shared" si="8"/>
        <v/>
      </c>
      <c r="AB174" t="str">
        <f>IF('Testing information'!AJ191="GGP-HD","K","")</f>
        <v/>
      </c>
      <c r="AC174" t="str">
        <f>IF('Testing information'!AK191="GGP-LD","K","")</f>
        <v/>
      </c>
      <c r="AD174" t="str">
        <f>IF('Testing information'!AK191="CHR","K","")</f>
        <v/>
      </c>
      <c r="AE174" t="str">
        <f>IF('Testing information'!AL191="GGP-uLD","K","")</f>
        <v/>
      </c>
      <c r="AF174" t="str">
        <f>IF('Testing information'!BA191="Run Panel","DP2","")</f>
        <v/>
      </c>
      <c r="AG174" t="str">
        <f t="shared" si="9"/>
        <v/>
      </c>
      <c r="AH174" s="28" t="str">
        <f t="shared" si="10"/>
        <v/>
      </c>
    </row>
    <row r="175" spans="1:34" ht="14.85" customHeight="1">
      <c r="A175" s="25" t="str">
        <f>IF('Testing information'!AE192="X",'Request Testing'!$C$10,"")</f>
        <v/>
      </c>
      <c r="B175" s="26" t="str">
        <f>IF('Testing information'!AM192="","",A175)</f>
        <v/>
      </c>
      <c r="C175" t="str">
        <f>IF('Testing information'!G192&gt;0,'Testing information'!G192,"")</f>
        <v/>
      </c>
      <c r="D175" s="23" t="str">
        <f>IF('Request Testing'!G192&lt;1,'Testing information'!B192,"")</f>
        <v/>
      </c>
      <c r="E175" t="str">
        <f>IF('Request Testing'!G192&lt;1,'Testing information'!AF192,"")</f>
        <v/>
      </c>
      <c r="F175" s="23" t="str">
        <f>IF(OR('Request Testing'!L192&gt;0,'Request Testing'!M192&gt;0,'Request Testing'!N192&gt;0,'Request Testing'!O192&gt;0),'Request Testing'!I192,"")</f>
        <v/>
      </c>
      <c r="G175" s="23" t="str">
        <f>IF('Testing information'!J192="","",'Testing information'!J192)</f>
        <v/>
      </c>
      <c r="H175" s="23" t="str">
        <f>IF(OR('Request Testing'!L192&gt;0,'Request Testing'!M192&gt;0,'Request Testing'!N192&gt;0,'Request Testing'!O192&gt;0),'Request Testing'!K192,"")</f>
        <v/>
      </c>
      <c r="I175" s="210" t="str">
        <f>IF('Testing information'!A192&gt;0,'Testing information'!A192,"")</f>
        <v/>
      </c>
      <c r="J175" s="27" t="str">
        <f>IF('Testing information'!AG192="BLOOD CARD","B",IF('Testing information'!AH192="Hair Card","H",IF('Testing information'!AI192="AllFlex Tags","T","")))</f>
        <v/>
      </c>
      <c r="K175" s="28" t="str">
        <f>IF('Request Testing'!J192&gt;0,IF(OR(Y175="K",AA175="K"),(CONCATENATE(AH175," ALTS ",'Request Testing'!J192))),AH175)</f>
        <v/>
      </c>
      <c r="L175" t="str">
        <f>IF('Testing information'!V192="AM","K","")</f>
        <v/>
      </c>
      <c r="M175" t="str">
        <f>IF('Testing information'!W192="NH","K","")</f>
        <v/>
      </c>
      <c r="N175" t="str">
        <f>IF('Testing information'!X192="CA","K","")</f>
        <v/>
      </c>
      <c r="O175" t="str">
        <f>IF('Testing information'!Y192="DD","K","")</f>
        <v/>
      </c>
      <c r="P175" t="str">
        <f>IF('Testing information'!AA192="PHA","K","")</f>
        <v/>
      </c>
      <c r="Q175" t="str">
        <f>IF('Testing information'!Z192="TH","K","")</f>
        <v/>
      </c>
      <c r="R175" t="str">
        <f>IF('Testing information'!AB192="OS","K","")</f>
        <v/>
      </c>
      <c r="S175" t="str">
        <f>IF('Testing information'!AR192="OH","K","")</f>
        <v/>
      </c>
      <c r="T175" s="23" t="str">
        <f>IF('Testing information'!Q192="","","K")</f>
        <v/>
      </c>
      <c r="U175" t="str">
        <f>IF('Testing information'!AQ192="RC","K","")</f>
        <v/>
      </c>
      <c r="V175" s="23" t="str">
        <f>IF('Testing information'!P192="","","K")</f>
        <v/>
      </c>
      <c r="W175" t="str">
        <f>IF('Testing information'!AS192="BVD","K","")</f>
        <v/>
      </c>
      <c r="X175" t="str">
        <f>IF('Testing information'!AP192="DL","K","")</f>
        <v/>
      </c>
      <c r="Y175" t="str">
        <f>IF('Testing information'!AM192="PV","K","")</f>
        <v/>
      </c>
      <c r="Z175" t="str">
        <f t="shared" si="11"/>
        <v/>
      </c>
      <c r="AA175" s="29" t="str">
        <f t="shared" si="8"/>
        <v/>
      </c>
      <c r="AB175" t="str">
        <f>IF('Testing information'!AJ192="GGP-HD","K","")</f>
        <v/>
      </c>
      <c r="AC175" t="str">
        <f>IF('Testing information'!AK192="GGP-LD","K","")</f>
        <v/>
      </c>
      <c r="AD175" t="str">
        <f>IF('Testing information'!AK192="CHR","K","")</f>
        <v/>
      </c>
      <c r="AE175" t="str">
        <f>IF('Testing information'!AL192="GGP-uLD","K","")</f>
        <v/>
      </c>
      <c r="AF175" t="str">
        <f>IF('Testing information'!BA192="Run Panel","DP2","")</f>
        <v/>
      </c>
      <c r="AG175" t="str">
        <f t="shared" si="9"/>
        <v/>
      </c>
      <c r="AH175" s="28" t="str">
        <f t="shared" si="10"/>
        <v/>
      </c>
    </row>
    <row r="176" spans="1:34" ht="14.85" customHeight="1">
      <c r="A176" s="25" t="str">
        <f>IF('Testing information'!AE193="X",'Request Testing'!$C$10,"")</f>
        <v/>
      </c>
      <c r="B176" s="26" t="str">
        <f>IF('Testing information'!AM193="","",A176)</f>
        <v/>
      </c>
      <c r="C176" t="str">
        <f>IF('Testing information'!G193&gt;0,'Testing information'!G193,"")</f>
        <v/>
      </c>
      <c r="D176" s="23" t="str">
        <f>IF('Request Testing'!G193&lt;1,'Testing information'!B193,"")</f>
        <v/>
      </c>
      <c r="E176" t="str">
        <f>IF('Request Testing'!G193&lt;1,'Testing information'!AF193,"")</f>
        <v/>
      </c>
      <c r="F176" s="23" t="str">
        <f>IF(OR('Request Testing'!L193&gt;0,'Request Testing'!M193&gt;0,'Request Testing'!N193&gt;0,'Request Testing'!O193&gt;0),'Request Testing'!I193,"")</f>
        <v/>
      </c>
      <c r="G176" s="23" t="str">
        <f>IF('Testing information'!J193="","",'Testing information'!J193)</f>
        <v/>
      </c>
      <c r="H176" s="23" t="str">
        <f>IF(OR('Request Testing'!L193&gt;0,'Request Testing'!M193&gt;0,'Request Testing'!N193&gt;0,'Request Testing'!O193&gt;0),'Request Testing'!K193,"")</f>
        <v/>
      </c>
      <c r="I176" s="210" t="str">
        <f>IF('Testing information'!A193&gt;0,'Testing information'!A193,"")</f>
        <v/>
      </c>
      <c r="J176" s="27" t="str">
        <f>IF('Testing information'!AG193="BLOOD CARD","B",IF('Testing information'!AH193="Hair Card","H",IF('Testing information'!AI193="AllFlex Tags","T","")))</f>
        <v/>
      </c>
      <c r="K176" s="28" t="str">
        <f>IF('Request Testing'!J193&gt;0,IF(OR(Y176="K",AA176="K"),(CONCATENATE(AH176," ALTS ",'Request Testing'!J193))),AH176)</f>
        <v/>
      </c>
      <c r="L176" t="str">
        <f>IF('Testing information'!V193="AM","K","")</f>
        <v/>
      </c>
      <c r="M176" t="str">
        <f>IF('Testing information'!W193="NH","K","")</f>
        <v/>
      </c>
      <c r="N176" t="str">
        <f>IF('Testing information'!X193="CA","K","")</f>
        <v/>
      </c>
      <c r="O176" t="str">
        <f>IF('Testing information'!Y193="DD","K","")</f>
        <v/>
      </c>
      <c r="P176" t="str">
        <f>IF('Testing information'!AA193="PHA","K","")</f>
        <v/>
      </c>
      <c r="Q176" t="str">
        <f>IF('Testing information'!Z193="TH","K","")</f>
        <v/>
      </c>
      <c r="R176" t="str">
        <f>IF('Testing information'!AB193="OS","K","")</f>
        <v/>
      </c>
      <c r="S176" t="str">
        <f>IF('Testing information'!AR193="OH","K","")</f>
        <v/>
      </c>
      <c r="T176" s="23" t="str">
        <f>IF('Testing information'!Q193="","","K")</f>
        <v/>
      </c>
      <c r="U176" t="str">
        <f>IF('Testing information'!AQ193="RC","K","")</f>
        <v/>
      </c>
      <c r="V176" s="23" t="str">
        <f>IF('Testing information'!P193="","","K")</f>
        <v/>
      </c>
      <c r="W176" t="str">
        <f>IF('Testing information'!AS193="BVD","K","")</f>
        <v/>
      </c>
      <c r="X176" t="str">
        <f>IF('Testing information'!AP193="DL","K","")</f>
        <v/>
      </c>
      <c r="Y176" t="str">
        <f>IF('Testing information'!AM193="PV","K","")</f>
        <v/>
      </c>
      <c r="Z176" t="str">
        <f t="shared" si="11"/>
        <v/>
      </c>
      <c r="AA176" s="29" t="str">
        <f t="shared" si="8"/>
        <v/>
      </c>
      <c r="AB176" t="str">
        <f>IF('Testing information'!AJ193="GGP-HD","K","")</f>
        <v/>
      </c>
      <c r="AC176" t="str">
        <f>IF('Testing information'!AK193="GGP-LD","K","")</f>
        <v/>
      </c>
      <c r="AD176" t="str">
        <f>IF('Testing information'!AK193="CHR","K","")</f>
        <v/>
      </c>
      <c r="AE176" t="str">
        <f>IF('Testing information'!AL193="GGP-uLD","K","")</f>
        <v/>
      </c>
      <c r="AF176" t="str">
        <f>IF('Testing information'!BA193="Run Panel","DP2","")</f>
        <v/>
      </c>
      <c r="AG176" t="str">
        <f t="shared" si="9"/>
        <v/>
      </c>
      <c r="AH176" s="28" t="str">
        <f t="shared" si="10"/>
        <v/>
      </c>
    </row>
    <row r="177" spans="1:34" ht="14.85" customHeight="1">
      <c r="A177" s="25" t="str">
        <f>IF('Testing information'!AE194="X",'Request Testing'!$C$10,"")</f>
        <v/>
      </c>
      <c r="B177" s="26" t="str">
        <f>IF('Testing information'!AM194="","",A177)</f>
        <v/>
      </c>
      <c r="C177" t="str">
        <f>IF('Testing information'!G194&gt;0,'Testing information'!G194,"")</f>
        <v/>
      </c>
      <c r="D177" s="23" t="str">
        <f>IF('Request Testing'!G194&lt;1,'Testing information'!B194,"")</f>
        <v/>
      </c>
      <c r="E177" t="str">
        <f>IF('Request Testing'!G194&lt;1,'Testing information'!AF194,"")</f>
        <v/>
      </c>
      <c r="F177" s="23" t="str">
        <f>IF(OR('Request Testing'!L194&gt;0,'Request Testing'!M194&gt;0,'Request Testing'!N194&gt;0,'Request Testing'!O194&gt;0),'Request Testing'!I194,"")</f>
        <v/>
      </c>
      <c r="G177" s="23" t="str">
        <f>IF('Testing information'!J194="","",'Testing information'!J194)</f>
        <v/>
      </c>
      <c r="H177" s="23" t="str">
        <f>IF(OR('Request Testing'!L194&gt;0,'Request Testing'!M194&gt;0,'Request Testing'!N194&gt;0,'Request Testing'!O194&gt;0),'Request Testing'!K194,"")</f>
        <v/>
      </c>
      <c r="I177" s="210" t="str">
        <f>IF('Testing information'!A194&gt;0,'Testing information'!A194,"")</f>
        <v/>
      </c>
      <c r="J177" s="27" t="str">
        <f>IF('Testing information'!AG194="BLOOD CARD","B",IF('Testing information'!AH194="Hair Card","H",IF('Testing information'!AI194="AllFlex Tags","T","")))</f>
        <v/>
      </c>
      <c r="K177" s="28" t="str">
        <f>IF('Request Testing'!J194&gt;0,IF(OR(Y177="K",AA177="K"),(CONCATENATE(AH177," ALTS ",'Request Testing'!J194))),AH177)</f>
        <v/>
      </c>
      <c r="L177" t="str">
        <f>IF('Testing information'!V194="AM","K","")</f>
        <v/>
      </c>
      <c r="M177" t="str">
        <f>IF('Testing information'!W194="NH","K","")</f>
        <v/>
      </c>
      <c r="N177" t="str">
        <f>IF('Testing information'!X194="CA","K","")</f>
        <v/>
      </c>
      <c r="O177" t="str">
        <f>IF('Testing information'!Y194="DD","K","")</f>
        <v/>
      </c>
      <c r="P177" t="str">
        <f>IF('Testing information'!AA194="PHA","K","")</f>
        <v/>
      </c>
      <c r="Q177" t="str">
        <f>IF('Testing information'!Z194="TH","K","")</f>
        <v/>
      </c>
      <c r="R177" t="str">
        <f>IF('Testing information'!AB194="OS","K","")</f>
        <v/>
      </c>
      <c r="S177" t="str">
        <f>IF('Testing information'!AR194="OH","K","")</f>
        <v/>
      </c>
      <c r="T177" s="23" t="str">
        <f>IF('Testing information'!Q194="","","K")</f>
        <v/>
      </c>
      <c r="U177" t="str">
        <f>IF('Testing information'!AQ194="RC","K","")</f>
        <v/>
      </c>
      <c r="V177" s="23" t="str">
        <f>IF('Testing information'!P194="","","K")</f>
        <v/>
      </c>
      <c r="W177" t="str">
        <f>IF('Testing information'!AS194="BVD","K","")</f>
        <v/>
      </c>
      <c r="X177" t="str">
        <f>IF('Testing information'!AP194="DL","K","")</f>
        <v/>
      </c>
      <c r="Y177" t="str">
        <f>IF('Testing information'!AM194="PV","K","")</f>
        <v/>
      </c>
      <c r="Z177" t="str">
        <f t="shared" si="11"/>
        <v/>
      </c>
      <c r="AA177" s="29" t="str">
        <f t="shared" si="8"/>
        <v/>
      </c>
      <c r="AB177" t="str">
        <f>IF('Testing information'!AJ194="GGP-HD","K","")</f>
        <v/>
      </c>
      <c r="AC177" t="str">
        <f>IF('Testing information'!AK194="GGP-LD","K","")</f>
        <v/>
      </c>
      <c r="AD177" t="str">
        <f>IF('Testing information'!AK194="CHR","K","")</f>
        <v/>
      </c>
      <c r="AE177" t="str">
        <f>IF('Testing information'!AL194="GGP-uLD","K","")</f>
        <v/>
      </c>
      <c r="AF177" t="str">
        <f>IF('Testing information'!BA194="Run Panel","DP2","")</f>
        <v/>
      </c>
      <c r="AG177" t="str">
        <f t="shared" si="9"/>
        <v/>
      </c>
      <c r="AH177" s="28" t="str">
        <f t="shared" si="10"/>
        <v/>
      </c>
    </row>
    <row r="178" spans="1:34" ht="14.85" customHeight="1">
      <c r="A178" s="25" t="str">
        <f>IF('Testing information'!AE195="X",'Request Testing'!$C$10,"")</f>
        <v/>
      </c>
      <c r="B178" s="26" t="str">
        <f>IF('Testing information'!AM195="","",A178)</f>
        <v/>
      </c>
      <c r="C178" t="str">
        <f>IF('Testing information'!G195&gt;0,'Testing information'!G195,"")</f>
        <v/>
      </c>
      <c r="D178" s="23" t="str">
        <f>IF('Request Testing'!G195&lt;1,'Testing information'!B195,"")</f>
        <v/>
      </c>
      <c r="E178" t="str">
        <f>IF('Request Testing'!G195&lt;1,'Testing information'!AF195,"")</f>
        <v/>
      </c>
      <c r="F178" s="23" t="str">
        <f>IF(OR('Request Testing'!L195&gt;0,'Request Testing'!M195&gt;0,'Request Testing'!N195&gt;0,'Request Testing'!O195&gt;0),'Request Testing'!I195,"")</f>
        <v/>
      </c>
      <c r="G178" s="23" t="str">
        <f>IF('Testing information'!J195="","",'Testing information'!J195)</f>
        <v/>
      </c>
      <c r="H178" s="23" t="str">
        <f>IF(OR('Request Testing'!L195&gt;0,'Request Testing'!M195&gt;0,'Request Testing'!N195&gt;0,'Request Testing'!O195&gt;0),'Request Testing'!K195,"")</f>
        <v/>
      </c>
      <c r="I178" s="210" t="str">
        <f>IF('Testing information'!A195&gt;0,'Testing information'!A195,"")</f>
        <v/>
      </c>
      <c r="J178" s="27" t="str">
        <f>IF('Testing information'!AG195="BLOOD CARD","B",IF('Testing information'!AH195="Hair Card","H",IF('Testing information'!AI195="AllFlex Tags","T","")))</f>
        <v/>
      </c>
      <c r="K178" s="28" t="str">
        <f>IF('Request Testing'!J195&gt;0,IF(OR(Y178="K",AA178="K"),(CONCATENATE(AH178," ALTS ",'Request Testing'!J195))),AH178)</f>
        <v/>
      </c>
      <c r="L178" t="str">
        <f>IF('Testing information'!V195="AM","K","")</f>
        <v/>
      </c>
      <c r="M178" t="str">
        <f>IF('Testing information'!W195="NH","K","")</f>
        <v/>
      </c>
      <c r="N178" t="str">
        <f>IF('Testing information'!X195="CA","K","")</f>
        <v/>
      </c>
      <c r="O178" t="str">
        <f>IF('Testing information'!Y195="DD","K","")</f>
        <v/>
      </c>
      <c r="P178" t="str">
        <f>IF('Testing information'!AA195="PHA","K","")</f>
        <v/>
      </c>
      <c r="Q178" t="str">
        <f>IF('Testing information'!Z195="TH","K","")</f>
        <v/>
      </c>
      <c r="R178" t="str">
        <f>IF('Testing information'!AB195="OS","K","")</f>
        <v/>
      </c>
      <c r="S178" t="str">
        <f>IF('Testing information'!AR195="OH","K","")</f>
        <v/>
      </c>
      <c r="T178" s="23" t="str">
        <f>IF('Testing information'!Q195="","","K")</f>
        <v/>
      </c>
      <c r="U178" t="str">
        <f>IF('Testing information'!AQ195="RC","K","")</f>
        <v/>
      </c>
      <c r="V178" s="23" t="str">
        <f>IF('Testing information'!P195="","","K")</f>
        <v/>
      </c>
      <c r="W178" t="str">
        <f>IF('Testing information'!AS195="BVD","K","")</f>
        <v/>
      </c>
      <c r="X178" t="str">
        <f>IF('Testing information'!AP195="DL","K","")</f>
        <v/>
      </c>
      <c r="Y178" t="str">
        <f>IF('Testing information'!AM195="PV","K","")</f>
        <v/>
      </c>
      <c r="Z178" t="str">
        <f t="shared" si="11"/>
        <v/>
      </c>
      <c r="AA178" s="29" t="str">
        <f t="shared" si="8"/>
        <v/>
      </c>
      <c r="AB178" t="str">
        <f>IF('Testing information'!AJ195="GGP-HD","K","")</f>
        <v/>
      </c>
      <c r="AC178" t="str">
        <f>IF('Testing information'!AK195="GGP-LD","K","")</f>
        <v/>
      </c>
      <c r="AD178" t="str">
        <f>IF('Testing information'!AK195="CHR","K","")</f>
        <v/>
      </c>
      <c r="AE178" t="str">
        <f>IF('Testing information'!AL195="GGP-uLD","K","")</f>
        <v/>
      </c>
      <c r="AF178" t="str">
        <f>IF('Testing information'!BA195="Run Panel","DP2","")</f>
        <v/>
      </c>
      <c r="AG178" t="str">
        <f t="shared" si="9"/>
        <v/>
      </c>
      <c r="AH178" s="28" t="str">
        <f t="shared" si="10"/>
        <v/>
      </c>
    </row>
    <row r="179" spans="1:34" ht="14.85" customHeight="1">
      <c r="A179" s="25" t="str">
        <f>IF('Testing information'!AE196="X",'Request Testing'!$C$10,"")</f>
        <v/>
      </c>
      <c r="B179" s="26" t="str">
        <f>IF('Testing information'!AM196="","",A179)</f>
        <v/>
      </c>
      <c r="C179" t="str">
        <f>IF('Testing information'!G196&gt;0,'Testing information'!G196,"")</f>
        <v/>
      </c>
      <c r="D179" s="23" t="str">
        <f>IF('Request Testing'!G196&lt;1,'Testing information'!B196,"")</f>
        <v/>
      </c>
      <c r="E179" t="str">
        <f>IF('Request Testing'!G196&lt;1,'Testing information'!AF196,"")</f>
        <v/>
      </c>
      <c r="F179" s="23" t="str">
        <f>IF(OR('Request Testing'!L196&gt;0,'Request Testing'!M196&gt;0,'Request Testing'!N196&gt;0,'Request Testing'!O196&gt;0),'Request Testing'!I196,"")</f>
        <v/>
      </c>
      <c r="G179" s="23" t="str">
        <f>IF('Testing information'!J196="","",'Testing information'!J196)</f>
        <v/>
      </c>
      <c r="H179" s="23" t="str">
        <f>IF(OR('Request Testing'!L196&gt;0,'Request Testing'!M196&gt;0,'Request Testing'!N196&gt;0,'Request Testing'!O196&gt;0),'Request Testing'!K196,"")</f>
        <v/>
      </c>
      <c r="I179" s="210" t="str">
        <f>IF('Testing information'!A196&gt;0,'Testing information'!A196,"")</f>
        <v/>
      </c>
      <c r="J179" s="27" t="str">
        <f>IF('Testing information'!AG196="BLOOD CARD","B",IF('Testing information'!AH196="Hair Card","H",IF('Testing information'!AI196="AllFlex Tags","T","")))</f>
        <v/>
      </c>
      <c r="K179" s="28" t="str">
        <f>IF('Request Testing'!J196&gt;0,IF(OR(Y179="K",AA179="K"),(CONCATENATE(AH179," ALTS ",'Request Testing'!J196))),AH179)</f>
        <v/>
      </c>
      <c r="L179" t="str">
        <f>IF('Testing information'!V196="AM","K","")</f>
        <v/>
      </c>
      <c r="M179" t="str">
        <f>IF('Testing information'!W196="NH","K","")</f>
        <v/>
      </c>
      <c r="N179" t="str">
        <f>IF('Testing information'!X196="CA","K","")</f>
        <v/>
      </c>
      <c r="O179" t="str">
        <f>IF('Testing information'!Y196="DD","K","")</f>
        <v/>
      </c>
      <c r="P179" t="str">
        <f>IF('Testing information'!AA196="PHA","K","")</f>
        <v/>
      </c>
      <c r="Q179" t="str">
        <f>IF('Testing information'!Z196="TH","K","")</f>
        <v/>
      </c>
      <c r="R179" t="str">
        <f>IF('Testing information'!AB196="OS","K","")</f>
        <v/>
      </c>
      <c r="S179" t="str">
        <f>IF('Testing information'!AR196="OH","K","")</f>
        <v/>
      </c>
      <c r="T179" s="23" t="str">
        <f>IF('Testing information'!Q196="","","K")</f>
        <v/>
      </c>
      <c r="U179" t="str">
        <f>IF('Testing information'!AQ196="RC","K","")</f>
        <v/>
      </c>
      <c r="V179" s="23" t="str">
        <f>IF('Testing information'!P196="","","K")</f>
        <v/>
      </c>
      <c r="W179" t="str">
        <f>IF('Testing information'!AS196="BVD","K","")</f>
        <v/>
      </c>
      <c r="X179" t="str">
        <f>IF('Testing information'!AP196="DL","K","")</f>
        <v/>
      </c>
      <c r="Y179" t="str">
        <f>IF('Testing information'!AM196="PV","K","")</f>
        <v/>
      </c>
      <c r="Z179" t="str">
        <f t="shared" si="11"/>
        <v/>
      </c>
      <c r="AA179" s="29" t="str">
        <f t="shared" si="8"/>
        <v/>
      </c>
      <c r="AB179" t="str">
        <f>IF('Testing information'!AJ196="GGP-HD","K","")</f>
        <v/>
      </c>
      <c r="AC179" t="str">
        <f>IF('Testing information'!AK196="GGP-LD","K","")</f>
        <v/>
      </c>
      <c r="AD179" t="str">
        <f>IF('Testing information'!AK196="CHR","K","")</f>
        <v/>
      </c>
      <c r="AE179" t="str">
        <f>IF('Testing information'!AL196="GGP-uLD","K","")</f>
        <v/>
      </c>
      <c r="AF179" t="str">
        <f>IF('Testing information'!BA196="Run Panel","DP2","")</f>
        <v/>
      </c>
      <c r="AG179" t="str">
        <f t="shared" si="9"/>
        <v/>
      </c>
      <c r="AH179" s="28" t="str">
        <f t="shared" si="10"/>
        <v/>
      </c>
    </row>
    <row r="180" spans="1:34" ht="14.85" customHeight="1">
      <c r="A180" s="25" t="str">
        <f>IF('Testing information'!AE197="X",'Request Testing'!$C$10,"")</f>
        <v/>
      </c>
      <c r="B180" s="26" t="str">
        <f>IF('Testing information'!AM197="","",A180)</f>
        <v/>
      </c>
      <c r="C180" t="str">
        <f>IF('Testing information'!G197&gt;0,'Testing information'!G197,"")</f>
        <v/>
      </c>
      <c r="D180" s="23" t="str">
        <f>IF('Request Testing'!G197&lt;1,'Testing information'!B197,"")</f>
        <v/>
      </c>
      <c r="E180" t="str">
        <f>IF('Request Testing'!G197&lt;1,'Testing information'!AF197,"")</f>
        <v/>
      </c>
      <c r="F180" s="23" t="str">
        <f>IF(OR('Request Testing'!L197&gt;0,'Request Testing'!M197&gt;0,'Request Testing'!N197&gt;0,'Request Testing'!O197&gt;0),'Request Testing'!I197,"")</f>
        <v/>
      </c>
      <c r="G180" s="23" t="str">
        <f>IF('Testing information'!J197="","",'Testing information'!J197)</f>
        <v/>
      </c>
      <c r="H180" s="23" t="str">
        <f>IF(OR('Request Testing'!L197&gt;0,'Request Testing'!M197&gt;0,'Request Testing'!N197&gt;0,'Request Testing'!O197&gt;0),'Request Testing'!K197,"")</f>
        <v/>
      </c>
      <c r="I180" s="210" t="str">
        <f>IF('Testing information'!A197&gt;0,'Testing information'!A197,"")</f>
        <v/>
      </c>
      <c r="J180" s="27" t="str">
        <f>IF('Testing information'!AG197="BLOOD CARD","B",IF('Testing information'!AH197="Hair Card","H",IF('Testing information'!AI197="AllFlex Tags","T","")))</f>
        <v/>
      </c>
      <c r="K180" s="28" t="str">
        <f>IF('Request Testing'!J197&gt;0,IF(OR(Y180="K",AA180="K"),(CONCATENATE(AH180," ALTS ",'Request Testing'!J197))),AH180)</f>
        <v/>
      </c>
      <c r="L180" t="str">
        <f>IF('Testing information'!V197="AM","K","")</f>
        <v/>
      </c>
      <c r="M180" t="str">
        <f>IF('Testing information'!W197="NH","K","")</f>
        <v/>
      </c>
      <c r="N180" t="str">
        <f>IF('Testing information'!X197="CA","K","")</f>
        <v/>
      </c>
      <c r="O180" t="str">
        <f>IF('Testing information'!Y197="DD","K","")</f>
        <v/>
      </c>
      <c r="P180" t="str">
        <f>IF('Testing information'!AA197="PHA","K","")</f>
        <v/>
      </c>
      <c r="Q180" t="str">
        <f>IF('Testing information'!Z197="TH","K","")</f>
        <v/>
      </c>
      <c r="R180" t="str">
        <f>IF('Testing information'!AB197="OS","K","")</f>
        <v/>
      </c>
      <c r="S180" t="str">
        <f>IF('Testing information'!AR197="OH","K","")</f>
        <v/>
      </c>
      <c r="T180" s="23" t="str">
        <f>IF('Testing information'!Q197="","","K")</f>
        <v/>
      </c>
      <c r="U180" t="str">
        <f>IF('Testing information'!AQ197="RC","K","")</f>
        <v/>
      </c>
      <c r="V180" s="23" t="str">
        <f>IF('Testing information'!P197="","","K")</f>
        <v/>
      </c>
      <c r="W180" t="str">
        <f>IF('Testing information'!AS197="BVD","K","")</f>
        <v/>
      </c>
      <c r="X180" t="str">
        <f>IF('Testing information'!AP197="DL","K","")</f>
        <v/>
      </c>
      <c r="Y180" t="str">
        <f>IF('Testing information'!AM197="PV","K","")</f>
        <v/>
      </c>
      <c r="Z180" t="str">
        <f t="shared" si="11"/>
        <v/>
      </c>
      <c r="AA180" s="29" t="str">
        <f t="shared" si="8"/>
        <v/>
      </c>
      <c r="AB180" t="str">
        <f>IF('Testing information'!AJ197="GGP-HD","K","")</f>
        <v/>
      </c>
      <c r="AC180" t="str">
        <f>IF('Testing information'!AK197="GGP-LD","K","")</f>
        <v/>
      </c>
      <c r="AD180" t="str">
        <f>IF('Testing information'!AK197="CHR","K","")</f>
        <v/>
      </c>
      <c r="AE180" t="str">
        <f>IF('Testing information'!AL197="GGP-uLD","K","")</f>
        <v/>
      </c>
      <c r="AF180" t="str">
        <f>IF('Testing information'!BA197="Run Panel","DP2","")</f>
        <v/>
      </c>
      <c r="AG180" t="str">
        <f t="shared" si="9"/>
        <v/>
      </c>
      <c r="AH180" s="28" t="str">
        <f t="shared" si="10"/>
        <v/>
      </c>
    </row>
    <row r="181" spans="1:34" ht="14.85" customHeight="1">
      <c r="A181" s="25" t="str">
        <f>IF('Testing information'!AE198="X",'Request Testing'!$C$10,"")</f>
        <v/>
      </c>
      <c r="B181" s="26" t="str">
        <f>IF('Testing information'!AM198="","",A181)</f>
        <v/>
      </c>
      <c r="C181" t="str">
        <f>IF('Testing information'!G198&gt;0,'Testing information'!G198,"")</f>
        <v/>
      </c>
      <c r="D181" s="23" t="str">
        <f>IF('Request Testing'!G198&lt;1,'Testing information'!B198,"")</f>
        <v/>
      </c>
      <c r="E181" t="str">
        <f>IF('Request Testing'!G198&lt;1,'Testing information'!AF198,"")</f>
        <v/>
      </c>
      <c r="F181" s="23" t="str">
        <f>IF(OR('Request Testing'!L198&gt;0,'Request Testing'!M198&gt;0,'Request Testing'!N198&gt;0,'Request Testing'!O198&gt;0),'Request Testing'!I198,"")</f>
        <v/>
      </c>
      <c r="G181" s="23" t="str">
        <f>IF('Testing information'!J198="","",'Testing information'!J198)</f>
        <v/>
      </c>
      <c r="H181" s="23" t="str">
        <f>IF(OR('Request Testing'!L198&gt;0,'Request Testing'!M198&gt;0,'Request Testing'!N198&gt;0,'Request Testing'!O198&gt;0),'Request Testing'!K198,"")</f>
        <v/>
      </c>
      <c r="I181" s="210" t="str">
        <f>IF('Testing information'!A198&gt;0,'Testing information'!A198,"")</f>
        <v/>
      </c>
      <c r="J181" s="27" t="str">
        <f>IF('Testing information'!AG198="BLOOD CARD","B",IF('Testing information'!AH198="Hair Card","H",IF('Testing information'!AI198="AllFlex Tags","T","")))</f>
        <v/>
      </c>
      <c r="K181" s="28" t="str">
        <f>IF('Request Testing'!J198&gt;0,IF(OR(Y181="K",AA181="K"),(CONCATENATE(AH181," ALTS ",'Request Testing'!J198))),AH181)</f>
        <v/>
      </c>
      <c r="L181" t="str">
        <f>IF('Testing information'!V198="AM","K","")</f>
        <v/>
      </c>
      <c r="M181" t="str">
        <f>IF('Testing information'!W198="NH","K","")</f>
        <v/>
      </c>
      <c r="N181" t="str">
        <f>IF('Testing information'!X198="CA","K","")</f>
        <v/>
      </c>
      <c r="O181" t="str">
        <f>IF('Testing information'!Y198="DD","K","")</f>
        <v/>
      </c>
      <c r="P181" t="str">
        <f>IF('Testing information'!AA198="PHA","K","")</f>
        <v/>
      </c>
      <c r="Q181" t="str">
        <f>IF('Testing information'!Z198="TH","K","")</f>
        <v/>
      </c>
      <c r="R181" t="str">
        <f>IF('Testing information'!AB198="OS","K","")</f>
        <v/>
      </c>
      <c r="S181" t="str">
        <f>IF('Testing information'!AR198="OH","K","")</f>
        <v/>
      </c>
      <c r="T181" s="23" t="str">
        <f>IF('Testing information'!Q198="","","K")</f>
        <v/>
      </c>
      <c r="U181" t="str">
        <f>IF('Testing information'!AQ198="RC","K","")</f>
        <v/>
      </c>
      <c r="V181" s="23" t="str">
        <f>IF('Testing information'!P198="","","K")</f>
        <v/>
      </c>
      <c r="W181" t="str">
        <f>IF('Testing information'!AS198="BVD","K","")</f>
        <v/>
      </c>
      <c r="X181" t="str">
        <f>IF('Testing information'!AP198="DL","K","")</f>
        <v/>
      </c>
      <c r="Y181" t="str">
        <f>IF('Testing information'!AM198="PV","K","")</f>
        <v/>
      </c>
      <c r="Z181" t="str">
        <f t="shared" si="11"/>
        <v/>
      </c>
      <c r="AA181" s="29" t="str">
        <f t="shared" si="8"/>
        <v/>
      </c>
      <c r="AB181" t="str">
        <f>IF('Testing information'!AJ198="GGP-HD","K","")</f>
        <v/>
      </c>
      <c r="AC181" t="str">
        <f>IF('Testing information'!AK198="GGP-LD","K","")</f>
        <v/>
      </c>
      <c r="AD181" t="str">
        <f>IF('Testing information'!AK198="CHR","K","")</f>
        <v/>
      </c>
      <c r="AE181" t="str">
        <f>IF('Testing information'!AL198="GGP-uLD","K","")</f>
        <v/>
      </c>
      <c r="AF181" t="str">
        <f>IF('Testing information'!BA198="Run Panel","DP2","")</f>
        <v/>
      </c>
      <c r="AG181" t="str">
        <f t="shared" si="9"/>
        <v/>
      </c>
      <c r="AH181" s="28" t="str">
        <f t="shared" si="10"/>
        <v/>
      </c>
    </row>
    <row r="182" spans="1:34" ht="14.85" customHeight="1">
      <c r="A182" s="25" t="str">
        <f>IF('Testing information'!AE199="X",'Request Testing'!$C$10,"")</f>
        <v/>
      </c>
      <c r="B182" s="26" t="str">
        <f>IF('Testing information'!AM199="","",A182)</f>
        <v/>
      </c>
      <c r="C182" t="str">
        <f>IF('Testing information'!G199&gt;0,'Testing information'!G199,"")</f>
        <v/>
      </c>
      <c r="D182" s="23" t="str">
        <f>IF('Request Testing'!G199&lt;1,'Testing information'!B199,"")</f>
        <v/>
      </c>
      <c r="E182" t="str">
        <f>IF('Request Testing'!G199&lt;1,'Testing information'!AF199,"")</f>
        <v/>
      </c>
      <c r="F182" s="23" t="str">
        <f>IF(OR('Request Testing'!L199&gt;0,'Request Testing'!M199&gt;0,'Request Testing'!N199&gt;0,'Request Testing'!O199&gt;0),'Request Testing'!I199,"")</f>
        <v/>
      </c>
      <c r="G182" s="23" t="str">
        <f>IF('Testing information'!J199="","",'Testing information'!J199)</f>
        <v/>
      </c>
      <c r="H182" s="23" t="str">
        <f>IF(OR('Request Testing'!L199&gt;0,'Request Testing'!M199&gt;0,'Request Testing'!N199&gt;0,'Request Testing'!O199&gt;0),'Request Testing'!K199,"")</f>
        <v/>
      </c>
      <c r="I182" s="210" t="str">
        <f>IF('Testing information'!A199&gt;0,'Testing information'!A199,"")</f>
        <v/>
      </c>
      <c r="J182" s="27" t="str">
        <f>IF('Testing information'!AG199="BLOOD CARD","B",IF('Testing information'!AH199="Hair Card","H",IF('Testing information'!AI199="AllFlex Tags","T","")))</f>
        <v/>
      </c>
      <c r="K182" s="28" t="str">
        <f>IF('Request Testing'!J199&gt;0,IF(OR(Y182="K",AA182="K"),(CONCATENATE(AH182," ALTS ",'Request Testing'!J199))),AH182)</f>
        <v/>
      </c>
      <c r="L182" t="str">
        <f>IF('Testing information'!V199="AM","K","")</f>
        <v/>
      </c>
      <c r="M182" t="str">
        <f>IF('Testing information'!W199="NH","K","")</f>
        <v/>
      </c>
      <c r="N182" t="str">
        <f>IF('Testing information'!X199="CA","K","")</f>
        <v/>
      </c>
      <c r="O182" t="str">
        <f>IF('Testing information'!Y199="DD","K","")</f>
        <v/>
      </c>
      <c r="P182" t="str">
        <f>IF('Testing information'!AA199="PHA","K","")</f>
        <v/>
      </c>
      <c r="Q182" t="str">
        <f>IF('Testing information'!Z199="TH","K","")</f>
        <v/>
      </c>
      <c r="R182" t="str">
        <f>IF('Testing information'!AB199="OS","K","")</f>
        <v/>
      </c>
      <c r="S182" t="str">
        <f>IF('Testing information'!AR199="OH","K","")</f>
        <v/>
      </c>
      <c r="T182" s="23" t="str">
        <f>IF('Testing information'!Q199="","","K")</f>
        <v/>
      </c>
      <c r="U182" t="str">
        <f>IF('Testing information'!AQ199="RC","K","")</f>
        <v/>
      </c>
      <c r="V182" s="23" t="str">
        <f>IF('Testing information'!P199="","","K")</f>
        <v/>
      </c>
      <c r="W182" t="str">
        <f>IF('Testing information'!AS199="BVD","K","")</f>
        <v/>
      </c>
      <c r="X182" t="str">
        <f>IF('Testing information'!AP199="DL","K","")</f>
        <v/>
      </c>
      <c r="Y182" t="str">
        <f>IF('Testing information'!AM199="PV","K","")</f>
        <v/>
      </c>
      <c r="Z182" t="str">
        <f t="shared" si="11"/>
        <v/>
      </c>
      <c r="AA182" s="29" t="str">
        <f t="shared" si="8"/>
        <v/>
      </c>
      <c r="AB182" t="str">
        <f>IF('Testing information'!AJ199="GGP-HD","K","")</f>
        <v/>
      </c>
      <c r="AC182" t="str">
        <f>IF('Testing information'!AK199="GGP-LD","K","")</f>
        <v/>
      </c>
      <c r="AD182" t="str">
        <f>IF('Testing information'!AK199="CHR","K","")</f>
        <v/>
      </c>
      <c r="AE182" t="str">
        <f>IF('Testing information'!AL199="GGP-uLD","K","")</f>
        <v/>
      </c>
      <c r="AF182" t="str">
        <f>IF('Testing information'!BA199="Run Panel","DP2","")</f>
        <v/>
      </c>
      <c r="AG182" t="str">
        <f t="shared" si="9"/>
        <v/>
      </c>
      <c r="AH182" s="28" t="str">
        <f t="shared" si="10"/>
        <v/>
      </c>
    </row>
    <row r="183" spans="1:34" ht="14.85" customHeight="1">
      <c r="A183" s="25" t="str">
        <f>IF('Testing information'!AE200="X",'Request Testing'!$C$10,"")</f>
        <v/>
      </c>
      <c r="B183" s="26" t="str">
        <f>IF('Testing information'!AM200="","",A183)</f>
        <v/>
      </c>
      <c r="C183" t="str">
        <f>IF('Testing information'!G200&gt;0,'Testing information'!G200,"")</f>
        <v/>
      </c>
      <c r="D183" s="23" t="str">
        <f>IF('Request Testing'!G200&lt;1,'Testing information'!B200,"")</f>
        <v/>
      </c>
      <c r="E183" t="str">
        <f>IF('Request Testing'!G200&lt;1,'Testing information'!AF200,"")</f>
        <v/>
      </c>
      <c r="F183" s="23" t="str">
        <f>IF(OR('Request Testing'!L200&gt;0,'Request Testing'!M200&gt;0,'Request Testing'!N200&gt;0,'Request Testing'!O200&gt;0),'Request Testing'!I200,"")</f>
        <v/>
      </c>
      <c r="G183" s="23" t="str">
        <f>IF('Testing information'!J200="","",'Testing information'!J200)</f>
        <v/>
      </c>
      <c r="H183" s="23" t="str">
        <f>IF(OR('Request Testing'!L200&gt;0,'Request Testing'!M200&gt;0,'Request Testing'!N200&gt;0,'Request Testing'!O200&gt;0),'Request Testing'!K200,"")</f>
        <v/>
      </c>
      <c r="I183" s="210" t="str">
        <f>IF('Testing information'!A200&gt;0,'Testing information'!A200,"")</f>
        <v/>
      </c>
      <c r="J183" s="27" t="str">
        <f>IF('Testing information'!AG200="BLOOD CARD","B",IF('Testing information'!AH200="Hair Card","H",IF('Testing information'!AI200="AllFlex Tags","T","")))</f>
        <v/>
      </c>
      <c r="K183" s="28" t="str">
        <f>IF('Request Testing'!J200&gt;0,IF(OR(Y183="K",AA183="K"),(CONCATENATE(AH183," ALTS ",'Request Testing'!J200))),AH183)</f>
        <v/>
      </c>
      <c r="L183" t="str">
        <f>IF('Testing information'!V200="AM","K","")</f>
        <v/>
      </c>
      <c r="M183" t="str">
        <f>IF('Testing information'!W200="NH","K","")</f>
        <v/>
      </c>
      <c r="N183" t="str">
        <f>IF('Testing information'!X200="CA","K","")</f>
        <v/>
      </c>
      <c r="O183" t="str">
        <f>IF('Testing information'!Y200="DD","K","")</f>
        <v/>
      </c>
      <c r="P183" t="str">
        <f>IF('Testing information'!AA200="PHA","K","")</f>
        <v/>
      </c>
      <c r="Q183" t="str">
        <f>IF('Testing information'!Z200="TH","K","")</f>
        <v/>
      </c>
      <c r="R183" t="str">
        <f>IF('Testing information'!AB200="OS","K","")</f>
        <v/>
      </c>
      <c r="S183" t="str">
        <f>IF('Testing information'!AR200="OH","K","")</f>
        <v/>
      </c>
      <c r="T183" s="23" t="str">
        <f>IF('Testing information'!Q200="","","K")</f>
        <v/>
      </c>
      <c r="U183" t="str">
        <f>IF('Testing information'!AQ200="RC","K","")</f>
        <v/>
      </c>
      <c r="V183" s="23" t="str">
        <f>IF('Testing information'!P200="","","K")</f>
        <v/>
      </c>
      <c r="W183" t="str">
        <f>IF('Testing information'!AS200="BVD","K","")</f>
        <v/>
      </c>
      <c r="X183" t="str">
        <f>IF('Testing information'!AP200="DL","K","")</f>
        <v/>
      </c>
      <c r="Y183" t="str">
        <f>IF('Testing information'!AM200="PV","K","")</f>
        <v/>
      </c>
      <c r="Z183" t="str">
        <f t="shared" si="11"/>
        <v/>
      </c>
      <c r="AA183" s="29" t="str">
        <f t="shared" si="8"/>
        <v/>
      </c>
      <c r="AB183" t="str">
        <f>IF('Testing information'!AJ200="GGP-HD","K","")</f>
        <v/>
      </c>
      <c r="AC183" t="str">
        <f>IF('Testing information'!AK200="GGP-LD","K","")</f>
        <v/>
      </c>
      <c r="AD183" t="str">
        <f>IF('Testing information'!AK200="CHR","K","")</f>
        <v/>
      </c>
      <c r="AE183" t="str">
        <f>IF('Testing information'!AL200="GGP-uLD","K","")</f>
        <v/>
      </c>
      <c r="AF183" t="str">
        <f>IF('Testing information'!BA200="Run Panel","DP2","")</f>
        <v/>
      </c>
      <c r="AG183" t="str">
        <f t="shared" si="9"/>
        <v/>
      </c>
      <c r="AH183" s="28" t="str">
        <f t="shared" si="10"/>
        <v/>
      </c>
    </row>
    <row r="184" spans="1:34" ht="14.85" customHeight="1">
      <c r="A184" s="25" t="str">
        <f>IF('Testing information'!AE201="X",'Request Testing'!$C$10,"")</f>
        <v/>
      </c>
      <c r="B184" s="26" t="str">
        <f>IF('Testing information'!AM201="","",A184)</f>
        <v/>
      </c>
      <c r="C184" t="str">
        <f>IF('Testing information'!G201&gt;0,'Testing information'!G201,"")</f>
        <v/>
      </c>
      <c r="D184" s="23" t="str">
        <f>IF('Request Testing'!G201&lt;1,'Testing information'!B201,"")</f>
        <v/>
      </c>
      <c r="E184" t="str">
        <f>IF('Request Testing'!G201&lt;1,'Testing information'!AF201,"")</f>
        <v/>
      </c>
      <c r="F184" s="23" t="str">
        <f>IF(OR('Request Testing'!L201&gt;0,'Request Testing'!M201&gt;0,'Request Testing'!N201&gt;0,'Request Testing'!O201&gt;0),'Request Testing'!I201,"")</f>
        <v/>
      </c>
      <c r="G184" s="23" t="str">
        <f>IF('Testing information'!J201="","",'Testing information'!J201)</f>
        <v/>
      </c>
      <c r="H184" s="23" t="str">
        <f>IF(OR('Request Testing'!L201&gt;0,'Request Testing'!M201&gt;0,'Request Testing'!N201&gt;0,'Request Testing'!O201&gt;0),'Request Testing'!K201,"")</f>
        <v/>
      </c>
      <c r="I184" s="210" t="str">
        <f>IF('Testing information'!A201&gt;0,'Testing information'!A201,"")</f>
        <v/>
      </c>
      <c r="J184" s="27" t="str">
        <f>IF('Testing information'!AG201="BLOOD CARD","B",IF('Testing information'!AH201="Hair Card","H",IF('Testing information'!AI201="AllFlex Tags","T","")))</f>
        <v/>
      </c>
      <c r="K184" s="28" t="str">
        <f>IF('Request Testing'!J201&gt;0,IF(OR(Y184="K",AA184="K"),(CONCATENATE(AH184," ALTS ",'Request Testing'!J201))),AH184)</f>
        <v/>
      </c>
      <c r="L184" t="str">
        <f>IF('Testing information'!V201="AM","K","")</f>
        <v/>
      </c>
      <c r="M184" t="str">
        <f>IF('Testing information'!W201="NH","K","")</f>
        <v/>
      </c>
      <c r="N184" t="str">
        <f>IF('Testing information'!X201="CA","K","")</f>
        <v/>
      </c>
      <c r="O184" t="str">
        <f>IF('Testing information'!Y201="DD","K","")</f>
        <v/>
      </c>
      <c r="P184" t="str">
        <f>IF('Testing information'!AA201="PHA","K","")</f>
        <v/>
      </c>
      <c r="Q184" t="str">
        <f>IF('Testing information'!Z201="TH","K","")</f>
        <v/>
      </c>
      <c r="R184" t="str">
        <f>IF('Testing information'!AB201="OS","K","")</f>
        <v/>
      </c>
      <c r="S184" t="str">
        <f>IF('Testing information'!AR201="OH","K","")</f>
        <v/>
      </c>
      <c r="T184" s="23" t="str">
        <f>IF('Testing information'!Q201="","","K")</f>
        <v/>
      </c>
      <c r="U184" t="str">
        <f>IF('Testing information'!AQ201="RC","K","")</f>
        <v/>
      </c>
      <c r="V184" s="23" t="str">
        <f>IF('Testing information'!P201="","","K")</f>
        <v/>
      </c>
      <c r="W184" t="str">
        <f>IF('Testing information'!AS201="BVD","K","")</f>
        <v/>
      </c>
      <c r="X184" t="str">
        <f>IF('Testing information'!AP201="DL","K","")</f>
        <v/>
      </c>
      <c r="Y184" t="str">
        <f>IF('Testing information'!AM201="PV","K","")</f>
        <v/>
      </c>
      <c r="Z184" t="str">
        <f t="shared" si="11"/>
        <v/>
      </c>
      <c r="AA184" s="29" t="str">
        <f t="shared" si="8"/>
        <v/>
      </c>
      <c r="AB184" t="str">
        <f>IF('Testing information'!AJ201="GGP-HD","K","")</f>
        <v/>
      </c>
      <c r="AC184" t="str">
        <f>IF('Testing information'!AK201="GGP-LD","K","")</f>
        <v/>
      </c>
      <c r="AD184" t="str">
        <f>IF('Testing information'!AK201="CHR","K","")</f>
        <v/>
      </c>
      <c r="AE184" t="str">
        <f>IF('Testing information'!AL201="GGP-uLD","K","")</f>
        <v/>
      </c>
      <c r="AF184" t="str">
        <f>IF('Testing information'!BA201="Run Panel","DP2","")</f>
        <v/>
      </c>
      <c r="AG184" t="str">
        <f t="shared" si="9"/>
        <v/>
      </c>
      <c r="AH184" s="28" t="str">
        <f t="shared" si="10"/>
        <v/>
      </c>
    </row>
    <row r="185" spans="1:34" ht="14.85" customHeight="1">
      <c r="A185" s="25" t="str">
        <f>IF('Testing information'!AE202="X",'Request Testing'!$C$10,"")</f>
        <v/>
      </c>
      <c r="B185" s="26" t="str">
        <f>IF('Testing information'!AM202="","",A185)</f>
        <v/>
      </c>
      <c r="C185" t="str">
        <f>IF('Testing information'!G202&gt;0,'Testing information'!G202,"")</f>
        <v/>
      </c>
      <c r="D185" s="23" t="str">
        <f>IF('Request Testing'!G202&lt;1,'Testing information'!B202,"")</f>
        <v/>
      </c>
      <c r="E185" t="str">
        <f>IF('Request Testing'!G202&lt;1,'Testing information'!AF202,"")</f>
        <v/>
      </c>
      <c r="F185" s="23" t="str">
        <f>IF(OR('Request Testing'!L202&gt;0,'Request Testing'!M202&gt;0,'Request Testing'!N202&gt;0,'Request Testing'!O202&gt;0),'Request Testing'!I202,"")</f>
        <v/>
      </c>
      <c r="G185" s="23" t="str">
        <f>IF('Testing information'!J202="","",'Testing information'!J202)</f>
        <v/>
      </c>
      <c r="H185" s="23" t="str">
        <f>IF(OR('Request Testing'!L202&gt;0,'Request Testing'!M202&gt;0,'Request Testing'!N202&gt;0,'Request Testing'!O202&gt;0),'Request Testing'!K202,"")</f>
        <v/>
      </c>
      <c r="I185" s="210" t="str">
        <f>IF('Testing information'!A202&gt;0,'Testing information'!A202,"")</f>
        <v/>
      </c>
      <c r="J185" s="27" t="str">
        <f>IF('Testing information'!AG202="BLOOD CARD","B",IF('Testing information'!AH202="Hair Card","H",IF('Testing information'!AI202="AllFlex Tags","T","")))</f>
        <v/>
      </c>
      <c r="K185" s="28" t="str">
        <f>IF('Request Testing'!J202&gt;0,IF(OR(Y185="K",AA185="K"),(CONCATENATE(AH185," ALTS ",'Request Testing'!J202))),AH185)</f>
        <v/>
      </c>
      <c r="L185" t="str">
        <f>IF('Testing information'!V202="AM","K","")</f>
        <v/>
      </c>
      <c r="M185" t="str">
        <f>IF('Testing information'!W202="NH","K","")</f>
        <v/>
      </c>
      <c r="N185" t="str">
        <f>IF('Testing information'!X202="CA","K","")</f>
        <v/>
      </c>
      <c r="O185" t="str">
        <f>IF('Testing information'!Y202="DD","K","")</f>
        <v/>
      </c>
      <c r="P185" t="str">
        <f>IF('Testing information'!AA202="PHA","K","")</f>
        <v/>
      </c>
      <c r="Q185" t="str">
        <f>IF('Testing information'!Z202="TH","K","")</f>
        <v/>
      </c>
      <c r="R185" t="str">
        <f>IF('Testing information'!AB202="OS","K","")</f>
        <v/>
      </c>
      <c r="S185" t="str">
        <f>IF('Testing information'!AR202="OH","K","")</f>
        <v/>
      </c>
      <c r="T185" s="23" t="str">
        <f>IF('Testing information'!Q202="","","K")</f>
        <v/>
      </c>
      <c r="U185" t="str">
        <f>IF('Testing information'!AQ202="RC","K","")</f>
        <v/>
      </c>
      <c r="V185" s="23" t="str">
        <f>IF('Testing information'!P202="","","K")</f>
        <v/>
      </c>
      <c r="W185" t="str">
        <f>IF('Testing information'!AS202="BVD","K","")</f>
        <v/>
      </c>
      <c r="X185" t="str">
        <f>IF('Testing information'!AP202="DL","K","")</f>
        <v/>
      </c>
      <c r="Y185" t="str">
        <f>IF('Testing information'!AM202="PV","K","")</f>
        <v/>
      </c>
      <c r="Z185" t="str">
        <f t="shared" si="11"/>
        <v/>
      </c>
      <c r="AA185" s="29" t="str">
        <f t="shared" si="8"/>
        <v/>
      </c>
      <c r="AB185" t="str">
        <f>IF('Testing information'!AJ202="GGP-HD","K","")</f>
        <v/>
      </c>
      <c r="AC185" t="str">
        <f>IF('Testing information'!AK202="GGP-LD","K","")</f>
        <v/>
      </c>
      <c r="AD185" t="str">
        <f>IF('Testing information'!AK202="CHR","K","")</f>
        <v/>
      </c>
      <c r="AE185" t="str">
        <f>IF('Testing information'!AL202="GGP-uLD","K","")</f>
        <v/>
      </c>
      <c r="AF185" t="str">
        <f>IF('Testing information'!BA202="Run Panel","DP2","")</f>
        <v/>
      </c>
      <c r="AG185" t="str">
        <f t="shared" si="9"/>
        <v/>
      </c>
      <c r="AH185" s="28" t="str">
        <f t="shared" si="10"/>
        <v/>
      </c>
    </row>
    <row r="186" spans="1:34" ht="14.85" customHeight="1">
      <c r="A186" s="25" t="str">
        <f>IF('Testing information'!AE203="X",'Request Testing'!$C$10,"")</f>
        <v/>
      </c>
      <c r="B186" s="26" t="str">
        <f>IF('Testing information'!AM203="","",A186)</f>
        <v/>
      </c>
      <c r="C186" t="str">
        <f>IF('Testing information'!G203&gt;0,'Testing information'!G203,"")</f>
        <v/>
      </c>
      <c r="D186" s="23" t="str">
        <f>IF('Request Testing'!G203&lt;1,'Testing information'!B203,"")</f>
        <v/>
      </c>
      <c r="E186" t="str">
        <f>IF('Request Testing'!G203&lt;1,'Testing information'!AF203,"")</f>
        <v/>
      </c>
      <c r="F186" s="23" t="str">
        <f>IF(OR('Request Testing'!L203&gt;0,'Request Testing'!M203&gt;0,'Request Testing'!N203&gt;0,'Request Testing'!O203&gt;0),'Request Testing'!I203,"")</f>
        <v/>
      </c>
      <c r="G186" s="23" t="str">
        <f>IF('Testing information'!J203="","",'Testing information'!J203)</f>
        <v/>
      </c>
      <c r="H186" s="23" t="str">
        <f>IF(OR('Request Testing'!L203&gt;0,'Request Testing'!M203&gt;0,'Request Testing'!N203&gt;0,'Request Testing'!O203&gt;0),'Request Testing'!K203,"")</f>
        <v/>
      </c>
      <c r="I186" s="210" t="str">
        <f>IF('Testing information'!A203&gt;0,'Testing information'!A203,"")</f>
        <v/>
      </c>
      <c r="J186" s="27" t="str">
        <f>IF('Testing information'!AG203="BLOOD CARD","B",IF('Testing information'!AH203="Hair Card","H",IF('Testing information'!AI203="AllFlex Tags","T","")))</f>
        <v/>
      </c>
      <c r="K186" s="28" t="str">
        <f>IF('Request Testing'!J203&gt;0,IF(OR(Y186="K",AA186="K"),(CONCATENATE(AH186," ALTS ",'Request Testing'!J203))),AH186)</f>
        <v/>
      </c>
      <c r="L186" t="str">
        <f>IF('Testing information'!V203="AM","K","")</f>
        <v/>
      </c>
      <c r="M186" t="str">
        <f>IF('Testing information'!W203="NH","K","")</f>
        <v/>
      </c>
      <c r="N186" t="str">
        <f>IF('Testing information'!X203="CA","K","")</f>
        <v/>
      </c>
      <c r="O186" t="str">
        <f>IF('Testing information'!Y203="DD","K","")</f>
        <v/>
      </c>
      <c r="P186" t="str">
        <f>IF('Testing information'!AA203="PHA","K","")</f>
        <v/>
      </c>
      <c r="Q186" t="str">
        <f>IF('Testing information'!Z203="TH","K","")</f>
        <v/>
      </c>
      <c r="R186" t="str">
        <f>IF('Testing information'!AB203="OS","K","")</f>
        <v/>
      </c>
      <c r="S186" t="str">
        <f>IF('Testing information'!AR203="OH","K","")</f>
        <v/>
      </c>
      <c r="T186" s="23" t="str">
        <f>IF('Testing information'!Q203="","","K")</f>
        <v/>
      </c>
      <c r="U186" t="str">
        <f>IF('Testing information'!AQ203="RC","K","")</f>
        <v/>
      </c>
      <c r="V186" s="23" t="str">
        <f>IF('Testing information'!P203="","","K")</f>
        <v/>
      </c>
      <c r="W186" t="str">
        <f>IF('Testing information'!AS203="BVD","K","")</f>
        <v/>
      </c>
      <c r="X186" t="str">
        <f>IF('Testing information'!AP203="DL","K","")</f>
        <v/>
      </c>
      <c r="Y186" t="str">
        <f>IF('Testing information'!AM203="PV","K","")</f>
        <v/>
      </c>
      <c r="Z186" t="str">
        <f t="shared" si="11"/>
        <v/>
      </c>
      <c r="AA186" s="29" t="str">
        <f t="shared" si="8"/>
        <v/>
      </c>
      <c r="AB186" t="str">
        <f>IF('Testing information'!AJ203="GGP-HD","K","")</f>
        <v/>
      </c>
      <c r="AC186" t="str">
        <f>IF('Testing information'!AK203="GGP-LD","K","")</f>
        <v/>
      </c>
      <c r="AD186" t="str">
        <f>IF('Testing information'!AK203="CHR","K","")</f>
        <v/>
      </c>
      <c r="AE186" t="str">
        <f>IF('Testing information'!AL203="GGP-uLD","K","")</f>
        <v/>
      </c>
      <c r="AF186" t="str">
        <f>IF('Testing information'!BA203="Run Panel","DP2","")</f>
        <v/>
      </c>
      <c r="AG186" t="str">
        <f t="shared" si="9"/>
        <v/>
      </c>
      <c r="AH186" s="28" t="str">
        <f t="shared" si="10"/>
        <v/>
      </c>
    </row>
    <row r="187" spans="1:34" ht="14.85" customHeight="1">
      <c r="A187" s="25" t="str">
        <f>IF('Testing information'!AE204="X",'Request Testing'!$C$10,"")</f>
        <v/>
      </c>
      <c r="B187" s="26" t="str">
        <f>IF('Testing information'!AM204="","",A187)</f>
        <v/>
      </c>
      <c r="C187" t="str">
        <f>IF('Testing information'!G204&gt;0,'Testing information'!G204,"")</f>
        <v/>
      </c>
      <c r="D187" s="23" t="str">
        <f>IF('Request Testing'!G204&lt;1,'Testing information'!B204,"")</f>
        <v/>
      </c>
      <c r="E187" t="str">
        <f>IF('Request Testing'!G204&lt;1,'Testing information'!AF204,"")</f>
        <v/>
      </c>
      <c r="F187" s="23" t="str">
        <f>IF(OR('Request Testing'!L204&gt;0,'Request Testing'!M204&gt;0,'Request Testing'!N204&gt;0,'Request Testing'!O204&gt;0),'Request Testing'!I204,"")</f>
        <v/>
      </c>
      <c r="G187" s="23" t="str">
        <f>IF('Testing information'!J204="","",'Testing information'!J204)</f>
        <v/>
      </c>
      <c r="H187" s="23" t="str">
        <f>IF(OR('Request Testing'!L204&gt;0,'Request Testing'!M204&gt;0,'Request Testing'!N204&gt;0,'Request Testing'!O204&gt;0),'Request Testing'!K204,"")</f>
        <v/>
      </c>
      <c r="I187" s="210" t="str">
        <f>IF('Testing information'!A204&gt;0,'Testing information'!A204,"")</f>
        <v/>
      </c>
      <c r="J187" s="27" t="str">
        <f>IF('Testing information'!AG204="BLOOD CARD","B",IF('Testing information'!AH204="Hair Card","H",IF('Testing information'!AI204="AllFlex Tags","T","")))</f>
        <v/>
      </c>
      <c r="K187" s="28" t="str">
        <f>IF('Request Testing'!J204&gt;0,IF(OR(Y187="K",AA187="K"),(CONCATENATE(AH187," ALTS ",'Request Testing'!J204))),AH187)</f>
        <v/>
      </c>
      <c r="L187" t="str">
        <f>IF('Testing information'!V204="AM","K","")</f>
        <v/>
      </c>
      <c r="M187" t="str">
        <f>IF('Testing information'!W204="NH","K","")</f>
        <v/>
      </c>
      <c r="N187" t="str">
        <f>IF('Testing information'!X204="CA","K","")</f>
        <v/>
      </c>
      <c r="O187" t="str">
        <f>IF('Testing information'!Y204="DD","K","")</f>
        <v/>
      </c>
      <c r="P187" t="str">
        <f>IF('Testing information'!AA204="PHA","K","")</f>
        <v/>
      </c>
      <c r="Q187" t="str">
        <f>IF('Testing information'!Z204="TH","K","")</f>
        <v/>
      </c>
      <c r="R187" t="str">
        <f>IF('Testing information'!AB204="OS","K","")</f>
        <v/>
      </c>
      <c r="S187" t="str">
        <f>IF('Testing information'!AR204="OH","K","")</f>
        <v/>
      </c>
      <c r="T187" s="23" t="str">
        <f>IF('Testing information'!Q204="","","K")</f>
        <v/>
      </c>
      <c r="U187" t="str">
        <f>IF('Testing information'!AQ204="RC","K","")</f>
        <v/>
      </c>
      <c r="V187" s="23" t="str">
        <f>IF('Testing information'!P204="","","K")</f>
        <v/>
      </c>
      <c r="W187" t="str">
        <f>IF('Testing information'!AS204="BVD","K","")</f>
        <v/>
      </c>
      <c r="X187" t="str">
        <f>IF('Testing information'!AP204="DL","K","")</f>
        <v/>
      </c>
      <c r="Y187" t="str">
        <f>IF('Testing information'!AM204="PV","K","")</f>
        <v/>
      </c>
      <c r="Z187" t="str">
        <f t="shared" si="11"/>
        <v/>
      </c>
      <c r="AA187" s="29" t="str">
        <f t="shared" si="8"/>
        <v/>
      </c>
      <c r="AB187" t="str">
        <f>IF('Testing information'!AJ204="GGP-HD","K","")</f>
        <v/>
      </c>
      <c r="AC187" t="str">
        <f>IF('Testing information'!AK204="GGP-LD","K","")</f>
        <v/>
      </c>
      <c r="AD187" t="str">
        <f>IF('Testing information'!AK204="CHR","K","")</f>
        <v/>
      </c>
      <c r="AE187" t="str">
        <f>IF('Testing information'!AL204="GGP-uLD","K","")</f>
        <v/>
      </c>
      <c r="AF187" t="str">
        <f>IF('Testing information'!BA204="Run Panel","DP2","")</f>
        <v/>
      </c>
      <c r="AG187" t="str">
        <f t="shared" si="9"/>
        <v/>
      </c>
      <c r="AH187" s="28" t="str">
        <f t="shared" si="10"/>
        <v/>
      </c>
    </row>
    <row r="188" spans="1:34" ht="14.85" customHeight="1">
      <c r="A188" s="25" t="str">
        <f>IF('Testing information'!AE205="X",'Request Testing'!$C$10,"")</f>
        <v/>
      </c>
      <c r="B188" s="26" t="str">
        <f>IF('Testing information'!AM205="","",A188)</f>
        <v/>
      </c>
      <c r="C188" t="str">
        <f>IF('Testing information'!G205&gt;0,'Testing information'!G205,"")</f>
        <v/>
      </c>
      <c r="D188" s="23" t="str">
        <f>IF('Request Testing'!G205&lt;1,'Testing information'!B205,"")</f>
        <v/>
      </c>
      <c r="E188" t="str">
        <f>IF('Request Testing'!G205&lt;1,'Testing information'!AF205,"")</f>
        <v/>
      </c>
      <c r="F188" s="23" t="str">
        <f>IF(OR('Request Testing'!L205&gt;0,'Request Testing'!M205&gt;0,'Request Testing'!N205&gt;0,'Request Testing'!O205&gt;0),'Request Testing'!I205,"")</f>
        <v/>
      </c>
      <c r="G188" s="23" t="str">
        <f>IF('Testing information'!J205="","",'Testing information'!J205)</f>
        <v/>
      </c>
      <c r="H188" s="23" t="str">
        <f>IF(OR('Request Testing'!L205&gt;0,'Request Testing'!M205&gt;0,'Request Testing'!N205&gt;0,'Request Testing'!O205&gt;0),'Request Testing'!K205,"")</f>
        <v/>
      </c>
      <c r="I188" s="210" t="str">
        <f>IF('Testing information'!A205&gt;0,'Testing information'!A205,"")</f>
        <v/>
      </c>
      <c r="J188" s="27" t="str">
        <f>IF('Testing information'!AG205="BLOOD CARD","B",IF('Testing information'!AH205="Hair Card","H",IF('Testing information'!AI205="AllFlex Tags","T","")))</f>
        <v/>
      </c>
      <c r="K188" s="28" t="str">
        <f>IF('Request Testing'!J205&gt;0,IF(OR(Y188="K",AA188="K"),(CONCATENATE(AH188," ALTS ",'Request Testing'!J205))),AH188)</f>
        <v/>
      </c>
      <c r="L188" t="str">
        <f>IF('Testing information'!V205="AM","K","")</f>
        <v/>
      </c>
      <c r="M188" t="str">
        <f>IF('Testing information'!W205="NH","K","")</f>
        <v/>
      </c>
      <c r="N188" t="str">
        <f>IF('Testing information'!X205="CA","K","")</f>
        <v/>
      </c>
      <c r="O188" t="str">
        <f>IF('Testing information'!Y205="DD","K","")</f>
        <v/>
      </c>
      <c r="P188" t="str">
        <f>IF('Testing information'!AA205="PHA","K","")</f>
        <v/>
      </c>
      <c r="Q188" t="str">
        <f>IF('Testing information'!Z205="TH","K","")</f>
        <v/>
      </c>
      <c r="R188" t="str">
        <f>IF('Testing information'!AB205="OS","K","")</f>
        <v/>
      </c>
      <c r="S188" t="str">
        <f>IF('Testing information'!AR205="OH","K","")</f>
        <v/>
      </c>
      <c r="T188" s="23" t="str">
        <f>IF('Testing information'!Q205="","","K")</f>
        <v/>
      </c>
      <c r="U188" t="str">
        <f>IF('Testing information'!AQ205="RC","K","")</f>
        <v/>
      </c>
      <c r="V188" s="23" t="str">
        <f>IF('Testing information'!P205="","","K")</f>
        <v/>
      </c>
      <c r="W188" t="str">
        <f>IF('Testing information'!AS205="BVD","K","")</f>
        <v/>
      </c>
      <c r="X188" t="str">
        <f>IF('Testing information'!AP205="DL","K","")</f>
        <v/>
      </c>
      <c r="Y188" t="str">
        <f>IF('Testing information'!AM205="PV","K","")</f>
        <v/>
      </c>
      <c r="Z188" t="str">
        <f t="shared" si="11"/>
        <v/>
      </c>
      <c r="AA188" s="29" t="str">
        <f t="shared" si="8"/>
        <v/>
      </c>
      <c r="AB188" t="str">
        <f>IF('Testing information'!AJ205="GGP-HD","K","")</f>
        <v/>
      </c>
      <c r="AC188" t="str">
        <f>IF('Testing information'!AK205="GGP-LD","K","")</f>
        <v/>
      </c>
      <c r="AD188" t="str">
        <f>IF('Testing information'!AK205="CHR","K","")</f>
        <v/>
      </c>
      <c r="AE188" t="str">
        <f>IF('Testing information'!AL205="GGP-uLD","K","")</f>
        <v/>
      </c>
      <c r="AF188" t="str">
        <f>IF('Testing information'!BA205="Run Panel","DP2","")</f>
        <v/>
      </c>
      <c r="AG188" t="str">
        <f t="shared" si="9"/>
        <v/>
      </c>
      <c r="AH188" s="28" t="str">
        <f t="shared" si="10"/>
        <v/>
      </c>
    </row>
    <row r="189" spans="1:34" ht="14.85" customHeight="1">
      <c r="A189" s="25" t="str">
        <f>IF('Testing information'!AE206="X",'Request Testing'!$C$10,"")</f>
        <v/>
      </c>
      <c r="B189" s="26" t="str">
        <f>IF('Testing information'!AM206="","",A189)</f>
        <v/>
      </c>
      <c r="C189" t="str">
        <f>IF('Testing information'!G206&gt;0,'Testing information'!G206,"")</f>
        <v/>
      </c>
      <c r="D189" s="23" t="str">
        <f>IF('Request Testing'!G206&lt;1,'Testing information'!B206,"")</f>
        <v/>
      </c>
      <c r="E189" t="str">
        <f>IF('Request Testing'!G206&lt;1,'Testing information'!AF206,"")</f>
        <v/>
      </c>
      <c r="F189" s="23" t="str">
        <f>IF(OR('Request Testing'!L206&gt;0,'Request Testing'!M206&gt;0,'Request Testing'!N206&gt;0,'Request Testing'!O206&gt;0),'Request Testing'!I206,"")</f>
        <v/>
      </c>
      <c r="G189" s="23" t="str">
        <f>IF('Testing information'!J206="","",'Testing information'!J206)</f>
        <v/>
      </c>
      <c r="H189" s="23" t="str">
        <f>IF(OR('Request Testing'!L206&gt;0,'Request Testing'!M206&gt;0,'Request Testing'!N206&gt;0,'Request Testing'!O206&gt;0),'Request Testing'!K206,"")</f>
        <v/>
      </c>
      <c r="I189" s="210" t="str">
        <f>IF('Testing information'!A206&gt;0,'Testing information'!A206,"")</f>
        <v/>
      </c>
      <c r="J189" s="27" t="str">
        <f>IF('Testing information'!AG206="BLOOD CARD","B",IF('Testing information'!AH206="Hair Card","H",IF('Testing information'!AI206="AllFlex Tags","T","")))</f>
        <v/>
      </c>
      <c r="K189" s="28" t="str">
        <f>IF('Request Testing'!J206&gt;0,IF(OR(Y189="K",AA189="K"),(CONCATENATE(AH189," ALTS ",'Request Testing'!J206))),AH189)</f>
        <v/>
      </c>
      <c r="L189" t="str">
        <f>IF('Testing information'!V206="AM","K","")</f>
        <v/>
      </c>
      <c r="M189" t="str">
        <f>IF('Testing information'!W206="NH","K","")</f>
        <v/>
      </c>
      <c r="N189" t="str">
        <f>IF('Testing information'!X206="CA","K","")</f>
        <v/>
      </c>
      <c r="O189" t="str">
        <f>IF('Testing information'!Y206="DD","K","")</f>
        <v/>
      </c>
      <c r="P189" t="str">
        <f>IF('Testing information'!AA206="PHA","K","")</f>
        <v/>
      </c>
      <c r="Q189" t="str">
        <f>IF('Testing information'!Z206="TH","K","")</f>
        <v/>
      </c>
      <c r="R189" t="str">
        <f>IF('Testing information'!AB206="OS","K","")</f>
        <v/>
      </c>
      <c r="S189" t="str">
        <f>IF('Testing information'!AR206="OH","K","")</f>
        <v/>
      </c>
      <c r="T189" s="23" t="str">
        <f>IF('Testing information'!Q206="","","K")</f>
        <v/>
      </c>
      <c r="U189" t="str">
        <f>IF('Testing information'!AQ206="RC","K","")</f>
        <v/>
      </c>
      <c r="V189" s="23" t="str">
        <f>IF('Testing information'!P206="","","K")</f>
        <v/>
      </c>
      <c r="W189" t="str">
        <f>IF('Testing information'!AS206="BVD","K","")</f>
        <v/>
      </c>
      <c r="X189" t="str">
        <f>IF('Testing information'!AP206="DL","K","")</f>
        <v/>
      </c>
      <c r="Y189" t="str">
        <f>IF('Testing information'!AM206="PV","K","")</f>
        <v/>
      </c>
      <c r="Z189" t="str">
        <f t="shared" si="11"/>
        <v/>
      </c>
      <c r="AA189" s="29" t="str">
        <f t="shared" si="8"/>
        <v/>
      </c>
      <c r="AB189" t="str">
        <f>IF('Testing information'!AJ206="GGP-HD","K","")</f>
        <v/>
      </c>
      <c r="AC189" t="str">
        <f>IF('Testing information'!AK206="GGP-LD","K","")</f>
        <v/>
      </c>
      <c r="AD189" t="str">
        <f>IF('Testing information'!AK206="CHR","K","")</f>
        <v/>
      </c>
      <c r="AE189" t="str">
        <f>IF('Testing information'!AL206="GGP-uLD","K","")</f>
        <v/>
      </c>
      <c r="AF189" t="str">
        <f>IF('Testing information'!BA206="Run Panel","DP2","")</f>
        <v/>
      </c>
      <c r="AG189" t="str">
        <f t="shared" si="9"/>
        <v/>
      </c>
      <c r="AH189" s="28" t="str">
        <f t="shared" si="10"/>
        <v/>
      </c>
    </row>
    <row r="190" spans="1:34" ht="14.85" customHeight="1">
      <c r="A190" s="25" t="str">
        <f>IF('Testing information'!AE207="X",'Request Testing'!$C$10,"")</f>
        <v/>
      </c>
      <c r="B190" s="26" t="str">
        <f>IF('Testing information'!AM207="","",A190)</f>
        <v/>
      </c>
      <c r="C190" t="str">
        <f>IF('Testing information'!G207&gt;0,'Testing information'!G207,"")</f>
        <v/>
      </c>
      <c r="D190" s="23" t="str">
        <f>IF('Request Testing'!G207&lt;1,'Testing information'!B207,"")</f>
        <v/>
      </c>
      <c r="E190" t="str">
        <f>IF('Request Testing'!G207&lt;1,'Testing information'!AF207,"")</f>
        <v/>
      </c>
      <c r="F190" s="23" t="str">
        <f>IF(OR('Request Testing'!L207&gt;0,'Request Testing'!M207&gt;0,'Request Testing'!N207&gt;0,'Request Testing'!O207&gt;0),'Request Testing'!I207,"")</f>
        <v/>
      </c>
      <c r="G190" s="23" t="str">
        <f>IF('Testing information'!J207="","",'Testing information'!J207)</f>
        <v/>
      </c>
      <c r="H190" s="23" t="str">
        <f>IF(OR('Request Testing'!L207&gt;0,'Request Testing'!M207&gt;0,'Request Testing'!N207&gt;0,'Request Testing'!O207&gt;0),'Request Testing'!K207,"")</f>
        <v/>
      </c>
      <c r="I190" s="210" t="str">
        <f>IF('Testing information'!A207&gt;0,'Testing information'!A207,"")</f>
        <v/>
      </c>
      <c r="J190" s="27" t="str">
        <f>IF('Testing information'!AG207="BLOOD CARD","B",IF('Testing information'!AH207="Hair Card","H",IF('Testing information'!AI207="AllFlex Tags","T","")))</f>
        <v/>
      </c>
      <c r="K190" s="28" t="str">
        <f>IF('Request Testing'!J207&gt;0,IF(OR(Y190="K",AA190="K"),(CONCATENATE(AH190," ALTS ",'Request Testing'!J207))),AH190)</f>
        <v/>
      </c>
      <c r="L190" t="str">
        <f>IF('Testing information'!V207="AM","K","")</f>
        <v/>
      </c>
      <c r="M190" t="str">
        <f>IF('Testing information'!W207="NH","K","")</f>
        <v/>
      </c>
      <c r="N190" t="str">
        <f>IF('Testing information'!X207="CA","K","")</f>
        <v/>
      </c>
      <c r="O190" t="str">
        <f>IF('Testing information'!Y207="DD","K","")</f>
        <v/>
      </c>
      <c r="P190" t="str">
        <f>IF('Testing information'!AA207="PHA","K","")</f>
        <v/>
      </c>
      <c r="Q190" t="str">
        <f>IF('Testing information'!Z207="TH","K","")</f>
        <v/>
      </c>
      <c r="R190" t="str">
        <f>IF('Testing information'!AB207="OS","K","")</f>
        <v/>
      </c>
      <c r="S190" t="str">
        <f>IF('Testing information'!AR207="OH","K","")</f>
        <v/>
      </c>
      <c r="T190" s="23" t="str">
        <f>IF('Testing information'!Q207="","","K")</f>
        <v/>
      </c>
      <c r="U190" t="str">
        <f>IF('Testing information'!AQ207="RC","K","")</f>
        <v/>
      </c>
      <c r="V190" s="23" t="str">
        <f>IF('Testing information'!P207="","","K")</f>
        <v/>
      </c>
      <c r="W190" t="str">
        <f>IF('Testing information'!AS207="BVD","K","")</f>
        <v/>
      </c>
      <c r="X190" t="str">
        <f>IF('Testing information'!AP207="DL","K","")</f>
        <v/>
      </c>
      <c r="Y190" t="str">
        <f>IF('Testing information'!AM207="PV","K","")</f>
        <v/>
      </c>
      <c r="Z190" t="str">
        <f t="shared" si="11"/>
        <v/>
      </c>
      <c r="AA190" s="29" t="str">
        <f t="shared" si="8"/>
        <v/>
      </c>
      <c r="AB190" t="str">
        <f>IF('Testing information'!AJ207="GGP-HD","K","")</f>
        <v/>
      </c>
      <c r="AC190" t="str">
        <f>IF('Testing information'!AK207="GGP-LD","K","")</f>
        <v/>
      </c>
      <c r="AD190" t="str">
        <f>IF('Testing information'!AK207="CHR","K","")</f>
        <v/>
      </c>
      <c r="AE190" t="str">
        <f>IF('Testing information'!AL207="GGP-uLD","K","")</f>
        <v/>
      </c>
      <c r="AF190" t="str">
        <f>IF('Testing information'!BA207="Run Panel","DP2","")</f>
        <v/>
      </c>
      <c r="AG190" t="str">
        <f t="shared" si="9"/>
        <v/>
      </c>
      <c r="AH190" s="28" t="str">
        <f t="shared" si="10"/>
        <v/>
      </c>
    </row>
    <row r="191" spans="1:34" ht="14.85" customHeight="1">
      <c r="A191" s="25" t="str">
        <f>IF('Testing information'!AE208="X",'Request Testing'!$C$10,"")</f>
        <v/>
      </c>
      <c r="B191" s="26" t="str">
        <f>IF('Testing information'!AM208="","",A191)</f>
        <v/>
      </c>
      <c r="C191" t="str">
        <f>IF('Testing information'!G208&gt;0,'Testing information'!G208,"")</f>
        <v/>
      </c>
      <c r="D191" s="23" t="str">
        <f>IF('Request Testing'!G208&lt;1,'Testing information'!B208,"")</f>
        <v/>
      </c>
      <c r="E191" t="str">
        <f>IF('Request Testing'!G208&lt;1,'Testing information'!AF208,"")</f>
        <v/>
      </c>
      <c r="F191" s="23" t="str">
        <f>IF(OR('Request Testing'!L208&gt;0,'Request Testing'!M208&gt;0,'Request Testing'!N208&gt;0,'Request Testing'!O208&gt;0),'Request Testing'!I208,"")</f>
        <v/>
      </c>
      <c r="G191" s="23" t="str">
        <f>IF('Testing information'!J208="","",'Testing information'!J208)</f>
        <v/>
      </c>
      <c r="H191" s="23" t="str">
        <f>IF(OR('Request Testing'!L208&gt;0,'Request Testing'!M208&gt;0,'Request Testing'!N208&gt;0,'Request Testing'!O208&gt;0),'Request Testing'!K208,"")</f>
        <v/>
      </c>
      <c r="I191" s="210" t="str">
        <f>IF('Testing information'!A208&gt;0,'Testing information'!A208,"")</f>
        <v/>
      </c>
      <c r="J191" s="27" t="str">
        <f>IF('Testing information'!AG208="BLOOD CARD","B",IF('Testing information'!AH208="Hair Card","H",IF('Testing information'!AI208="AllFlex Tags","T","")))</f>
        <v/>
      </c>
      <c r="K191" s="28" t="str">
        <f>IF('Request Testing'!J208&gt;0,IF(OR(Y191="K",AA191="K"),(CONCATENATE(AH191," ALTS ",'Request Testing'!J208))),AH191)</f>
        <v/>
      </c>
      <c r="L191" t="str">
        <f>IF('Testing information'!V208="AM","K","")</f>
        <v/>
      </c>
      <c r="M191" t="str">
        <f>IF('Testing information'!W208="NH","K","")</f>
        <v/>
      </c>
      <c r="N191" t="str">
        <f>IF('Testing information'!X208="CA","K","")</f>
        <v/>
      </c>
      <c r="O191" t="str">
        <f>IF('Testing information'!Y208="DD","K","")</f>
        <v/>
      </c>
      <c r="P191" t="str">
        <f>IF('Testing information'!AA208="PHA","K","")</f>
        <v/>
      </c>
      <c r="Q191" t="str">
        <f>IF('Testing information'!Z208="TH","K","")</f>
        <v/>
      </c>
      <c r="R191" t="str">
        <f>IF('Testing information'!AB208="OS","K","")</f>
        <v/>
      </c>
      <c r="S191" t="str">
        <f>IF('Testing information'!AR208="OH","K","")</f>
        <v/>
      </c>
      <c r="T191" s="23" t="str">
        <f>IF('Testing information'!Q208="","","K")</f>
        <v/>
      </c>
      <c r="U191" t="str">
        <f>IF('Testing information'!AQ208="RC","K","")</f>
        <v/>
      </c>
      <c r="V191" s="23" t="str">
        <f>IF('Testing information'!P208="","","K")</f>
        <v/>
      </c>
      <c r="W191" t="str">
        <f>IF('Testing information'!AS208="BVD","K","")</f>
        <v/>
      </c>
      <c r="X191" t="str">
        <f>IF('Testing information'!AP208="DL","K","")</f>
        <v/>
      </c>
      <c r="Y191" t="str">
        <f>IF('Testing information'!AM208="PV","K","")</f>
        <v/>
      </c>
      <c r="Z191" t="str">
        <f t="shared" si="11"/>
        <v/>
      </c>
      <c r="AA191" s="29" t="str">
        <f t="shared" si="8"/>
        <v/>
      </c>
      <c r="AB191" t="str">
        <f>IF('Testing information'!AJ208="GGP-HD","K","")</f>
        <v/>
      </c>
      <c r="AC191" t="str">
        <f>IF('Testing information'!AK208="GGP-LD","K","")</f>
        <v/>
      </c>
      <c r="AD191" t="str">
        <f>IF('Testing information'!AK208="CHR","K","")</f>
        <v/>
      </c>
      <c r="AE191" t="str">
        <f>IF('Testing information'!AL208="GGP-uLD","K","")</f>
        <v/>
      </c>
      <c r="AF191" t="str">
        <f>IF('Testing information'!BA208="Run Panel","DP2","")</f>
        <v/>
      </c>
      <c r="AG191" t="str">
        <f t="shared" si="9"/>
        <v/>
      </c>
      <c r="AH191" s="28" t="str">
        <f t="shared" si="10"/>
        <v/>
      </c>
    </row>
    <row r="192" spans="1:34" ht="14.85" customHeight="1">
      <c r="A192" s="25" t="str">
        <f>IF('Testing information'!AE209="X",'Request Testing'!$C$10,"")</f>
        <v/>
      </c>
      <c r="B192" s="26" t="str">
        <f>IF('Testing information'!AM209="","",A192)</f>
        <v/>
      </c>
      <c r="C192" t="str">
        <f>IF('Testing information'!G209&gt;0,'Testing information'!G209,"")</f>
        <v/>
      </c>
      <c r="D192" s="23" t="str">
        <f>IF('Request Testing'!G209&lt;1,'Testing information'!B209,"")</f>
        <v/>
      </c>
      <c r="E192" t="str">
        <f>IF('Request Testing'!G209&lt;1,'Testing information'!AF209,"")</f>
        <v/>
      </c>
      <c r="F192" s="23" t="str">
        <f>IF(OR('Request Testing'!L209&gt;0,'Request Testing'!M209&gt;0,'Request Testing'!N209&gt;0,'Request Testing'!O209&gt;0),'Request Testing'!I209,"")</f>
        <v/>
      </c>
      <c r="G192" s="23" t="str">
        <f>IF('Testing information'!J209="","",'Testing information'!J209)</f>
        <v/>
      </c>
      <c r="H192" s="23" t="str">
        <f>IF(OR('Request Testing'!L209&gt;0,'Request Testing'!M209&gt;0,'Request Testing'!N209&gt;0,'Request Testing'!O209&gt;0),'Request Testing'!K209,"")</f>
        <v/>
      </c>
      <c r="I192" s="210" t="str">
        <f>IF('Testing information'!A209&gt;0,'Testing information'!A209,"")</f>
        <v/>
      </c>
      <c r="J192" s="27" t="str">
        <f>IF('Testing information'!AG209="BLOOD CARD","B",IF('Testing information'!AH209="Hair Card","H",IF('Testing information'!AI209="AllFlex Tags","T","")))</f>
        <v/>
      </c>
      <c r="K192" s="28" t="str">
        <f>IF('Request Testing'!J209&gt;0,IF(OR(Y192="K",AA192="K"),(CONCATENATE(AH192," ALTS ",'Request Testing'!J209))),AH192)</f>
        <v/>
      </c>
      <c r="L192" t="str">
        <f>IF('Testing information'!V209="AM","K","")</f>
        <v/>
      </c>
      <c r="M192" t="str">
        <f>IF('Testing information'!W209="NH","K","")</f>
        <v/>
      </c>
      <c r="N192" t="str">
        <f>IF('Testing information'!X209="CA","K","")</f>
        <v/>
      </c>
      <c r="O192" t="str">
        <f>IF('Testing information'!Y209="DD","K","")</f>
        <v/>
      </c>
      <c r="P192" t="str">
        <f>IF('Testing information'!AA209="PHA","K","")</f>
        <v/>
      </c>
      <c r="Q192" t="str">
        <f>IF('Testing information'!Z209="TH","K","")</f>
        <v/>
      </c>
      <c r="R192" t="str">
        <f>IF('Testing information'!AB209="OS","K","")</f>
        <v/>
      </c>
      <c r="S192" t="str">
        <f>IF('Testing information'!AR209="OH","K","")</f>
        <v/>
      </c>
      <c r="T192" s="23" t="str">
        <f>IF('Testing information'!Q209="","","K")</f>
        <v/>
      </c>
      <c r="U192" t="str">
        <f>IF('Testing information'!AQ209="RC","K","")</f>
        <v/>
      </c>
      <c r="V192" s="23" t="str">
        <f>IF('Testing information'!P209="","","K")</f>
        <v/>
      </c>
      <c r="W192" t="str">
        <f>IF('Testing information'!AS209="BVD","K","")</f>
        <v/>
      </c>
      <c r="X192" t="str">
        <f>IF('Testing information'!AP209="DL","K","")</f>
        <v/>
      </c>
      <c r="Y192" t="str">
        <f>IF('Testing information'!AM209="PV","K","")</f>
        <v/>
      </c>
      <c r="Z192" t="str">
        <f t="shared" si="11"/>
        <v/>
      </c>
      <c r="AA192" s="29" t="str">
        <f t="shared" si="8"/>
        <v/>
      </c>
      <c r="AB192" t="str">
        <f>IF('Testing information'!AJ209="GGP-HD","K","")</f>
        <v/>
      </c>
      <c r="AC192" t="str">
        <f>IF('Testing information'!AK209="GGP-LD","K","")</f>
        <v/>
      </c>
      <c r="AD192" t="str">
        <f>IF('Testing information'!AK209="CHR","K","")</f>
        <v/>
      </c>
      <c r="AE192" t="str">
        <f>IF('Testing information'!AL209="GGP-uLD","K","")</f>
        <v/>
      </c>
      <c r="AF192" t="str">
        <f>IF('Testing information'!BA209="Run Panel","DP2","")</f>
        <v/>
      </c>
      <c r="AG192" t="str">
        <f t="shared" si="9"/>
        <v/>
      </c>
      <c r="AH192" s="28" t="str">
        <f t="shared" si="10"/>
        <v/>
      </c>
    </row>
    <row r="193" spans="1:34" ht="14.85" customHeight="1">
      <c r="A193" s="25" t="str">
        <f>IF('Testing information'!AE210="X",'Request Testing'!$C$10,"")</f>
        <v/>
      </c>
      <c r="B193" s="26" t="str">
        <f>IF('Testing information'!AM210="","",A193)</f>
        <v/>
      </c>
      <c r="C193" t="str">
        <f>IF('Testing information'!G210&gt;0,'Testing information'!G210,"")</f>
        <v/>
      </c>
      <c r="D193" s="23" t="str">
        <f>IF('Request Testing'!G210&lt;1,'Testing information'!B210,"")</f>
        <v/>
      </c>
      <c r="E193" t="str">
        <f>IF('Request Testing'!G210&lt;1,'Testing information'!AF210,"")</f>
        <v/>
      </c>
      <c r="F193" s="23" t="str">
        <f>IF(OR('Request Testing'!L210&gt;0,'Request Testing'!M210&gt;0,'Request Testing'!N210&gt;0,'Request Testing'!O210&gt;0),'Request Testing'!I210,"")</f>
        <v/>
      </c>
      <c r="G193" s="23" t="str">
        <f>IF('Testing information'!J210="","",'Testing information'!J210)</f>
        <v/>
      </c>
      <c r="H193" s="23" t="str">
        <f>IF(OR('Request Testing'!L210&gt;0,'Request Testing'!M210&gt;0,'Request Testing'!N210&gt;0,'Request Testing'!O210&gt;0),'Request Testing'!K210,"")</f>
        <v/>
      </c>
      <c r="I193" s="210" t="str">
        <f>IF('Testing information'!A210&gt;0,'Testing information'!A210,"")</f>
        <v/>
      </c>
      <c r="J193" s="27" t="str">
        <f>IF('Testing information'!AG210="BLOOD CARD","B",IF('Testing information'!AH210="Hair Card","H",IF('Testing information'!AI210="AllFlex Tags","T","")))</f>
        <v/>
      </c>
      <c r="K193" s="28" t="str">
        <f>IF('Request Testing'!J210&gt;0,IF(OR(Y193="K",AA193="K"),(CONCATENATE(AH193," ALTS ",'Request Testing'!J210))),AH193)</f>
        <v/>
      </c>
      <c r="L193" t="str">
        <f>IF('Testing information'!V210="AM","K","")</f>
        <v/>
      </c>
      <c r="M193" t="str">
        <f>IF('Testing information'!W210="NH","K","")</f>
        <v/>
      </c>
      <c r="N193" t="str">
        <f>IF('Testing information'!X210="CA","K","")</f>
        <v/>
      </c>
      <c r="O193" t="str">
        <f>IF('Testing information'!Y210="DD","K","")</f>
        <v/>
      </c>
      <c r="P193" t="str">
        <f>IF('Testing information'!AA210="PHA","K","")</f>
        <v/>
      </c>
      <c r="Q193" t="str">
        <f>IF('Testing information'!Z210="TH","K","")</f>
        <v/>
      </c>
      <c r="R193" t="str">
        <f>IF('Testing information'!AB210="OS","K","")</f>
        <v/>
      </c>
      <c r="S193" t="str">
        <f>IF('Testing information'!AR210="OH","K","")</f>
        <v/>
      </c>
      <c r="T193" s="23" t="str">
        <f>IF('Testing information'!Q210="","","K")</f>
        <v/>
      </c>
      <c r="U193" t="str">
        <f>IF('Testing information'!AQ210="RC","K","")</f>
        <v/>
      </c>
      <c r="V193" s="23" t="str">
        <f>IF('Testing information'!P210="","","K")</f>
        <v/>
      </c>
      <c r="W193" t="str">
        <f>IF('Testing information'!AS210="BVD","K","")</f>
        <v/>
      </c>
      <c r="X193" t="str">
        <f>IF('Testing information'!AP210="DL","K","")</f>
        <v/>
      </c>
      <c r="Y193" t="str">
        <f>IF('Testing information'!AM210="PV","K","")</f>
        <v/>
      </c>
      <c r="Z193" t="str">
        <f t="shared" si="11"/>
        <v/>
      </c>
      <c r="AA193" s="29" t="str">
        <f t="shared" si="8"/>
        <v/>
      </c>
      <c r="AB193" t="str">
        <f>IF('Testing information'!AJ210="GGP-HD","K","")</f>
        <v/>
      </c>
      <c r="AC193" t="str">
        <f>IF('Testing information'!AK210="GGP-LD","K","")</f>
        <v/>
      </c>
      <c r="AD193" t="str">
        <f>IF('Testing information'!AK210="CHR","K","")</f>
        <v/>
      </c>
      <c r="AE193" t="str">
        <f>IF('Testing information'!AL210="GGP-uLD","K","")</f>
        <v/>
      </c>
      <c r="AF193" t="str">
        <f>IF('Testing information'!BA210="Run Panel","DP2","")</f>
        <v/>
      </c>
      <c r="AG193" t="str">
        <f t="shared" si="9"/>
        <v/>
      </c>
      <c r="AH193" s="28" t="str">
        <f t="shared" si="10"/>
        <v/>
      </c>
    </row>
    <row r="194" spans="1:34" ht="14.85" customHeight="1">
      <c r="A194" s="25" t="str">
        <f>IF('Testing information'!AE211="X",'Request Testing'!$C$10,"")</f>
        <v/>
      </c>
      <c r="B194" s="26" t="str">
        <f>IF('Testing information'!AM211="","",A194)</f>
        <v/>
      </c>
      <c r="C194" t="str">
        <f>IF('Testing information'!G211&gt;0,'Testing information'!G211,"")</f>
        <v/>
      </c>
      <c r="D194" s="23" t="str">
        <f>IF('Request Testing'!G211&lt;1,'Testing information'!B211,"")</f>
        <v/>
      </c>
      <c r="E194" t="str">
        <f>IF('Request Testing'!G211&lt;1,'Testing information'!AF211,"")</f>
        <v/>
      </c>
      <c r="F194" s="23" t="str">
        <f>IF(OR('Request Testing'!L211&gt;0,'Request Testing'!M211&gt;0,'Request Testing'!N211&gt;0,'Request Testing'!O211&gt;0),'Request Testing'!I211,"")</f>
        <v/>
      </c>
      <c r="G194" s="23" t="str">
        <f>IF('Testing information'!J211="","",'Testing information'!J211)</f>
        <v/>
      </c>
      <c r="H194" s="23" t="str">
        <f>IF(OR('Request Testing'!L211&gt;0,'Request Testing'!M211&gt;0,'Request Testing'!N211&gt;0,'Request Testing'!O211&gt;0),'Request Testing'!K211,"")</f>
        <v/>
      </c>
      <c r="I194" s="210" t="str">
        <f>IF('Testing information'!A211&gt;0,'Testing information'!A211,"")</f>
        <v/>
      </c>
      <c r="J194" s="27" t="str">
        <f>IF('Testing information'!AG211="BLOOD CARD","B",IF('Testing information'!AH211="Hair Card","H",IF('Testing information'!AI211="AllFlex Tags","T","")))</f>
        <v/>
      </c>
      <c r="K194" s="28" t="str">
        <f>IF('Request Testing'!J211&gt;0,IF(OR(Y194="K",AA194="K"),(CONCATENATE(AH194," ALTS ",'Request Testing'!J211))),AH194)</f>
        <v/>
      </c>
      <c r="L194" t="str">
        <f>IF('Testing information'!V211="AM","K","")</f>
        <v/>
      </c>
      <c r="M194" t="str">
        <f>IF('Testing information'!W211="NH","K","")</f>
        <v/>
      </c>
      <c r="N194" t="str">
        <f>IF('Testing information'!X211="CA","K","")</f>
        <v/>
      </c>
      <c r="O194" t="str">
        <f>IF('Testing information'!Y211="DD","K","")</f>
        <v/>
      </c>
      <c r="P194" t="str">
        <f>IF('Testing information'!AA211="PHA","K","")</f>
        <v/>
      </c>
      <c r="Q194" t="str">
        <f>IF('Testing information'!Z211="TH","K","")</f>
        <v/>
      </c>
      <c r="R194" t="str">
        <f>IF('Testing information'!AB211="OS","K","")</f>
        <v/>
      </c>
      <c r="S194" t="str">
        <f>IF('Testing information'!AR211="OH","K","")</f>
        <v/>
      </c>
      <c r="T194" s="23" t="str">
        <f>IF('Testing information'!Q211="","","K")</f>
        <v/>
      </c>
      <c r="U194" t="str">
        <f>IF('Testing information'!AQ211="RC","K","")</f>
        <v/>
      </c>
      <c r="V194" s="23" t="str">
        <f>IF('Testing information'!P211="","","K")</f>
        <v/>
      </c>
      <c r="W194" t="str">
        <f>IF('Testing information'!AS211="BVD","K","")</f>
        <v/>
      </c>
      <c r="X194" t="str">
        <f>IF('Testing information'!AP211="DL","K","")</f>
        <v/>
      </c>
      <c r="Y194" t="str">
        <f>IF('Testing information'!AM211="PV","K","")</f>
        <v/>
      </c>
      <c r="Z194" t="str">
        <f t="shared" si="11"/>
        <v/>
      </c>
      <c r="AA194" s="29" t="str">
        <f t="shared" ref="AA194:AA257" si="12">IF(AB194="K","K",IF(AC194="K","K",IF(AE194="K","K",IF(AD194="K","K",""))))</f>
        <v/>
      </c>
      <c r="AB194" t="str">
        <f>IF('Testing information'!AJ211="GGP-HD","K","")</f>
        <v/>
      </c>
      <c r="AC194" t="str">
        <f>IF('Testing information'!AK211="GGP-LD","K","")</f>
        <v/>
      </c>
      <c r="AD194" t="str">
        <f>IF('Testing information'!AK211="CHR","K","")</f>
        <v/>
      </c>
      <c r="AE194" t="str">
        <f>IF('Testing information'!AL211="GGP-uLD","K","")</f>
        <v/>
      </c>
      <c r="AF194" t="str">
        <f>IF('Testing information'!BA211="Run Panel","DP2","")</f>
        <v/>
      </c>
      <c r="AG194" t="str">
        <f t="shared" ref="AG194:AG257" si="13">IF(AF194="DP2","K","")</f>
        <v/>
      </c>
      <c r="AH194" s="28" t="str">
        <f t="shared" ref="AH194:AH257" si="14">IF(Y194="K","PV",IF(Z194&gt;0,Z194,""))</f>
        <v/>
      </c>
    </row>
    <row r="195" spans="1:34" ht="14.85" customHeight="1">
      <c r="A195" s="25" t="str">
        <f>IF('Testing information'!AE212="X",'Request Testing'!$C$10,"")</f>
        <v/>
      </c>
      <c r="B195" s="26" t="str">
        <f>IF('Testing information'!AM212="","",A195)</f>
        <v/>
      </c>
      <c r="C195" t="str">
        <f>IF('Testing information'!G212&gt;0,'Testing information'!G212,"")</f>
        <v/>
      </c>
      <c r="D195" s="23" t="str">
        <f>IF('Request Testing'!G212&lt;1,'Testing information'!B212,"")</f>
        <v/>
      </c>
      <c r="E195" t="str">
        <f>IF('Request Testing'!G212&lt;1,'Testing information'!AF212,"")</f>
        <v/>
      </c>
      <c r="F195" s="23" t="str">
        <f>IF(OR('Request Testing'!L212&gt;0,'Request Testing'!M212&gt;0,'Request Testing'!N212&gt;0,'Request Testing'!O212&gt;0),'Request Testing'!I212,"")</f>
        <v/>
      </c>
      <c r="G195" s="23" t="str">
        <f>IF('Testing information'!J212="","",'Testing information'!J212)</f>
        <v/>
      </c>
      <c r="H195" s="23" t="str">
        <f>IF(OR('Request Testing'!L212&gt;0,'Request Testing'!M212&gt;0,'Request Testing'!N212&gt;0,'Request Testing'!O212&gt;0),'Request Testing'!K212,"")</f>
        <v/>
      </c>
      <c r="I195" s="210" t="str">
        <f>IF('Testing information'!A212&gt;0,'Testing information'!A212,"")</f>
        <v/>
      </c>
      <c r="J195" s="27" t="str">
        <f>IF('Testing information'!AG212="BLOOD CARD","B",IF('Testing information'!AH212="Hair Card","H",IF('Testing information'!AI212="AllFlex Tags","T","")))</f>
        <v/>
      </c>
      <c r="K195" s="28" t="str">
        <f>IF('Request Testing'!J212&gt;0,IF(OR(Y195="K",AA195="K"),(CONCATENATE(AH195," ALTS ",'Request Testing'!J212))),AH195)</f>
        <v/>
      </c>
      <c r="L195" t="str">
        <f>IF('Testing information'!V212="AM","K","")</f>
        <v/>
      </c>
      <c r="M195" t="str">
        <f>IF('Testing information'!W212="NH","K","")</f>
        <v/>
      </c>
      <c r="N195" t="str">
        <f>IF('Testing information'!X212="CA","K","")</f>
        <v/>
      </c>
      <c r="O195" t="str">
        <f>IF('Testing information'!Y212="DD","K","")</f>
        <v/>
      </c>
      <c r="P195" t="str">
        <f>IF('Testing information'!AA212="PHA","K","")</f>
        <v/>
      </c>
      <c r="Q195" t="str">
        <f>IF('Testing information'!Z212="TH","K","")</f>
        <v/>
      </c>
      <c r="R195" t="str">
        <f>IF('Testing information'!AB212="OS","K","")</f>
        <v/>
      </c>
      <c r="S195" t="str">
        <f>IF('Testing information'!AR212="OH","K","")</f>
        <v/>
      </c>
      <c r="T195" s="23" t="str">
        <f>IF('Testing information'!Q212="","","K")</f>
        <v/>
      </c>
      <c r="U195" t="str">
        <f>IF('Testing information'!AQ212="RC","K","")</f>
        <v/>
      </c>
      <c r="V195" s="23" t="str">
        <f>IF('Testing information'!P212="","","K")</f>
        <v/>
      </c>
      <c r="W195" t="str">
        <f>IF('Testing information'!AS212="BVD","K","")</f>
        <v/>
      </c>
      <c r="X195" t="str">
        <f>IF('Testing information'!AP212="DL","K","")</f>
        <v/>
      </c>
      <c r="Y195" t="str">
        <f>IF('Testing information'!AM212="PV","K","")</f>
        <v/>
      </c>
      <c r="Z195" t="str">
        <f t="shared" ref="Z195:Z258" si="15">IF(AB195="K","150k",IF(AC195="K","100K",IF(AD195="K","C100K",IF(AE195="K","9K",""))))</f>
        <v/>
      </c>
      <c r="AA195" s="29" t="str">
        <f t="shared" si="12"/>
        <v/>
      </c>
      <c r="AB195" t="str">
        <f>IF('Testing information'!AJ212="GGP-HD","K","")</f>
        <v/>
      </c>
      <c r="AC195" t="str">
        <f>IF('Testing information'!AK212="GGP-LD","K","")</f>
        <v/>
      </c>
      <c r="AD195" t="str">
        <f>IF('Testing information'!AK212="CHR","K","")</f>
        <v/>
      </c>
      <c r="AE195" t="str">
        <f>IF('Testing information'!AL212="GGP-uLD","K","")</f>
        <v/>
      </c>
      <c r="AF195" t="str">
        <f>IF('Testing information'!BA212="Run Panel","DP2","")</f>
        <v/>
      </c>
      <c r="AG195" t="str">
        <f t="shared" si="13"/>
        <v/>
      </c>
      <c r="AH195" s="28" t="str">
        <f t="shared" si="14"/>
        <v/>
      </c>
    </row>
    <row r="196" spans="1:34" ht="14.85" customHeight="1">
      <c r="A196" s="25" t="str">
        <f>IF('Testing information'!AE213="X",'Request Testing'!$C$10,"")</f>
        <v/>
      </c>
      <c r="B196" s="26" t="str">
        <f>IF('Testing information'!AM213="","",A196)</f>
        <v/>
      </c>
      <c r="C196" t="str">
        <f>IF('Testing information'!G213&gt;0,'Testing information'!G213,"")</f>
        <v/>
      </c>
      <c r="D196" s="23" t="str">
        <f>IF('Request Testing'!G213&lt;1,'Testing information'!B213,"")</f>
        <v/>
      </c>
      <c r="E196" t="str">
        <f>IF('Request Testing'!G213&lt;1,'Testing information'!AF213,"")</f>
        <v/>
      </c>
      <c r="F196" s="23" t="str">
        <f>IF(OR('Request Testing'!L213&gt;0,'Request Testing'!M213&gt;0,'Request Testing'!N213&gt;0,'Request Testing'!O213&gt;0),'Request Testing'!I213,"")</f>
        <v/>
      </c>
      <c r="G196" s="23" t="str">
        <f>IF('Testing information'!J213="","",'Testing information'!J213)</f>
        <v/>
      </c>
      <c r="H196" s="23" t="str">
        <f>IF(OR('Request Testing'!L213&gt;0,'Request Testing'!M213&gt;0,'Request Testing'!N213&gt;0,'Request Testing'!O213&gt;0),'Request Testing'!K213,"")</f>
        <v/>
      </c>
      <c r="I196" s="210" t="str">
        <f>IF('Testing information'!A213&gt;0,'Testing information'!A213,"")</f>
        <v/>
      </c>
      <c r="J196" s="27" t="str">
        <f>IF('Testing information'!AG213="BLOOD CARD","B",IF('Testing information'!AH213="Hair Card","H",IF('Testing information'!AI213="AllFlex Tags","T","")))</f>
        <v/>
      </c>
      <c r="K196" s="28" t="str">
        <f>IF('Request Testing'!J213&gt;0,IF(OR(Y196="K",AA196="K"),(CONCATENATE(AH196," ALTS ",'Request Testing'!J213))),AH196)</f>
        <v/>
      </c>
      <c r="L196" t="str">
        <f>IF('Testing information'!V213="AM","K","")</f>
        <v/>
      </c>
      <c r="M196" t="str">
        <f>IF('Testing information'!W213="NH","K","")</f>
        <v/>
      </c>
      <c r="N196" t="str">
        <f>IF('Testing information'!X213="CA","K","")</f>
        <v/>
      </c>
      <c r="O196" t="str">
        <f>IF('Testing information'!Y213="DD","K","")</f>
        <v/>
      </c>
      <c r="P196" t="str">
        <f>IF('Testing information'!AA213="PHA","K","")</f>
        <v/>
      </c>
      <c r="Q196" t="str">
        <f>IF('Testing information'!Z213="TH","K","")</f>
        <v/>
      </c>
      <c r="R196" t="str">
        <f>IF('Testing information'!AB213="OS","K","")</f>
        <v/>
      </c>
      <c r="S196" t="str">
        <f>IF('Testing information'!AR213="OH","K","")</f>
        <v/>
      </c>
      <c r="T196" s="23" t="str">
        <f>IF('Testing information'!Q213="","","K")</f>
        <v/>
      </c>
      <c r="U196" t="str">
        <f>IF('Testing information'!AQ213="RC","K","")</f>
        <v/>
      </c>
      <c r="V196" s="23" t="str">
        <f>IF('Testing information'!P213="","","K")</f>
        <v/>
      </c>
      <c r="W196" t="str">
        <f>IF('Testing information'!AS213="BVD","K","")</f>
        <v/>
      </c>
      <c r="X196" t="str">
        <f>IF('Testing information'!AP213="DL","K","")</f>
        <v/>
      </c>
      <c r="Y196" t="str">
        <f>IF('Testing information'!AM213="PV","K","")</f>
        <v/>
      </c>
      <c r="Z196" t="str">
        <f t="shared" si="15"/>
        <v/>
      </c>
      <c r="AA196" s="29" t="str">
        <f t="shared" si="12"/>
        <v/>
      </c>
      <c r="AB196" t="str">
        <f>IF('Testing information'!AJ213="GGP-HD","K","")</f>
        <v/>
      </c>
      <c r="AC196" t="str">
        <f>IF('Testing information'!AK213="GGP-LD","K","")</f>
        <v/>
      </c>
      <c r="AD196" t="str">
        <f>IF('Testing information'!AK213="CHR","K","")</f>
        <v/>
      </c>
      <c r="AE196" t="str">
        <f>IF('Testing information'!AL213="GGP-uLD","K","")</f>
        <v/>
      </c>
      <c r="AF196" t="str">
        <f>IF('Testing information'!BA213="Run Panel","DP2","")</f>
        <v/>
      </c>
      <c r="AG196" t="str">
        <f t="shared" si="13"/>
        <v/>
      </c>
      <c r="AH196" s="28" t="str">
        <f t="shared" si="14"/>
        <v/>
      </c>
    </row>
    <row r="197" spans="1:34" ht="14.85" customHeight="1">
      <c r="A197" s="25" t="str">
        <f>IF('Testing information'!AE214="X",'Request Testing'!$C$10,"")</f>
        <v/>
      </c>
      <c r="B197" s="26" t="str">
        <f>IF('Testing information'!AM214="","",A197)</f>
        <v/>
      </c>
      <c r="C197" t="str">
        <f>IF('Testing information'!G214&gt;0,'Testing information'!G214,"")</f>
        <v/>
      </c>
      <c r="D197" s="23" t="str">
        <f>IF('Request Testing'!G214&lt;1,'Testing information'!B214,"")</f>
        <v/>
      </c>
      <c r="E197" t="str">
        <f>IF('Request Testing'!G214&lt;1,'Testing information'!AF214,"")</f>
        <v/>
      </c>
      <c r="F197" s="23" t="str">
        <f>IF(OR('Request Testing'!L214&gt;0,'Request Testing'!M214&gt;0,'Request Testing'!N214&gt;0,'Request Testing'!O214&gt;0),'Request Testing'!I214,"")</f>
        <v/>
      </c>
      <c r="G197" s="23" t="str">
        <f>IF('Testing information'!J214="","",'Testing information'!J214)</f>
        <v/>
      </c>
      <c r="H197" s="23" t="str">
        <f>IF(OR('Request Testing'!L214&gt;0,'Request Testing'!M214&gt;0,'Request Testing'!N214&gt;0,'Request Testing'!O214&gt;0),'Request Testing'!K214,"")</f>
        <v/>
      </c>
      <c r="I197" s="210" t="str">
        <f>IF('Testing information'!A214&gt;0,'Testing information'!A214,"")</f>
        <v/>
      </c>
      <c r="J197" s="27" t="str">
        <f>IF('Testing information'!AG214="BLOOD CARD","B",IF('Testing information'!AH214="Hair Card","H",IF('Testing information'!AI214="AllFlex Tags","T","")))</f>
        <v/>
      </c>
      <c r="K197" s="28" t="str">
        <f>IF('Request Testing'!J214&gt;0,IF(OR(Y197="K",AA197="K"),(CONCATENATE(AH197," ALTS ",'Request Testing'!J214))),AH197)</f>
        <v/>
      </c>
      <c r="L197" t="str">
        <f>IF('Testing information'!V214="AM","K","")</f>
        <v/>
      </c>
      <c r="M197" t="str">
        <f>IF('Testing information'!W214="NH","K","")</f>
        <v/>
      </c>
      <c r="N197" t="str">
        <f>IF('Testing information'!X214="CA","K","")</f>
        <v/>
      </c>
      <c r="O197" t="str">
        <f>IF('Testing information'!Y214="DD","K","")</f>
        <v/>
      </c>
      <c r="P197" t="str">
        <f>IF('Testing information'!AA214="PHA","K","")</f>
        <v/>
      </c>
      <c r="Q197" t="str">
        <f>IF('Testing information'!Z214="TH","K","")</f>
        <v/>
      </c>
      <c r="R197" t="str">
        <f>IF('Testing information'!AB214="OS","K","")</f>
        <v/>
      </c>
      <c r="S197" t="str">
        <f>IF('Testing information'!AR214="OH","K","")</f>
        <v/>
      </c>
      <c r="T197" s="23" t="str">
        <f>IF('Testing information'!Q214="","","K")</f>
        <v/>
      </c>
      <c r="U197" t="str">
        <f>IF('Testing information'!AQ214="RC","K","")</f>
        <v/>
      </c>
      <c r="V197" s="23" t="str">
        <f>IF('Testing information'!P214="","","K")</f>
        <v/>
      </c>
      <c r="W197" t="str">
        <f>IF('Testing information'!AS214="BVD","K","")</f>
        <v/>
      </c>
      <c r="X197" t="str">
        <f>IF('Testing information'!AP214="DL","K","")</f>
        <v/>
      </c>
      <c r="Y197" t="str">
        <f>IF('Testing information'!AM214="PV","K","")</f>
        <v/>
      </c>
      <c r="Z197" t="str">
        <f t="shared" si="15"/>
        <v/>
      </c>
      <c r="AA197" s="29" t="str">
        <f t="shared" si="12"/>
        <v/>
      </c>
      <c r="AB197" t="str">
        <f>IF('Testing information'!AJ214="GGP-HD","K","")</f>
        <v/>
      </c>
      <c r="AC197" t="str">
        <f>IF('Testing information'!AK214="GGP-LD","K","")</f>
        <v/>
      </c>
      <c r="AD197" t="str">
        <f>IF('Testing information'!AK214="CHR","K","")</f>
        <v/>
      </c>
      <c r="AE197" t="str">
        <f>IF('Testing information'!AL214="GGP-uLD","K","")</f>
        <v/>
      </c>
      <c r="AF197" t="str">
        <f>IF('Testing information'!BA214="Run Panel","DP2","")</f>
        <v/>
      </c>
      <c r="AG197" t="str">
        <f t="shared" si="13"/>
        <v/>
      </c>
      <c r="AH197" s="28" t="str">
        <f t="shared" si="14"/>
        <v/>
      </c>
    </row>
    <row r="198" spans="1:34" ht="14.85" customHeight="1">
      <c r="A198" s="25" t="str">
        <f>IF('Testing information'!AE215="X",'Request Testing'!$C$10,"")</f>
        <v/>
      </c>
      <c r="B198" s="26" t="str">
        <f>IF('Testing information'!AM215="","",A198)</f>
        <v/>
      </c>
      <c r="C198" t="str">
        <f>IF('Testing information'!G215&gt;0,'Testing information'!G215,"")</f>
        <v/>
      </c>
      <c r="D198" s="23" t="str">
        <f>IF('Request Testing'!G215&lt;1,'Testing information'!B215,"")</f>
        <v/>
      </c>
      <c r="E198" t="str">
        <f>IF('Request Testing'!G215&lt;1,'Testing information'!AF215,"")</f>
        <v/>
      </c>
      <c r="F198" s="23" t="str">
        <f>IF(OR('Request Testing'!L215&gt;0,'Request Testing'!M215&gt;0,'Request Testing'!N215&gt;0,'Request Testing'!O215&gt;0),'Request Testing'!I215,"")</f>
        <v/>
      </c>
      <c r="G198" s="23" t="str">
        <f>IF('Testing information'!J215="","",'Testing information'!J215)</f>
        <v/>
      </c>
      <c r="H198" s="23" t="str">
        <f>IF(OR('Request Testing'!L215&gt;0,'Request Testing'!M215&gt;0,'Request Testing'!N215&gt;0,'Request Testing'!O215&gt;0),'Request Testing'!K215,"")</f>
        <v/>
      </c>
      <c r="I198" s="210" t="str">
        <f>IF('Testing information'!A215&gt;0,'Testing information'!A215,"")</f>
        <v/>
      </c>
      <c r="J198" s="27" t="str">
        <f>IF('Testing information'!AG215="BLOOD CARD","B",IF('Testing information'!AH215="Hair Card","H",IF('Testing information'!AI215="AllFlex Tags","T","")))</f>
        <v/>
      </c>
      <c r="K198" s="28" t="str">
        <f>IF('Request Testing'!J215&gt;0,IF(OR(Y198="K",AA198="K"),(CONCATENATE(AH198," ALTS ",'Request Testing'!J215))),AH198)</f>
        <v/>
      </c>
      <c r="L198" t="str">
        <f>IF('Testing information'!V215="AM","K","")</f>
        <v/>
      </c>
      <c r="M198" t="str">
        <f>IF('Testing information'!W215="NH","K","")</f>
        <v/>
      </c>
      <c r="N198" t="str">
        <f>IF('Testing information'!X215="CA","K","")</f>
        <v/>
      </c>
      <c r="O198" t="str">
        <f>IF('Testing information'!Y215="DD","K","")</f>
        <v/>
      </c>
      <c r="P198" t="str">
        <f>IF('Testing information'!AA215="PHA","K","")</f>
        <v/>
      </c>
      <c r="Q198" t="str">
        <f>IF('Testing information'!Z215="TH","K","")</f>
        <v/>
      </c>
      <c r="R198" t="str">
        <f>IF('Testing information'!AB215="OS","K","")</f>
        <v/>
      </c>
      <c r="S198" t="str">
        <f>IF('Testing information'!AR215="OH","K","")</f>
        <v/>
      </c>
      <c r="T198" s="23" t="str">
        <f>IF('Testing information'!Q215="","","K")</f>
        <v/>
      </c>
      <c r="U198" t="str">
        <f>IF('Testing information'!AQ215="RC","K","")</f>
        <v/>
      </c>
      <c r="V198" s="23" t="str">
        <f>IF('Testing information'!P215="","","K")</f>
        <v/>
      </c>
      <c r="W198" t="str">
        <f>IF('Testing information'!AS215="BVD","K","")</f>
        <v/>
      </c>
      <c r="X198" t="str">
        <f>IF('Testing information'!AP215="DL","K","")</f>
        <v/>
      </c>
      <c r="Y198" t="str">
        <f>IF('Testing information'!AM215="PV","K","")</f>
        <v/>
      </c>
      <c r="Z198" t="str">
        <f t="shared" si="15"/>
        <v/>
      </c>
      <c r="AA198" s="29" t="str">
        <f t="shared" si="12"/>
        <v/>
      </c>
      <c r="AB198" t="str">
        <f>IF('Testing information'!AJ215="GGP-HD","K","")</f>
        <v/>
      </c>
      <c r="AC198" t="str">
        <f>IF('Testing information'!AK215="GGP-LD","K","")</f>
        <v/>
      </c>
      <c r="AD198" t="str">
        <f>IF('Testing information'!AK215="CHR","K","")</f>
        <v/>
      </c>
      <c r="AE198" t="str">
        <f>IF('Testing information'!AL215="GGP-uLD","K","")</f>
        <v/>
      </c>
      <c r="AF198" t="str">
        <f>IF('Testing information'!BA215="Run Panel","DP2","")</f>
        <v/>
      </c>
      <c r="AG198" t="str">
        <f t="shared" si="13"/>
        <v/>
      </c>
      <c r="AH198" s="28" t="str">
        <f t="shared" si="14"/>
        <v/>
      </c>
    </row>
    <row r="199" spans="1:34" ht="14.85" customHeight="1">
      <c r="A199" s="25" t="str">
        <f>IF('Testing information'!AE216="X",'Request Testing'!$C$10,"")</f>
        <v/>
      </c>
      <c r="B199" s="26" t="str">
        <f>IF('Testing information'!AM216="","",A199)</f>
        <v/>
      </c>
      <c r="C199" t="str">
        <f>IF('Testing information'!G216&gt;0,'Testing information'!G216,"")</f>
        <v/>
      </c>
      <c r="D199" s="23" t="str">
        <f>IF('Request Testing'!G216&lt;1,'Testing information'!B216,"")</f>
        <v/>
      </c>
      <c r="E199" t="str">
        <f>IF('Request Testing'!G216&lt;1,'Testing information'!AF216,"")</f>
        <v/>
      </c>
      <c r="F199" s="23" t="str">
        <f>IF(OR('Request Testing'!L216&gt;0,'Request Testing'!M216&gt;0,'Request Testing'!N216&gt;0,'Request Testing'!O216&gt;0),'Request Testing'!I216,"")</f>
        <v/>
      </c>
      <c r="G199" s="23" t="str">
        <f>IF('Testing information'!J216="","",'Testing information'!J216)</f>
        <v/>
      </c>
      <c r="H199" s="23" t="str">
        <f>IF(OR('Request Testing'!L216&gt;0,'Request Testing'!M216&gt;0,'Request Testing'!N216&gt;0,'Request Testing'!O216&gt;0),'Request Testing'!K216,"")</f>
        <v/>
      </c>
      <c r="I199" s="210" t="str">
        <f>IF('Testing information'!A216&gt;0,'Testing information'!A216,"")</f>
        <v/>
      </c>
      <c r="J199" s="27" t="str">
        <f>IF('Testing information'!AG216="BLOOD CARD","B",IF('Testing information'!AH216="Hair Card","H",IF('Testing information'!AI216="AllFlex Tags","T","")))</f>
        <v/>
      </c>
      <c r="K199" s="28" t="str">
        <f>IF('Request Testing'!J216&gt;0,IF(OR(Y199="K",AA199="K"),(CONCATENATE(AH199," ALTS ",'Request Testing'!J216))),AH199)</f>
        <v/>
      </c>
      <c r="L199" t="str">
        <f>IF('Testing information'!V216="AM","K","")</f>
        <v/>
      </c>
      <c r="M199" t="str">
        <f>IF('Testing information'!W216="NH","K","")</f>
        <v/>
      </c>
      <c r="N199" t="str">
        <f>IF('Testing information'!X216="CA","K","")</f>
        <v/>
      </c>
      <c r="O199" t="str">
        <f>IF('Testing information'!Y216="DD","K","")</f>
        <v/>
      </c>
      <c r="P199" t="str">
        <f>IF('Testing information'!AA216="PHA","K","")</f>
        <v/>
      </c>
      <c r="Q199" t="str">
        <f>IF('Testing information'!Z216="TH","K","")</f>
        <v/>
      </c>
      <c r="R199" t="str">
        <f>IF('Testing information'!AB216="OS","K","")</f>
        <v/>
      </c>
      <c r="S199" t="str">
        <f>IF('Testing information'!AR216="OH","K","")</f>
        <v/>
      </c>
      <c r="T199" s="23" t="str">
        <f>IF('Testing information'!Q216="","","K")</f>
        <v/>
      </c>
      <c r="U199" t="str">
        <f>IF('Testing information'!AQ216="RC","K","")</f>
        <v/>
      </c>
      <c r="V199" s="23" t="str">
        <f>IF('Testing information'!P216="","","K")</f>
        <v/>
      </c>
      <c r="W199" t="str">
        <f>IF('Testing information'!AS216="BVD","K","")</f>
        <v/>
      </c>
      <c r="X199" t="str">
        <f>IF('Testing information'!AP216="DL","K","")</f>
        <v/>
      </c>
      <c r="Y199" t="str">
        <f>IF('Testing information'!AM216="PV","K","")</f>
        <v/>
      </c>
      <c r="Z199" t="str">
        <f t="shared" si="15"/>
        <v/>
      </c>
      <c r="AA199" s="29" t="str">
        <f t="shared" si="12"/>
        <v/>
      </c>
      <c r="AB199" t="str">
        <f>IF('Testing information'!AJ216="GGP-HD","K","")</f>
        <v/>
      </c>
      <c r="AC199" t="str">
        <f>IF('Testing information'!AK216="GGP-LD","K","")</f>
        <v/>
      </c>
      <c r="AD199" t="str">
        <f>IF('Testing information'!AK216="CHR","K","")</f>
        <v/>
      </c>
      <c r="AE199" t="str">
        <f>IF('Testing information'!AL216="GGP-uLD","K","")</f>
        <v/>
      </c>
      <c r="AF199" t="str">
        <f>IF('Testing information'!BA216="Run Panel","DP2","")</f>
        <v/>
      </c>
      <c r="AG199" t="str">
        <f t="shared" si="13"/>
        <v/>
      </c>
      <c r="AH199" s="28" t="str">
        <f t="shared" si="14"/>
        <v/>
      </c>
    </row>
    <row r="200" spans="1:34" ht="14.85" customHeight="1">
      <c r="A200" s="25" t="str">
        <f>IF('Testing information'!AE217="X",'Request Testing'!$C$10,"")</f>
        <v/>
      </c>
      <c r="B200" s="26" t="str">
        <f>IF('Testing information'!AM217="","",A200)</f>
        <v/>
      </c>
      <c r="C200" t="str">
        <f>IF('Testing information'!G217&gt;0,'Testing information'!G217,"")</f>
        <v/>
      </c>
      <c r="D200" s="23" t="str">
        <f>IF('Request Testing'!G217&lt;1,'Testing information'!B217,"")</f>
        <v/>
      </c>
      <c r="E200" t="str">
        <f>IF('Request Testing'!G217&lt;1,'Testing information'!AF217,"")</f>
        <v/>
      </c>
      <c r="F200" s="23" t="str">
        <f>IF(OR('Request Testing'!L217&gt;0,'Request Testing'!M217&gt;0,'Request Testing'!N217&gt;0,'Request Testing'!O217&gt;0),'Request Testing'!I217,"")</f>
        <v/>
      </c>
      <c r="G200" s="23" t="str">
        <f>IF('Testing information'!J217="","",'Testing information'!J217)</f>
        <v/>
      </c>
      <c r="H200" s="23" t="str">
        <f>IF(OR('Request Testing'!L217&gt;0,'Request Testing'!M217&gt;0,'Request Testing'!N217&gt;0,'Request Testing'!O217&gt;0),'Request Testing'!K217,"")</f>
        <v/>
      </c>
      <c r="I200" s="210" t="str">
        <f>IF('Testing information'!A217&gt;0,'Testing information'!A217,"")</f>
        <v/>
      </c>
      <c r="J200" s="27" t="str">
        <f>IF('Testing information'!AG217="BLOOD CARD","B",IF('Testing information'!AH217="Hair Card","H",IF('Testing information'!AI217="AllFlex Tags","T","")))</f>
        <v/>
      </c>
      <c r="K200" s="28" t="str">
        <f>IF('Request Testing'!J217&gt;0,IF(OR(Y200="K",AA200="K"),(CONCATENATE(AH200," ALTS ",'Request Testing'!J217))),AH200)</f>
        <v/>
      </c>
      <c r="L200" t="str">
        <f>IF('Testing information'!V217="AM","K","")</f>
        <v/>
      </c>
      <c r="M200" t="str">
        <f>IF('Testing information'!W217="NH","K","")</f>
        <v/>
      </c>
      <c r="N200" t="str">
        <f>IF('Testing information'!X217="CA","K","")</f>
        <v/>
      </c>
      <c r="O200" t="str">
        <f>IF('Testing information'!Y217="DD","K","")</f>
        <v/>
      </c>
      <c r="P200" t="str">
        <f>IF('Testing information'!AA217="PHA","K","")</f>
        <v/>
      </c>
      <c r="Q200" t="str">
        <f>IF('Testing information'!Z217="TH","K","")</f>
        <v/>
      </c>
      <c r="R200" t="str">
        <f>IF('Testing information'!AB217="OS","K","")</f>
        <v/>
      </c>
      <c r="S200" t="str">
        <f>IF('Testing information'!AR217="OH","K","")</f>
        <v/>
      </c>
      <c r="T200" s="23" t="str">
        <f>IF('Testing information'!Q217="","","K")</f>
        <v/>
      </c>
      <c r="U200" t="str">
        <f>IF('Testing information'!AQ217="RC","K","")</f>
        <v/>
      </c>
      <c r="V200" s="23" t="str">
        <f>IF('Testing information'!P217="","","K")</f>
        <v/>
      </c>
      <c r="W200" t="str">
        <f>IF('Testing information'!AS217="BVD","K","")</f>
        <v/>
      </c>
      <c r="X200" t="str">
        <f>IF('Testing information'!AP217="DL","K","")</f>
        <v/>
      </c>
      <c r="Y200" t="str">
        <f>IF('Testing information'!AM217="PV","K","")</f>
        <v/>
      </c>
      <c r="Z200" t="str">
        <f t="shared" si="15"/>
        <v/>
      </c>
      <c r="AA200" s="29" t="str">
        <f t="shared" si="12"/>
        <v/>
      </c>
      <c r="AB200" t="str">
        <f>IF('Testing information'!AJ217="GGP-HD","K","")</f>
        <v/>
      </c>
      <c r="AC200" t="str">
        <f>IF('Testing information'!AK217="GGP-LD","K","")</f>
        <v/>
      </c>
      <c r="AD200" t="str">
        <f>IF('Testing information'!AK217="CHR","K","")</f>
        <v/>
      </c>
      <c r="AE200" t="str">
        <f>IF('Testing information'!AL217="GGP-uLD","K","")</f>
        <v/>
      </c>
      <c r="AF200" t="str">
        <f>IF('Testing information'!BA217="Run Panel","DP2","")</f>
        <v/>
      </c>
      <c r="AG200" t="str">
        <f t="shared" si="13"/>
        <v/>
      </c>
      <c r="AH200" s="28" t="str">
        <f t="shared" si="14"/>
        <v/>
      </c>
    </row>
    <row r="201" spans="1:34" ht="14.85" customHeight="1">
      <c r="A201" s="25" t="str">
        <f>IF('Testing information'!AE218="X",'Request Testing'!$C$10,"")</f>
        <v/>
      </c>
      <c r="B201" s="26" t="str">
        <f>IF('Testing information'!AM218="","",A201)</f>
        <v/>
      </c>
      <c r="C201" t="str">
        <f>IF('Testing information'!G218&gt;0,'Testing information'!G218,"")</f>
        <v/>
      </c>
      <c r="D201" s="23" t="str">
        <f>IF('Request Testing'!G218&lt;1,'Testing information'!B218,"")</f>
        <v/>
      </c>
      <c r="E201" t="str">
        <f>IF('Request Testing'!G218&lt;1,'Testing information'!AF218,"")</f>
        <v/>
      </c>
      <c r="F201" s="23" t="str">
        <f>IF(OR('Request Testing'!L218&gt;0,'Request Testing'!M218&gt;0,'Request Testing'!N218&gt;0,'Request Testing'!O218&gt;0),'Request Testing'!I218,"")</f>
        <v/>
      </c>
      <c r="G201" s="23" t="str">
        <f>IF('Testing information'!J218="","",'Testing information'!J218)</f>
        <v/>
      </c>
      <c r="H201" s="23" t="str">
        <f>IF(OR('Request Testing'!L218&gt;0,'Request Testing'!M218&gt;0,'Request Testing'!N218&gt;0,'Request Testing'!O218&gt;0),'Request Testing'!K218,"")</f>
        <v/>
      </c>
      <c r="I201" s="210" t="str">
        <f>IF('Testing information'!A218&gt;0,'Testing information'!A218,"")</f>
        <v/>
      </c>
      <c r="J201" s="27" t="str">
        <f>IF('Testing information'!AG218="BLOOD CARD","B",IF('Testing information'!AH218="Hair Card","H",IF('Testing information'!AI218="AllFlex Tags","T","")))</f>
        <v/>
      </c>
      <c r="K201" s="28" t="str">
        <f>IF('Request Testing'!J218&gt;0,IF(OR(Y201="K",AA201="K"),(CONCATENATE(AH201," ALTS ",'Request Testing'!J218))),AH201)</f>
        <v/>
      </c>
      <c r="L201" t="str">
        <f>IF('Testing information'!V218="AM","K","")</f>
        <v/>
      </c>
      <c r="M201" t="str">
        <f>IF('Testing information'!W218="NH","K","")</f>
        <v/>
      </c>
      <c r="N201" t="str">
        <f>IF('Testing information'!X218="CA","K","")</f>
        <v/>
      </c>
      <c r="O201" t="str">
        <f>IF('Testing information'!Y218="DD","K","")</f>
        <v/>
      </c>
      <c r="P201" t="str">
        <f>IF('Testing information'!AA218="PHA","K","")</f>
        <v/>
      </c>
      <c r="Q201" t="str">
        <f>IF('Testing information'!Z218="TH","K","")</f>
        <v/>
      </c>
      <c r="R201" t="str">
        <f>IF('Testing information'!AB218="OS","K","")</f>
        <v/>
      </c>
      <c r="S201" t="str">
        <f>IF('Testing information'!AR218="OH","K","")</f>
        <v/>
      </c>
      <c r="T201" s="23" t="str">
        <f>IF('Testing information'!Q218="","","K")</f>
        <v/>
      </c>
      <c r="U201" t="str">
        <f>IF('Testing information'!AQ218="RC","K","")</f>
        <v/>
      </c>
      <c r="V201" s="23" t="str">
        <f>IF('Testing information'!P218="","","K")</f>
        <v/>
      </c>
      <c r="W201" t="str">
        <f>IF('Testing information'!AS218="BVD","K","")</f>
        <v/>
      </c>
      <c r="X201" t="str">
        <f>IF('Testing information'!AP218="DL","K","")</f>
        <v/>
      </c>
      <c r="Y201" t="str">
        <f>IF('Testing information'!AM218="PV","K","")</f>
        <v/>
      </c>
      <c r="Z201" t="str">
        <f t="shared" si="15"/>
        <v/>
      </c>
      <c r="AA201" s="29" t="str">
        <f t="shared" si="12"/>
        <v/>
      </c>
      <c r="AB201" t="str">
        <f>IF('Testing information'!AJ218="GGP-HD","K","")</f>
        <v/>
      </c>
      <c r="AC201" t="str">
        <f>IF('Testing information'!AK218="GGP-LD","K","")</f>
        <v/>
      </c>
      <c r="AD201" t="str">
        <f>IF('Testing information'!AK218="CHR","K","")</f>
        <v/>
      </c>
      <c r="AE201" t="str">
        <f>IF('Testing information'!AL218="GGP-uLD","K","")</f>
        <v/>
      </c>
      <c r="AF201" t="str">
        <f>IF('Testing information'!BA218="Run Panel","DP2","")</f>
        <v/>
      </c>
      <c r="AG201" t="str">
        <f t="shared" si="13"/>
        <v/>
      </c>
      <c r="AH201" s="28" t="str">
        <f t="shared" si="14"/>
        <v/>
      </c>
    </row>
    <row r="202" spans="1:34" ht="14.85" customHeight="1">
      <c r="A202" s="25" t="str">
        <f>IF('Testing information'!AE219="X",'Request Testing'!$C$10,"")</f>
        <v/>
      </c>
      <c r="B202" s="26" t="str">
        <f>IF('Testing information'!AM219="","",A202)</f>
        <v/>
      </c>
      <c r="C202" t="str">
        <f>IF('Testing information'!G219&gt;0,'Testing information'!G219,"")</f>
        <v/>
      </c>
      <c r="D202" s="23" t="str">
        <f>IF('Request Testing'!G219&lt;1,'Testing information'!B219,"")</f>
        <v/>
      </c>
      <c r="E202" t="str">
        <f>IF('Request Testing'!G219&lt;1,'Testing information'!AF219,"")</f>
        <v/>
      </c>
      <c r="F202" s="23" t="str">
        <f>IF(OR('Request Testing'!L219&gt;0,'Request Testing'!M219&gt;0,'Request Testing'!N219&gt;0,'Request Testing'!O219&gt;0),'Request Testing'!I219,"")</f>
        <v/>
      </c>
      <c r="G202" s="23" t="str">
        <f>IF('Testing information'!J219="","",'Testing information'!J219)</f>
        <v/>
      </c>
      <c r="H202" s="23" t="str">
        <f>IF(OR('Request Testing'!L219&gt;0,'Request Testing'!M219&gt;0,'Request Testing'!N219&gt;0,'Request Testing'!O219&gt;0),'Request Testing'!K219,"")</f>
        <v/>
      </c>
      <c r="I202" s="210" t="str">
        <f>IF('Testing information'!A219&gt;0,'Testing information'!A219,"")</f>
        <v/>
      </c>
      <c r="J202" s="27" t="str">
        <f>IF('Testing information'!AG219="BLOOD CARD","B",IF('Testing information'!AH219="Hair Card","H",IF('Testing information'!AI219="AllFlex Tags","T","")))</f>
        <v/>
      </c>
      <c r="K202" s="28" t="str">
        <f>IF('Request Testing'!J219&gt;0,IF(OR(Y202="K",AA202="K"),(CONCATENATE(AH202," ALTS ",'Request Testing'!J219))),AH202)</f>
        <v/>
      </c>
      <c r="L202" t="str">
        <f>IF('Testing information'!V219="AM","K","")</f>
        <v/>
      </c>
      <c r="M202" t="str">
        <f>IF('Testing information'!W219="NH","K","")</f>
        <v/>
      </c>
      <c r="N202" t="str">
        <f>IF('Testing information'!X219="CA","K","")</f>
        <v/>
      </c>
      <c r="O202" t="str">
        <f>IF('Testing information'!Y219="DD","K","")</f>
        <v/>
      </c>
      <c r="P202" t="str">
        <f>IF('Testing information'!AA219="PHA","K","")</f>
        <v/>
      </c>
      <c r="Q202" t="str">
        <f>IF('Testing information'!Z219="TH","K","")</f>
        <v/>
      </c>
      <c r="R202" t="str">
        <f>IF('Testing information'!AB219="OS","K","")</f>
        <v/>
      </c>
      <c r="S202" t="str">
        <f>IF('Testing information'!AR219="OH","K","")</f>
        <v/>
      </c>
      <c r="T202" s="23" t="str">
        <f>IF('Testing information'!Q219="","","K")</f>
        <v/>
      </c>
      <c r="U202" t="str">
        <f>IF('Testing information'!AQ219="RC","K","")</f>
        <v/>
      </c>
      <c r="V202" s="23" t="str">
        <f>IF('Testing information'!P219="","","K")</f>
        <v/>
      </c>
      <c r="W202" t="str">
        <f>IF('Testing information'!AS219="BVD","K","")</f>
        <v/>
      </c>
      <c r="X202" t="str">
        <f>IF('Testing information'!AP219="DL","K","")</f>
        <v/>
      </c>
      <c r="Y202" t="str">
        <f>IF('Testing information'!AM219="PV","K","")</f>
        <v/>
      </c>
      <c r="Z202" t="str">
        <f t="shared" si="15"/>
        <v/>
      </c>
      <c r="AA202" s="29" t="str">
        <f t="shared" si="12"/>
        <v/>
      </c>
      <c r="AB202" t="str">
        <f>IF('Testing information'!AJ219="GGP-HD","K","")</f>
        <v/>
      </c>
      <c r="AC202" t="str">
        <f>IF('Testing information'!AK219="GGP-LD","K","")</f>
        <v/>
      </c>
      <c r="AD202" t="str">
        <f>IF('Testing information'!AK219="CHR","K","")</f>
        <v/>
      </c>
      <c r="AE202" t="str">
        <f>IF('Testing information'!AL219="GGP-uLD","K","")</f>
        <v/>
      </c>
      <c r="AF202" t="str">
        <f>IF('Testing information'!BA219="Run Panel","DP2","")</f>
        <v/>
      </c>
      <c r="AG202" t="str">
        <f t="shared" si="13"/>
        <v/>
      </c>
      <c r="AH202" s="28" t="str">
        <f t="shared" si="14"/>
        <v/>
      </c>
    </row>
    <row r="203" spans="1:34" ht="14.85" customHeight="1">
      <c r="A203" s="25" t="str">
        <f>IF('Testing information'!AE220="X",'Request Testing'!$C$10,"")</f>
        <v/>
      </c>
      <c r="B203" s="26" t="str">
        <f>IF('Testing information'!AM220="","",A203)</f>
        <v/>
      </c>
      <c r="C203" t="str">
        <f>IF('Testing information'!G220&gt;0,'Testing information'!G220,"")</f>
        <v/>
      </c>
      <c r="D203" s="23" t="str">
        <f>IF('Request Testing'!G220&lt;1,'Testing information'!B220,"")</f>
        <v/>
      </c>
      <c r="E203" t="str">
        <f>IF('Request Testing'!G220&lt;1,'Testing information'!AF220,"")</f>
        <v/>
      </c>
      <c r="F203" s="23" t="str">
        <f>IF(OR('Request Testing'!L220&gt;0,'Request Testing'!M220&gt;0,'Request Testing'!N220&gt;0,'Request Testing'!O220&gt;0),'Request Testing'!I220,"")</f>
        <v/>
      </c>
      <c r="G203" s="23" t="str">
        <f>IF('Testing information'!J220="","",'Testing information'!J220)</f>
        <v/>
      </c>
      <c r="H203" s="23" t="str">
        <f>IF(OR('Request Testing'!L220&gt;0,'Request Testing'!M220&gt;0,'Request Testing'!N220&gt;0,'Request Testing'!O220&gt;0),'Request Testing'!K220,"")</f>
        <v/>
      </c>
      <c r="I203" s="210" t="str">
        <f>IF('Testing information'!A220&gt;0,'Testing information'!A220,"")</f>
        <v/>
      </c>
      <c r="J203" s="27" t="str">
        <f>IF('Testing information'!AG220="BLOOD CARD","B",IF('Testing information'!AH220="Hair Card","H",IF('Testing information'!AI220="AllFlex Tags","T","")))</f>
        <v/>
      </c>
      <c r="K203" s="28" t="str">
        <f>IF('Request Testing'!J220&gt;0,IF(OR(Y203="K",AA203="K"),(CONCATENATE(AH203," ALTS ",'Request Testing'!J220))),AH203)</f>
        <v/>
      </c>
      <c r="L203" t="str">
        <f>IF('Testing information'!V220="AM","K","")</f>
        <v/>
      </c>
      <c r="M203" t="str">
        <f>IF('Testing information'!W220="NH","K","")</f>
        <v/>
      </c>
      <c r="N203" t="str">
        <f>IF('Testing information'!X220="CA","K","")</f>
        <v/>
      </c>
      <c r="O203" t="str">
        <f>IF('Testing information'!Y220="DD","K","")</f>
        <v/>
      </c>
      <c r="P203" t="str">
        <f>IF('Testing information'!AA220="PHA","K","")</f>
        <v/>
      </c>
      <c r="Q203" t="str">
        <f>IF('Testing information'!Z220="TH","K","")</f>
        <v/>
      </c>
      <c r="R203" t="str">
        <f>IF('Testing information'!AB220="OS","K","")</f>
        <v/>
      </c>
      <c r="S203" t="str">
        <f>IF('Testing information'!AR220="OH","K","")</f>
        <v/>
      </c>
      <c r="T203" s="23" t="str">
        <f>IF('Testing information'!Q220="","","K")</f>
        <v/>
      </c>
      <c r="U203" t="str">
        <f>IF('Testing information'!AQ220="RC","K","")</f>
        <v/>
      </c>
      <c r="V203" s="23" t="str">
        <f>IF('Testing information'!P220="","","K")</f>
        <v/>
      </c>
      <c r="W203" t="str">
        <f>IF('Testing information'!AS220="BVD","K","")</f>
        <v/>
      </c>
      <c r="X203" t="str">
        <f>IF('Testing information'!AP220="DL","K","")</f>
        <v/>
      </c>
      <c r="Y203" t="str">
        <f>IF('Testing information'!AM220="PV","K","")</f>
        <v/>
      </c>
      <c r="Z203" t="str">
        <f t="shared" si="15"/>
        <v/>
      </c>
      <c r="AA203" s="29" t="str">
        <f t="shared" si="12"/>
        <v/>
      </c>
      <c r="AB203" t="str">
        <f>IF('Testing information'!AJ220="GGP-HD","K","")</f>
        <v/>
      </c>
      <c r="AC203" t="str">
        <f>IF('Testing information'!AK220="GGP-LD","K","")</f>
        <v/>
      </c>
      <c r="AD203" t="str">
        <f>IF('Testing information'!AK220="CHR","K","")</f>
        <v/>
      </c>
      <c r="AE203" t="str">
        <f>IF('Testing information'!AL220="GGP-uLD","K","")</f>
        <v/>
      </c>
      <c r="AF203" t="str">
        <f>IF('Testing information'!BA220="Run Panel","DP2","")</f>
        <v/>
      </c>
      <c r="AG203" t="str">
        <f t="shared" si="13"/>
        <v/>
      </c>
      <c r="AH203" s="28" t="str">
        <f t="shared" si="14"/>
        <v/>
      </c>
    </row>
    <row r="204" spans="1:34" ht="14.85" customHeight="1">
      <c r="A204" s="25" t="str">
        <f>IF('Testing information'!AE221="X",'Request Testing'!$C$10,"")</f>
        <v/>
      </c>
      <c r="B204" s="26" t="str">
        <f>IF('Testing information'!AM221="","",A204)</f>
        <v/>
      </c>
      <c r="C204" t="str">
        <f>IF('Testing information'!G221&gt;0,'Testing information'!G221,"")</f>
        <v/>
      </c>
      <c r="D204" s="23" t="str">
        <f>IF('Request Testing'!G221&lt;1,'Testing information'!B221,"")</f>
        <v/>
      </c>
      <c r="E204" t="str">
        <f>IF('Request Testing'!G221&lt;1,'Testing information'!AF221,"")</f>
        <v/>
      </c>
      <c r="F204" s="23" t="str">
        <f>IF(OR('Request Testing'!L221&gt;0,'Request Testing'!M221&gt;0,'Request Testing'!N221&gt;0,'Request Testing'!O221&gt;0),'Request Testing'!I221,"")</f>
        <v/>
      </c>
      <c r="G204" s="23" t="str">
        <f>IF('Testing information'!J221="","",'Testing information'!J221)</f>
        <v/>
      </c>
      <c r="H204" s="23" t="str">
        <f>IF(OR('Request Testing'!L221&gt;0,'Request Testing'!M221&gt;0,'Request Testing'!N221&gt;0,'Request Testing'!O221&gt;0),'Request Testing'!K221,"")</f>
        <v/>
      </c>
      <c r="I204" s="210" t="str">
        <f>IF('Testing information'!A221&gt;0,'Testing information'!A221,"")</f>
        <v/>
      </c>
      <c r="J204" s="27" t="str">
        <f>IF('Testing information'!AG221="BLOOD CARD","B",IF('Testing information'!AH221="Hair Card","H",IF('Testing information'!AI221="AllFlex Tags","T","")))</f>
        <v/>
      </c>
      <c r="K204" s="28" t="str">
        <f>IF('Request Testing'!J221&gt;0,IF(OR(Y204="K",AA204="K"),(CONCATENATE(AH204," ALTS ",'Request Testing'!J221))),AH204)</f>
        <v/>
      </c>
      <c r="L204" t="str">
        <f>IF('Testing information'!V221="AM","K","")</f>
        <v/>
      </c>
      <c r="M204" t="str">
        <f>IF('Testing information'!W221="NH","K","")</f>
        <v/>
      </c>
      <c r="N204" t="str">
        <f>IF('Testing information'!X221="CA","K","")</f>
        <v/>
      </c>
      <c r="O204" t="str">
        <f>IF('Testing information'!Y221="DD","K","")</f>
        <v/>
      </c>
      <c r="P204" t="str">
        <f>IF('Testing information'!AA221="PHA","K","")</f>
        <v/>
      </c>
      <c r="Q204" t="str">
        <f>IF('Testing information'!Z221="TH","K","")</f>
        <v/>
      </c>
      <c r="R204" t="str">
        <f>IF('Testing information'!AB221="OS","K","")</f>
        <v/>
      </c>
      <c r="S204" t="str">
        <f>IF('Testing information'!AR221="OH","K","")</f>
        <v/>
      </c>
      <c r="T204" s="23" t="str">
        <f>IF('Testing information'!Q221="","","K")</f>
        <v/>
      </c>
      <c r="U204" t="str">
        <f>IF('Testing information'!AQ221="RC","K","")</f>
        <v/>
      </c>
      <c r="V204" s="23" t="str">
        <f>IF('Testing information'!P221="","","K")</f>
        <v/>
      </c>
      <c r="W204" t="str">
        <f>IF('Testing information'!AS221="BVD","K","")</f>
        <v/>
      </c>
      <c r="X204" t="str">
        <f>IF('Testing information'!AP221="DL","K","")</f>
        <v/>
      </c>
      <c r="Y204" t="str">
        <f>IF('Testing information'!AM221="PV","K","")</f>
        <v/>
      </c>
      <c r="Z204" t="str">
        <f t="shared" si="15"/>
        <v/>
      </c>
      <c r="AA204" s="29" t="str">
        <f t="shared" si="12"/>
        <v/>
      </c>
      <c r="AB204" t="str">
        <f>IF('Testing information'!AJ221="GGP-HD","K","")</f>
        <v/>
      </c>
      <c r="AC204" t="str">
        <f>IF('Testing information'!AK221="GGP-LD","K","")</f>
        <v/>
      </c>
      <c r="AD204" t="str">
        <f>IF('Testing information'!AK221="CHR","K","")</f>
        <v/>
      </c>
      <c r="AE204" t="str">
        <f>IF('Testing information'!AL221="GGP-uLD","K","")</f>
        <v/>
      </c>
      <c r="AF204" t="str">
        <f>IF('Testing information'!BA221="Run Panel","DP2","")</f>
        <v/>
      </c>
      <c r="AG204" t="str">
        <f t="shared" si="13"/>
        <v/>
      </c>
      <c r="AH204" s="28" t="str">
        <f t="shared" si="14"/>
        <v/>
      </c>
    </row>
    <row r="205" spans="1:34" ht="14.85" customHeight="1">
      <c r="A205" s="25" t="str">
        <f>IF('Testing information'!AE222="X",'Request Testing'!$C$10,"")</f>
        <v/>
      </c>
      <c r="B205" s="26" t="str">
        <f>IF('Testing information'!AM222="","",A205)</f>
        <v/>
      </c>
      <c r="C205" t="str">
        <f>IF('Testing information'!G222&gt;0,'Testing information'!G222,"")</f>
        <v/>
      </c>
      <c r="D205" s="23" t="str">
        <f>IF('Request Testing'!G222&lt;1,'Testing information'!B222,"")</f>
        <v/>
      </c>
      <c r="E205" t="str">
        <f>IF('Request Testing'!G222&lt;1,'Testing information'!AF222,"")</f>
        <v/>
      </c>
      <c r="F205" s="23" t="str">
        <f>IF(OR('Request Testing'!L222&gt;0,'Request Testing'!M222&gt;0,'Request Testing'!N222&gt;0,'Request Testing'!O222&gt;0),'Request Testing'!I222,"")</f>
        <v/>
      </c>
      <c r="G205" s="23" t="str">
        <f>IF('Testing information'!J222="","",'Testing information'!J222)</f>
        <v/>
      </c>
      <c r="H205" s="23" t="str">
        <f>IF(OR('Request Testing'!L222&gt;0,'Request Testing'!M222&gt;0,'Request Testing'!N222&gt;0,'Request Testing'!O222&gt;0),'Request Testing'!K222,"")</f>
        <v/>
      </c>
      <c r="I205" s="210" t="str">
        <f>IF('Testing information'!A222&gt;0,'Testing information'!A222,"")</f>
        <v/>
      </c>
      <c r="J205" s="27" t="str">
        <f>IF('Testing information'!AG222="BLOOD CARD","B",IF('Testing information'!AH222="Hair Card","H",IF('Testing information'!AI222="AllFlex Tags","T","")))</f>
        <v/>
      </c>
      <c r="K205" s="28" t="str">
        <f>IF('Request Testing'!J222&gt;0,IF(OR(Y205="K",AA205="K"),(CONCATENATE(AH205," ALTS ",'Request Testing'!J222))),AH205)</f>
        <v/>
      </c>
      <c r="L205" t="str">
        <f>IF('Testing information'!V222="AM","K","")</f>
        <v/>
      </c>
      <c r="M205" t="str">
        <f>IF('Testing information'!W222="NH","K","")</f>
        <v/>
      </c>
      <c r="N205" t="str">
        <f>IF('Testing information'!X222="CA","K","")</f>
        <v/>
      </c>
      <c r="O205" t="str">
        <f>IF('Testing information'!Y222="DD","K","")</f>
        <v/>
      </c>
      <c r="P205" t="str">
        <f>IF('Testing information'!AA222="PHA","K","")</f>
        <v/>
      </c>
      <c r="Q205" t="str">
        <f>IF('Testing information'!Z222="TH","K","")</f>
        <v/>
      </c>
      <c r="R205" t="str">
        <f>IF('Testing information'!AB222="OS","K","")</f>
        <v/>
      </c>
      <c r="S205" t="str">
        <f>IF('Testing information'!AR222="OH","K","")</f>
        <v/>
      </c>
      <c r="T205" s="23" t="str">
        <f>IF('Testing information'!Q222="","","K")</f>
        <v/>
      </c>
      <c r="U205" t="str">
        <f>IF('Testing information'!AQ222="RC","K","")</f>
        <v/>
      </c>
      <c r="V205" s="23" t="str">
        <f>IF('Testing information'!P222="","","K")</f>
        <v/>
      </c>
      <c r="W205" t="str">
        <f>IF('Testing information'!AS222="BVD","K","")</f>
        <v/>
      </c>
      <c r="X205" t="str">
        <f>IF('Testing information'!AP222="DL","K","")</f>
        <v/>
      </c>
      <c r="Y205" t="str">
        <f>IF('Testing information'!AM222="PV","K","")</f>
        <v/>
      </c>
      <c r="Z205" t="str">
        <f t="shared" si="15"/>
        <v/>
      </c>
      <c r="AA205" s="29" t="str">
        <f t="shared" si="12"/>
        <v/>
      </c>
      <c r="AB205" t="str">
        <f>IF('Testing information'!AJ222="GGP-HD","K","")</f>
        <v/>
      </c>
      <c r="AC205" t="str">
        <f>IF('Testing information'!AK222="GGP-LD","K","")</f>
        <v/>
      </c>
      <c r="AD205" t="str">
        <f>IF('Testing information'!AK222="CHR","K","")</f>
        <v/>
      </c>
      <c r="AE205" t="str">
        <f>IF('Testing information'!AL222="GGP-uLD","K","")</f>
        <v/>
      </c>
      <c r="AF205" t="str">
        <f>IF('Testing information'!BA222="Run Panel","DP2","")</f>
        <v/>
      </c>
      <c r="AG205" t="str">
        <f t="shared" si="13"/>
        <v/>
      </c>
      <c r="AH205" s="28" t="str">
        <f t="shared" si="14"/>
        <v/>
      </c>
    </row>
    <row r="206" spans="1:34" ht="14.85" customHeight="1">
      <c r="A206" s="25" t="str">
        <f>IF('Testing information'!AE223="X",'Request Testing'!$C$10,"")</f>
        <v/>
      </c>
      <c r="B206" s="26" t="str">
        <f>IF('Testing information'!AM223="","",A206)</f>
        <v/>
      </c>
      <c r="C206" t="str">
        <f>IF('Testing information'!G223&gt;0,'Testing information'!G223,"")</f>
        <v/>
      </c>
      <c r="D206" s="23" t="str">
        <f>IF('Request Testing'!G223&lt;1,'Testing information'!B223,"")</f>
        <v/>
      </c>
      <c r="E206" t="str">
        <f>IF('Request Testing'!G223&lt;1,'Testing information'!AF223,"")</f>
        <v/>
      </c>
      <c r="F206" s="23" t="str">
        <f>IF(OR('Request Testing'!L223&gt;0,'Request Testing'!M223&gt;0,'Request Testing'!N223&gt;0,'Request Testing'!O223&gt;0),'Request Testing'!I223,"")</f>
        <v/>
      </c>
      <c r="G206" s="23" t="str">
        <f>IF('Testing information'!J223="","",'Testing information'!J223)</f>
        <v/>
      </c>
      <c r="H206" s="23" t="str">
        <f>IF(OR('Request Testing'!L223&gt;0,'Request Testing'!M223&gt;0,'Request Testing'!N223&gt;0,'Request Testing'!O223&gt;0),'Request Testing'!K223,"")</f>
        <v/>
      </c>
      <c r="I206" s="210" t="str">
        <f>IF('Testing information'!A223&gt;0,'Testing information'!A223,"")</f>
        <v/>
      </c>
      <c r="J206" s="27" t="str">
        <f>IF('Testing information'!AG223="BLOOD CARD","B",IF('Testing information'!AH223="Hair Card","H",IF('Testing information'!AI223="AllFlex Tags","T","")))</f>
        <v/>
      </c>
      <c r="K206" s="28" t="str">
        <f>IF('Request Testing'!J223&gt;0,IF(OR(Y206="K",AA206="K"),(CONCATENATE(AH206," ALTS ",'Request Testing'!J223))),AH206)</f>
        <v/>
      </c>
      <c r="L206" t="str">
        <f>IF('Testing information'!V223="AM","K","")</f>
        <v/>
      </c>
      <c r="M206" t="str">
        <f>IF('Testing information'!W223="NH","K","")</f>
        <v/>
      </c>
      <c r="N206" t="str">
        <f>IF('Testing information'!X223="CA","K","")</f>
        <v/>
      </c>
      <c r="O206" t="str">
        <f>IF('Testing information'!Y223="DD","K","")</f>
        <v/>
      </c>
      <c r="P206" t="str">
        <f>IF('Testing information'!AA223="PHA","K","")</f>
        <v/>
      </c>
      <c r="Q206" t="str">
        <f>IF('Testing information'!Z223="TH","K","")</f>
        <v/>
      </c>
      <c r="R206" t="str">
        <f>IF('Testing information'!AB223="OS","K","")</f>
        <v/>
      </c>
      <c r="S206" t="str">
        <f>IF('Testing information'!AR223="OH","K","")</f>
        <v/>
      </c>
      <c r="T206" s="23" t="str">
        <f>IF('Testing information'!Q223="","","K")</f>
        <v/>
      </c>
      <c r="U206" t="str">
        <f>IF('Testing information'!AQ223="RC","K","")</f>
        <v/>
      </c>
      <c r="V206" s="23" t="str">
        <f>IF('Testing information'!P223="","","K")</f>
        <v/>
      </c>
      <c r="W206" t="str">
        <f>IF('Testing information'!AS223="BVD","K","")</f>
        <v/>
      </c>
      <c r="X206" t="str">
        <f>IF('Testing information'!AP223="DL","K","")</f>
        <v/>
      </c>
      <c r="Y206" t="str">
        <f>IF('Testing information'!AM223="PV","K","")</f>
        <v/>
      </c>
      <c r="Z206" t="str">
        <f t="shared" si="15"/>
        <v/>
      </c>
      <c r="AA206" s="29" t="str">
        <f t="shared" si="12"/>
        <v/>
      </c>
      <c r="AB206" t="str">
        <f>IF('Testing information'!AJ223="GGP-HD","K","")</f>
        <v/>
      </c>
      <c r="AC206" t="str">
        <f>IF('Testing information'!AK223="GGP-LD","K","")</f>
        <v/>
      </c>
      <c r="AD206" t="str">
        <f>IF('Testing information'!AK223="CHR","K","")</f>
        <v/>
      </c>
      <c r="AE206" t="str">
        <f>IF('Testing information'!AL223="GGP-uLD","K","")</f>
        <v/>
      </c>
      <c r="AF206" t="str">
        <f>IF('Testing information'!BA223="Run Panel","DP2","")</f>
        <v/>
      </c>
      <c r="AG206" t="str">
        <f t="shared" si="13"/>
        <v/>
      </c>
      <c r="AH206" s="28" t="str">
        <f t="shared" si="14"/>
        <v/>
      </c>
    </row>
    <row r="207" spans="1:34" ht="14.85" customHeight="1">
      <c r="A207" s="25" t="str">
        <f>IF('Testing information'!AE224="X",'Request Testing'!$C$10,"")</f>
        <v/>
      </c>
      <c r="B207" s="26" t="str">
        <f>IF('Testing information'!AM224="","",A207)</f>
        <v/>
      </c>
      <c r="C207" t="str">
        <f>IF('Testing information'!G224&gt;0,'Testing information'!G224,"")</f>
        <v/>
      </c>
      <c r="D207" s="23" t="str">
        <f>IF('Request Testing'!G224&lt;1,'Testing information'!B224,"")</f>
        <v/>
      </c>
      <c r="E207" t="str">
        <f>IF('Request Testing'!G224&lt;1,'Testing information'!AF224,"")</f>
        <v/>
      </c>
      <c r="F207" s="23" t="str">
        <f>IF(OR('Request Testing'!L224&gt;0,'Request Testing'!M224&gt;0,'Request Testing'!N224&gt;0,'Request Testing'!O224&gt;0),'Request Testing'!I224,"")</f>
        <v/>
      </c>
      <c r="G207" s="23" t="str">
        <f>IF('Testing information'!J224="","",'Testing information'!J224)</f>
        <v/>
      </c>
      <c r="H207" s="23" t="str">
        <f>IF(OR('Request Testing'!L224&gt;0,'Request Testing'!M224&gt;0,'Request Testing'!N224&gt;0,'Request Testing'!O224&gt;0),'Request Testing'!K224,"")</f>
        <v/>
      </c>
      <c r="I207" s="210" t="str">
        <f>IF('Testing information'!A224&gt;0,'Testing information'!A224,"")</f>
        <v/>
      </c>
      <c r="J207" s="27" t="str">
        <f>IF('Testing information'!AG224="BLOOD CARD","B",IF('Testing information'!AH224="Hair Card","H",IF('Testing information'!AI224="AllFlex Tags","T","")))</f>
        <v/>
      </c>
      <c r="K207" s="28" t="str">
        <f>IF('Request Testing'!J224&gt;0,IF(OR(Y207="K",AA207="K"),(CONCATENATE(AH207," ALTS ",'Request Testing'!J224))),AH207)</f>
        <v/>
      </c>
      <c r="L207" t="str">
        <f>IF('Testing information'!V224="AM","K","")</f>
        <v/>
      </c>
      <c r="M207" t="str">
        <f>IF('Testing information'!W224="NH","K","")</f>
        <v/>
      </c>
      <c r="N207" t="str">
        <f>IF('Testing information'!X224="CA","K","")</f>
        <v/>
      </c>
      <c r="O207" t="str">
        <f>IF('Testing information'!Y224="DD","K","")</f>
        <v/>
      </c>
      <c r="P207" t="str">
        <f>IF('Testing information'!AA224="PHA","K","")</f>
        <v/>
      </c>
      <c r="Q207" t="str">
        <f>IF('Testing information'!Z224="TH","K","")</f>
        <v/>
      </c>
      <c r="R207" t="str">
        <f>IF('Testing information'!AB224="OS","K","")</f>
        <v/>
      </c>
      <c r="S207" t="str">
        <f>IF('Testing information'!AR224="OH","K","")</f>
        <v/>
      </c>
      <c r="T207" s="23" t="str">
        <f>IF('Testing information'!Q224="","","K")</f>
        <v/>
      </c>
      <c r="U207" t="str">
        <f>IF('Testing information'!AQ224="RC","K","")</f>
        <v/>
      </c>
      <c r="V207" s="23" t="str">
        <f>IF('Testing information'!P224="","","K")</f>
        <v/>
      </c>
      <c r="W207" t="str">
        <f>IF('Testing information'!AS224="BVD","K","")</f>
        <v/>
      </c>
      <c r="X207" t="str">
        <f>IF('Testing information'!AP224="DL","K","")</f>
        <v/>
      </c>
      <c r="Y207" t="str">
        <f>IF('Testing information'!AM224="PV","K","")</f>
        <v/>
      </c>
      <c r="Z207" t="str">
        <f t="shared" si="15"/>
        <v/>
      </c>
      <c r="AA207" s="29" t="str">
        <f t="shared" si="12"/>
        <v/>
      </c>
      <c r="AB207" t="str">
        <f>IF('Testing information'!AJ224="GGP-HD","K","")</f>
        <v/>
      </c>
      <c r="AC207" t="str">
        <f>IF('Testing information'!AK224="GGP-LD","K","")</f>
        <v/>
      </c>
      <c r="AD207" t="str">
        <f>IF('Testing information'!AK224="CHR","K","")</f>
        <v/>
      </c>
      <c r="AE207" t="str">
        <f>IF('Testing information'!AL224="GGP-uLD","K","")</f>
        <v/>
      </c>
      <c r="AF207" t="str">
        <f>IF('Testing information'!BA224="Run Panel","DP2","")</f>
        <v/>
      </c>
      <c r="AG207" t="str">
        <f t="shared" si="13"/>
        <v/>
      </c>
      <c r="AH207" s="28" t="str">
        <f t="shared" si="14"/>
        <v/>
      </c>
    </row>
    <row r="208" spans="1:34" ht="14.85" customHeight="1">
      <c r="A208" s="25" t="str">
        <f>IF('Testing information'!AE225="X",'Request Testing'!$C$10,"")</f>
        <v/>
      </c>
      <c r="B208" s="26" t="str">
        <f>IF('Testing information'!AM225="","",A208)</f>
        <v/>
      </c>
      <c r="C208" t="str">
        <f>IF('Testing information'!G225&gt;0,'Testing information'!G225,"")</f>
        <v/>
      </c>
      <c r="D208" s="23" t="str">
        <f>IF('Request Testing'!G225&lt;1,'Testing information'!B225,"")</f>
        <v/>
      </c>
      <c r="E208" t="str">
        <f>IF('Request Testing'!G225&lt;1,'Testing information'!AF225,"")</f>
        <v/>
      </c>
      <c r="F208" s="23" t="str">
        <f>IF(OR('Request Testing'!L225&gt;0,'Request Testing'!M225&gt;0,'Request Testing'!N225&gt;0,'Request Testing'!O225&gt;0),'Request Testing'!I225,"")</f>
        <v/>
      </c>
      <c r="G208" s="23" t="str">
        <f>IF('Testing information'!J225="","",'Testing information'!J225)</f>
        <v/>
      </c>
      <c r="H208" s="23" t="str">
        <f>IF(OR('Request Testing'!L225&gt;0,'Request Testing'!M225&gt;0,'Request Testing'!N225&gt;0,'Request Testing'!O225&gt;0),'Request Testing'!K225,"")</f>
        <v/>
      </c>
      <c r="I208" s="210" t="str">
        <f>IF('Testing information'!A225&gt;0,'Testing information'!A225,"")</f>
        <v/>
      </c>
      <c r="J208" s="27" t="str">
        <f>IF('Testing information'!AG225="BLOOD CARD","B",IF('Testing information'!AH225="Hair Card","H",IF('Testing information'!AI225="AllFlex Tags","T","")))</f>
        <v/>
      </c>
      <c r="K208" s="28" t="str">
        <f>IF('Request Testing'!J225&gt;0,IF(OR(Y208="K",AA208="K"),(CONCATENATE(AH208," ALTS ",'Request Testing'!J225))),AH208)</f>
        <v/>
      </c>
      <c r="L208" t="str">
        <f>IF('Testing information'!V225="AM","K","")</f>
        <v/>
      </c>
      <c r="M208" t="str">
        <f>IF('Testing information'!W225="NH","K","")</f>
        <v/>
      </c>
      <c r="N208" t="str">
        <f>IF('Testing information'!X225="CA","K","")</f>
        <v/>
      </c>
      <c r="O208" t="str">
        <f>IF('Testing information'!Y225="DD","K","")</f>
        <v/>
      </c>
      <c r="P208" t="str">
        <f>IF('Testing information'!AA225="PHA","K","")</f>
        <v/>
      </c>
      <c r="Q208" t="str">
        <f>IF('Testing information'!Z225="TH","K","")</f>
        <v/>
      </c>
      <c r="R208" t="str">
        <f>IF('Testing information'!AB225="OS","K","")</f>
        <v/>
      </c>
      <c r="S208" t="str">
        <f>IF('Testing information'!AR225="OH","K","")</f>
        <v/>
      </c>
      <c r="T208" s="23" t="str">
        <f>IF('Testing information'!Q225="","","K")</f>
        <v/>
      </c>
      <c r="U208" t="str">
        <f>IF('Testing information'!AQ225="RC","K","")</f>
        <v/>
      </c>
      <c r="V208" s="23" t="str">
        <f>IF('Testing information'!P225="","","K")</f>
        <v/>
      </c>
      <c r="W208" t="str">
        <f>IF('Testing information'!AS225="BVD","K","")</f>
        <v/>
      </c>
      <c r="X208" t="str">
        <f>IF('Testing information'!AP225="DL","K","")</f>
        <v/>
      </c>
      <c r="Y208" t="str">
        <f>IF('Testing information'!AM225="PV","K","")</f>
        <v/>
      </c>
      <c r="Z208" t="str">
        <f t="shared" si="15"/>
        <v/>
      </c>
      <c r="AA208" s="29" t="str">
        <f t="shared" si="12"/>
        <v/>
      </c>
      <c r="AB208" t="str">
        <f>IF('Testing information'!AJ225="GGP-HD","K","")</f>
        <v/>
      </c>
      <c r="AC208" t="str">
        <f>IF('Testing information'!AK225="GGP-LD","K","")</f>
        <v/>
      </c>
      <c r="AD208" t="str">
        <f>IF('Testing information'!AK225="CHR","K","")</f>
        <v/>
      </c>
      <c r="AE208" t="str">
        <f>IF('Testing information'!AL225="GGP-uLD","K","")</f>
        <v/>
      </c>
      <c r="AF208" t="str">
        <f>IF('Testing information'!BA225="Run Panel","DP2","")</f>
        <v/>
      </c>
      <c r="AG208" t="str">
        <f t="shared" si="13"/>
        <v/>
      </c>
      <c r="AH208" s="28" t="str">
        <f t="shared" si="14"/>
        <v/>
      </c>
    </row>
    <row r="209" spans="1:34" ht="14.85" customHeight="1">
      <c r="A209" s="25" t="str">
        <f>IF('Testing information'!AE226="X",'Request Testing'!$C$10,"")</f>
        <v/>
      </c>
      <c r="B209" s="26" t="str">
        <f>IF('Testing information'!AM226="","",A209)</f>
        <v/>
      </c>
      <c r="C209" t="str">
        <f>IF('Testing information'!G226&gt;0,'Testing information'!G226,"")</f>
        <v/>
      </c>
      <c r="D209" s="23" t="str">
        <f>IF('Request Testing'!G226&lt;1,'Testing information'!B226,"")</f>
        <v/>
      </c>
      <c r="E209" t="str">
        <f>IF('Request Testing'!G226&lt;1,'Testing information'!AF226,"")</f>
        <v/>
      </c>
      <c r="F209" s="23" t="str">
        <f>IF(OR('Request Testing'!L226&gt;0,'Request Testing'!M226&gt;0,'Request Testing'!N226&gt;0,'Request Testing'!O226&gt;0),'Request Testing'!I226,"")</f>
        <v/>
      </c>
      <c r="G209" s="23" t="str">
        <f>IF('Testing information'!J226="","",'Testing information'!J226)</f>
        <v/>
      </c>
      <c r="H209" s="23" t="str">
        <f>IF(OR('Request Testing'!L226&gt;0,'Request Testing'!M226&gt;0,'Request Testing'!N226&gt;0,'Request Testing'!O226&gt;0),'Request Testing'!K226,"")</f>
        <v/>
      </c>
      <c r="I209" s="210" t="str">
        <f>IF('Testing information'!A226&gt;0,'Testing information'!A226,"")</f>
        <v/>
      </c>
      <c r="J209" s="27" t="str">
        <f>IF('Testing information'!AG226="BLOOD CARD","B",IF('Testing information'!AH226="Hair Card","H",IF('Testing information'!AI226="AllFlex Tags","T","")))</f>
        <v/>
      </c>
      <c r="K209" s="28" t="str">
        <f>IF('Request Testing'!J226&gt;0,IF(OR(Y209="K",AA209="K"),(CONCATENATE(AH209," ALTS ",'Request Testing'!J226))),AH209)</f>
        <v/>
      </c>
      <c r="L209" t="str">
        <f>IF('Testing information'!V226="AM","K","")</f>
        <v/>
      </c>
      <c r="M209" t="str">
        <f>IF('Testing information'!W226="NH","K","")</f>
        <v/>
      </c>
      <c r="N209" t="str">
        <f>IF('Testing information'!X226="CA","K","")</f>
        <v/>
      </c>
      <c r="O209" t="str">
        <f>IF('Testing information'!Y226="DD","K","")</f>
        <v/>
      </c>
      <c r="P209" t="str">
        <f>IF('Testing information'!AA226="PHA","K","")</f>
        <v/>
      </c>
      <c r="Q209" t="str">
        <f>IF('Testing information'!Z226="TH","K","")</f>
        <v/>
      </c>
      <c r="R209" t="str">
        <f>IF('Testing information'!AB226="OS","K","")</f>
        <v/>
      </c>
      <c r="S209" t="str">
        <f>IF('Testing information'!AR226="OH","K","")</f>
        <v/>
      </c>
      <c r="T209" s="23" t="str">
        <f>IF('Testing information'!Q226="","","K")</f>
        <v/>
      </c>
      <c r="U209" t="str">
        <f>IF('Testing information'!AQ226="RC","K","")</f>
        <v/>
      </c>
      <c r="V209" s="23" t="str">
        <f>IF('Testing information'!P226="","","K")</f>
        <v/>
      </c>
      <c r="W209" t="str">
        <f>IF('Testing information'!AS226="BVD","K","")</f>
        <v/>
      </c>
      <c r="X209" t="str">
        <f>IF('Testing information'!AP226="DL","K","")</f>
        <v/>
      </c>
      <c r="Y209" t="str">
        <f>IF('Testing information'!AM226="PV","K","")</f>
        <v/>
      </c>
      <c r="Z209" t="str">
        <f t="shared" si="15"/>
        <v/>
      </c>
      <c r="AA209" s="29" t="str">
        <f t="shared" si="12"/>
        <v/>
      </c>
      <c r="AB209" t="str">
        <f>IF('Testing information'!AJ226="GGP-HD","K","")</f>
        <v/>
      </c>
      <c r="AC209" t="str">
        <f>IF('Testing information'!AK226="GGP-LD","K","")</f>
        <v/>
      </c>
      <c r="AD209" t="str">
        <f>IF('Testing information'!AK226="CHR","K","")</f>
        <v/>
      </c>
      <c r="AE209" t="str">
        <f>IF('Testing information'!AL226="GGP-uLD","K","")</f>
        <v/>
      </c>
      <c r="AF209" t="str">
        <f>IF('Testing information'!BA226="Run Panel","DP2","")</f>
        <v/>
      </c>
      <c r="AG209" t="str">
        <f t="shared" si="13"/>
        <v/>
      </c>
      <c r="AH209" s="28" t="str">
        <f t="shared" si="14"/>
        <v/>
      </c>
    </row>
    <row r="210" spans="1:34" ht="14.85" customHeight="1">
      <c r="A210" s="25" t="str">
        <f>IF('Testing information'!AE227="X",'Request Testing'!$C$10,"")</f>
        <v/>
      </c>
      <c r="B210" s="26" t="str">
        <f>IF('Testing information'!AM227="","",A210)</f>
        <v/>
      </c>
      <c r="C210" t="str">
        <f>IF('Testing information'!G227&gt;0,'Testing information'!G227,"")</f>
        <v/>
      </c>
      <c r="D210" s="23" t="str">
        <f>IF('Request Testing'!G227&lt;1,'Testing information'!B227,"")</f>
        <v/>
      </c>
      <c r="E210" t="str">
        <f>IF('Request Testing'!G227&lt;1,'Testing information'!AF227,"")</f>
        <v/>
      </c>
      <c r="F210" s="23" t="str">
        <f>IF(OR('Request Testing'!L227&gt;0,'Request Testing'!M227&gt;0,'Request Testing'!N227&gt;0,'Request Testing'!O227&gt;0),'Request Testing'!I227,"")</f>
        <v/>
      </c>
      <c r="G210" s="23" t="str">
        <f>IF('Testing information'!J227="","",'Testing information'!J227)</f>
        <v/>
      </c>
      <c r="H210" s="23" t="str">
        <f>IF(OR('Request Testing'!L227&gt;0,'Request Testing'!M227&gt;0,'Request Testing'!N227&gt;0,'Request Testing'!O227&gt;0),'Request Testing'!K227,"")</f>
        <v/>
      </c>
      <c r="I210" s="210" t="str">
        <f>IF('Testing information'!A227&gt;0,'Testing information'!A227,"")</f>
        <v/>
      </c>
      <c r="J210" s="27" t="str">
        <f>IF('Testing information'!AG227="BLOOD CARD","B",IF('Testing information'!AH227="Hair Card","H",IF('Testing information'!AI227="AllFlex Tags","T","")))</f>
        <v/>
      </c>
      <c r="K210" s="28" t="str">
        <f>IF('Request Testing'!J227&gt;0,IF(OR(Y210="K",AA210="K"),(CONCATENATE(AH210," ALTS ",'Request Testing'!J227))),AH210)</f>
        <v/>
      </c>
      <c r="L210" t="str">
        <f>IF('Testing information'!V227="AM","K","")</f>
        <v/>
      </c>
      <c r="M210" t="str">
        <f>IF('Testing information'!W227="NH","K","")</f>
        <v/>
      </c>
      <c r="N210" t="str">
        <f>IF('Testing information'!X227="CA","K","")</f>
        <v/>
      </c>
      <c r="O210" t="str">
        <f>IF('Testing information'!Y227="DD","K","")</f>
        <v/>
      </c>
      <c r="P210" t="str">
        <f>IF('Testing information'!AA227="PHA","K","")</f>
        <v/>
      </c>
      <c r="Q210" t="str">
        <f>IF('Testing information'!Z227="TH","K","")</f>
        <v/>
      </c>
      <c r="R210" t="str">
        <f>IF('Testing information'!AB227="OS","K","")</f>
        <v/>
      </c>
      <c r="S210" t="str">
        <f>IF('Testing information'!AR227="OH","K","")</f>
        <v/>
      </c>
      <c r="T210" s="23" t="str">
        <f>IF('Testing information'!Q227="","","K")</f>
        <v/>
      </c>
      <c r="U210" t="str">
        <f>IF('Testing information'!AQ227="RC","K","")</f>
        <v/>
      </c>
      <c r="V210" s="23" t="str">
        <f>IF('Testing information'!P227="","","K")</f>
        <v/>
      </c>
      <c r="W210" t="str">
        <f>IF('Testing information'!AS227="BVD","K","")</f>
        <v/>
      </c>
      <c r="X210" t="str">
        <f>IF('Testing information'!AP227="DL","K","")</f>
        <v/>
      </c>
      <c r="Y210" t="str">
        <f>IF('Testing information'!AM227="PV","K","")</f>
        <v/>
      </c>
      <c r="Z210" t="str">
        <f t="shared" si="15"/>
        <v/>
      </c>
      <c r="AA210" s="29" t="str">
        <f t="shared" si="12"/>
        <v/>
      </c>
      <c r="AB210" t="str">
        <f>IF('Testing information'!AJ227="GGP-HD","K","")</f>
        <v/>
      </c>
      <c r="AC210" t="str">
        <f>IF('Testing information'!AK227="GGP-LD","K","")</f>
        <v/>
      </c>
      <c r="AD210" t="str">
        <f>IF('Testing information'!AK227="CHR","K","")</f>
        <v/>
      </c>
      <c r="AE210" t="str">
        <f>IF('Testing information'!AL227="GGP-uLD","K","")</f>
        <v/>
      </c>
      <c r="AF210" t="str">
        <f>IF('Testing information'!BA227="Run Panel","DP2","")</f>
        <v/>
      </c>
      <c r="AG210" t="str">
        <f t="shared" si="13"/>
        <v/>
      </c>
      <c r="AH210" s="28" t="str">
        <f t="shared" si="14"/>
        <v/>
      </c>
    </row>
    <row r="211" spans="1:34" ht="14.85" customHeight="1">
      <c r="A211" s="25" t="str">
        <f>IF('Testing information'!AE228="X",'Request Testing'!$C$10,"")</f>
        <v/>
      </c>
      <c r="B211" s="26" t="str">
        <f>IF('Testing information'!AM228="","",A211)</f>
        <v/>
      </c>
      <c r="C211" t="str">
        <f>IF('Testing information'!G228&gt;0,'Testing information'!G228,"")</f>
        <v/>
      </c>
      <c r="D211" s="23" t="str">
        <f>IF('Request Testing'!G228&lt;1,'Testing information'!B228,"")</f>
        <v/>
      </c>
      <c r="E211" t="str">
        <f>IF('Request Testing'!G228&lt;1,'Testing information'!AF228,"")</f>
        <v/>
      </c>
      <c r="F211" s="23" t="str">
        <f>IF(OR('Request Testing'!L228&gt;0,'Request Testing'!M228&gt;0,'Request Testing'!N228&gt;0,'Request Testing'!O228&gt;0),'Request Testing'!I228,"")</f>
        <v/>
      </c>
      <c r="G211" s="23" t="str">
        <f>IF('Testing information'!J228="","",'Testing information'!J228)</f>
        <v/>
      </c>
      <c r="H211" s="23" t="str">
        <f>IF(OR('Request Testing'!L228&gt;0,'Request Testing'!M228&gt;0,'Request Testing'!N228&gt;0,'Request Testing'!O228&gt;0),'Request Testing'!K228,"")</f>
        <v/>
      </c>
      <c r="I211" s="210" t="str">
        <f>IF('Testing information'!A228&gt;0,'Testing information'!A228,"")</f>
        <v/>
      </c>
      <c r="J211" s="27" t="str">
        <f>IF('Testing information'!AG228="BLOOD CARD","B",IF('Testing information'!AH228="Hair Card","H",IF('Testing information'!AI228="AllFlex Tags","T","")))</f>
        <v/>
      </c>
      <c r="K211" s="28" t="str">
        <f>IF('Request Testing'!J228&gt;0,IF(OR(Y211="K",AA211="K"),(CONCATENATE(AH211," ALTS ",'Request Testing'!J228))),AH211)</f>
        <v/>
      </c>
      <c r="L211" t="str">
        <f>IF('Testing information'!V228="AM","K","")</f>
        <v/>
      </c>
      <c r="M211" t="str">
        <f>IF('Testing information'!W228="NH","K","")</f>
        <v/>
      </c>
      <c r="N211" t="str">
        <f>IF('Testing information'!X228="CA","K","")</f>
        <v/>
      </c>
      <c r="O211" t="str">
        <f>IF('Testing information'!Y228="DD","K","")</f>
        <v/>
      </c>
      <c r="P211" t="str">
        <f>IF('Testing information'!AA228="PHA","K","")</f>
        <v/>
      </c>
      <c r="Q211" t="str">
        <f>IF('Testing information'!Z228="TH","K","")</f>
        <v/>
      </c>
      <c r="R211" t="str">
        <f>IF('Testing information'!AB228="OS","K","")</f>
        <v/>
      </c>
      <c r="S211" t="str">
        <f>IF('Testing information'!AR228="OH","K","")</f>
        <v/>
      </c>
      <c r="T211" s="23" t="str">
        <f>IF('Testing information'!Q228="","","K")</f>
        <v/>
      </c>
      <c r="U211" t="str">
        <f>IF('Testing information'!AQ228="RC","K","")</f>
        <v/>
      </c>
      <c r="V211" s="23" t="str">
        <f>IF('Testing information'!P228="","","K")</f>
        <v/>
      </c>
      <c r="W211" t="str">
        <f>IF('Testing information'!AS228="BVD","K","")</f>
        <v/>
      </c>
      <c r="X211" t="str">
        <f>IF('Testing information'!AP228="DL","K","")</f>
        <v/>
      </c>
      <c r="Y211" t="str">
        <f>IF('Testing information'!AM228="PV","K","")</f>
        <v/>
      </c>
      <c r="Z211" t="str">
        <f t="shared" si="15"/>
        <v/>
      </c>
      <c r="AA211" s="29" t="str">
        <f t="shared" si="12"/>
        <v/>
      </c>
      <c r="AB211" t="str">
        <f>IF('Testing information'!AJ228="GGP-HD","K","")</f>
        <v/>
      </c>
      <c r="AC211" t="str">
        <f>IF('Testing information'!AK228="GGP-LD","K","")</f>
        <v/>
      </c>
      <c r="AD211" t="str">
        <f>IF('Testing information'!AK228="CHR","K","")</f>
        <v/>
      </c>
      <c r="AE211" t="str">
        <f>IF('Testing information'!AL228="GGP-uLD","K","")</f>
        <v/>
      </c>
      <c r="AF211" t="str">
        <f>IF('Testing information'!BA228="Run Panel","DP2","")</f>
        <v/>
      </c>
      <c r="AG211" t="str">
        <f t="shared" si="13"/>
        <v/>
      </c>
      <c r="AH211" s="28" t="str">
        <f t="shared" si="14"/>
        <v/>
      </c>
    </row>
    <row r="212" spans="1:34" ht="14.85" customHeight="1">
      <c r="A212" s="25" t="str">
        <f>IF('Testing information'!AE229="X",'Request Testing'!$C$10,"")</f>
        <v/>
      </c>
      <c r="B212" s="26" t="str">
        <f>IF('Testing information'!AM229="","",A212)</f>
        <v/>
      </c>
      <c r="C212" t="str">
        <f>IF('Testing information'!G229&gt;0,'Testing information'!G229,"")</f>
        <v/>
      </c>
      <c r="D212" s="23" t="str">
        <f>IF('Request Testing'!G229&lt;1,'Testing information'!B229,"")</f>
        <v/>
      </c>
      <c r="E212" t="str">
        <f>IF('Request Testing'!G229&lt;1,'Testing information'!AF229,"")</f>
        <v/>
      </c>
      <c r="F212" s="23" t="str">
        <f>IF(OR('Request Testing'!L229&gt;0,'Request Testing'!M229&gt;0,'Request Testing'!N229&gt;0,'Request Testing'!O229&gt;0),'Request Testing'!I229,"")</f>
        <v/>
      </c>
      <c r="G212" s="23" t="str">
        <f>IF('Testing information'!J229="","",'Testing information'!J229)</f>
        <v/>
      </c>
      <c r="H212" s="23" t="str">
        <f>IF(OR('Request Testing'!L229&gt;0,'Request Testing'!M229&gt;0,'Request Testing'!N229&gt;0,'Request Testing'!O229&gt;0),'Request Testing'!K229,"")</f>
        <v/>
      </c>
      <c r="I212" s="210" t="str">
        <f>IF('Testing information'!A229&gt;0,'Testing information'!A229,"")</f>
        <v/>
      </c>
      <c r="J212" s="27" t="str">
        <f>IF('Testing information'!AG229="BLOOD CARD","B",IF('Testing information'!AH229="Hair Card","H",IF('Testing information'!AI229="AllFlex Tags","T","")))</f>
        <v/>
      </c>
      <c r="K212" s="28" t="str">
        <f>IF('Request Testing'!J229&gt;0,IF(OR(Y212="K",AA212="K"),(CONCATENATE(AH212," ALTS ",'Request Testing'!J229))),AH212)</f>
        <v/>
      </c>
      <c r="L212" t="str">
        <f>IF('Testing information'!V229="AM","K","")</f>
        <v/>
      </c>
      <c r="M212" t="str">
        <f>IF('Testing information'!W229="NH","K","")</f>
        <v/>
      </c>
      <c r="N212" t="str">
        <f>IF('Testing information'!X229="CA","K","")</f>
        <v/>
      </c>
      <c r="O212" t="str">
        <f>IF('Testing information'!Y229="DD","K","")</f>
        <v/>
      </c>
      <c r="P212" t="str">
        <f>IF('Testing information'!AA229="PHA","K","")</f>
        <v/>
      </c>
      <c r="Q212" t="str">
        <f>IF('Testing information'!Z229="TH","K","")</f>
        <v/>
      </c>
      <c r="R212" t="str">
        <f>IF('Testing information'!AB229="OS","K","")</f>
        <v/>
      </c>
      <c r="S212" t="str">
        <f>IF('Testing information'!AR229="OH","K","")</f>
        <v/>
      </c>
      <c r="T212" s="23" t="str">
        <f>IF('Testing information'!Q229="","","K")</f>
        <v/>
      </c>
      <c r="U212" t="str">
        <f>IF('Testing information'!AQ229="RC","K","")</f>
        <v/>
      </c>
      <c r="V212" s="23" t="str">
        <f>IF('Testing information'!P229="","","K")</f>
        <v/>
      </c>
      <c r="W212" t="str">
        <f>IF('Testing information'!AS229="BVD","K","")</f>
        <v/>
      </c>
      <c r="X212" t="str">
        <f>IF('Testing information'!AP229="DL","K","")</f>
        <v/>
      </c>
      <c r="Y212" t="str">
        <f>IF('Testing information'!AM229="PV","K","")</f>
        <v/>
      </c>
      <c r="Z212" t="str">
        <f t="shared" si="15"/>
        <v/>
      </c>
      <c r="AA212" s="29" t="str">
        <f t="shared" si="12"/>
        <v/>
      </c>
      <c r="AB212" t="str">
        <f>IF('Testing information'!AJ229="GGP-HD","K","")</f>
        <v/>
      </c>
      <c r="AC212" t="str">
        <f>IF('Testing information'!AK229="GGP-LD","K","")</f>
        <v/>
      </c>
      <c r="AD212" t="str">
        <f>IF('Testing information'!AK229="CHR","K","")</f>
        <v/>
      </c>
      <c r="AE212" t="str">
        <f>IF('Testing information'!AL229="GGP-uLD","K","")</f>
        <v/>
      </c>
      <c r="AF212" t="str">
        <f>IF('Testing information'!BA229="Run Panel","DP2","")</f>
        <v/>
      </c>
      <c r="AG212" t="str">
        <f t="shared" si="13"/>
        <v/>
      </c>
      <c r="AH212" s="28" t="str">
        <f t="shared" si="14"/>
        <v/>
      </c>
    </row>
    <row r="213" spans="1:34" ht="14.85" customHeight="1">
      <c r="A213" s="25" t="str">
        <f>IF('Testing information'!AE230="X",'Request Testing'!$C$10,"")</f>
        <v/>
      </c>
      <c r="B213" s="26" t="str">
        <f>IF('Testing information'!AM230="","",A213)</f>
        <v/>
      </c>
      <c r="C213" t="str">
        <f>IF('Testing information'!G230&gt;0,'Testing information'!G230,"")</f>
        <v/>
      </c>
      <c r="D213" s="23" t="str">
        <f>IF('Request Testing'!G230&lt;1,'Testing information'!B230,"")</f>
        <v/>
      </c>
      <c r="E213" t="str">
        <f>IF('Request Testing'!G230&lt;1,'Testing information'!AF230,"")</f>
        <v/>
      </c>
      <c r="F213" s="23" t="str">
        <f>IF(OR('Request Testing'!L230&gt;0,'Request Testing'!M230&gt;0,'Request Testing'!N230&gt;0,'Request Testing'!O230&gt;0),'Request Testing'!I230,"")</f>
        <v/>
      </c>
      <c r="G213" s="23" t="str">
        <f>IF('Testing information'!J230="","",'Testing information'!J230)</f>
        <v/>
      </c>
      <c r="H213" s="23" t="str">
        <f>IF(OR('Request Testing'!L230&gt;0,'Request Testing'!M230&gt;0,'Request Testing'!N230&gt;0,'Request Testing'!O230&gt;0),'Request Testing'!K230,"")</f>
        <v/>
      </c>
      <c r="I213" s="210" t="str">
        <f>IF('Testing information'!A230&gt;0,'Testing information'!A230,"")</f>
        <v/>
      </c>
      <c r="J213" s="27" t="str">
        <f>IF('Testing information'!AG230="BLOOD CARD","B",IF('Testing information'!AH230="Hair Card","H",IF('Testing information'!AI230="AllFlex Tags","T","")))</f>
        <v/>
      </c>
      <c r="K213" s="28" t="str">
        <f>IF('Request Testing'!J230&gt;0,IF(OR(Y213="K",AA213="K"),(CONCATENATE(AH213," ALTS ",'Request Testing'!J230))),AH213)</f>
        <v/>
      </c>
      <c r="L213" t="str">
        <f>IF('Testing information'!V230="AM","K","")</f>
        <v/>
      </c>
      <c r="M213" t="str">
        <f>IF('Testing information'!W230="NH","K","")</f>
        <v/>
      </c>
      <c r="N213" t="str">
        <f>IF('Testing information'!X230="CA","K","")</f>
        <v/>
      </c>
      <c r="O213" t="str">
        <f>IF('Testing information'!Y230="DD","K","")</f>
        <v/>
      </c>
      <c r="P213" t="str">
        <f>IF('Testing information'!AA230="PHA","K","")</f>
        <v/>
      </c>
      <c r="Q213" t="str">
        <f>IF('Testing information'!Z230="TH","K","")</f>
        <v/>
      </c>
      <c r="R213" t="str">
        <f>IF('Testing information'!AB230="OS","K","")</f>
        <v/>
      </c>
      <c r="S213" t="str">
        <f>IF('Testing information'!AR230="OH","K","")</f>
        <v/>
      </c>
      <c r="T213" s="23" t="str">
        <f>IF('Testing information'!Q230="","","K")</f>
        <v/>
      </c>
      <c r="U213" t="str">
        <f>IF('Testing information'!AQ230="RC","K","")</f>
        <v/>
      </c>
      <c r="V213" s="23" t="str">
        <f>IF('Testing information'!P230="","","K")</f>
        <v/>
      </c>
      <c r="W213" t="str">
        <f>IF('Testing information'!AS230="BVD","K","")</f>
        <v/>
      </c>
      <c r="X213" t="str">
        <f>IF('Testing information'!AP230="DL","K","")</f>
        <v/>
      </c>
      <c r="Y213" t="str">
        <f>IF('Testing information'!AM230="PV","K","")</f>
        <v/>
      </c>
      <c r="Z213" t="str">
        <f t="shared" si="15"/>
        <v/>
      </c>
      <c r="AA213" s="29" t="str">
        <f t="shared" si="12"/>
        <v/>
      </c>
      <c r="AB213" t="str">
        <f>IF('Testing information'!AJ230="GGP-HD","K","")</f>
        <v/>
      </c>
      <c r="AC213" t="str">
        <f>IF('Testing information'!AK230="GGP-LD","K","")</f>
        <v/>
      </c>
      <c r="AD213" t="str">
        <f>IF('Testing information'!AK230="CHR","K","")</f>
        <v/>
      </c>
      <c r="AE213" t="str">
        <f>IF('Testing information'!AL230="GGP-uLD","K","")</f>
        <v/>
      </c>
      <c r="AF213" t="str">
        <f>IF('Testing information'!BA230="Run Panel","DP2","")</f>
        <v/>
      </c>
      <c r="AG213" t="str">
        <f t="shared" si="13"/>
        <v/>
      </c>
      <c r="AH213" s="28" t="str">
        <f t="shared" si="14"/>
        <v/>
      </c>
    </row>
    <row r="214" spans="1:34" ht="14.85" customHeight="1">
      <c r="A214" s="25" t="str">
        <f>IF('Testing information'!AE231="X",'Request Testing'!$C$10,"")</f>
        <v/>
      </c>
      <c r="B214" s="26" t="str">
        <f>IF('Testing information'!AM231="","",A214)</f>
        <v/>
      </c>
      <c r="C214" t="str">
        <f>IF('Testing information'!G231&gt;0,'Testing information'!G231,"")</f>
        <v/>
      </c>
      <c r="D214" s="23" t="str">
        <f>IF('Request Testing'!G231&lt;1,'Testing information'!B231,"")</f>
        <v/>
      </c>
      <c r="E214" t="str">
        <f>IF('Request Testing'!G231&lt;1,'Testing information'!AF231,"")</f>
        <v/>
      </c>
      <c r="F214" s="23" t="str">
        <f>IF(OR('Request Testing'!L231&gt;0,'Request Testing'!M231&gt;0,'Request Testing'!N231&gt;0,'Request Testing'!O231&gt;0),'Request Testing'!I231,"")</f>
        <v/>
      </c>
      <c r="G214" s="23" t="str">
        <f>IF('Testing information'!J231="","",'Testing information'!J231)</f>
        <v/>
      </c>
      <c r="H214" s="23" t="str">
        <f>IF(OR('Request Testing'!L231&gt;0,'Request Testing'!M231&gt;0,'Request Testing'!N231&gt;0,'Request Testing'!O231&gt;0),'Request Testing'!K231,"")</f>
        <v/>
      </c>
      <c r="I214" s="210" t="str">
        <f>IF('Testing information'!A231&gt;0,'Testing information'!A231,"")</f>
        <v/>
      </c>
      <c r="J214" s="27" t="str">
        <f>IF('Testing information'!AG231="BLOOD CARD","B",IF('Testing information'!AH231="Hair Card","H",IF('Testing information'!AI231="AllFlex Tags","T","")))</f>
        <v/>
      </c>
      <c r="K214" s="28" t="str">
        <f>IF('Request Testing'!J231&gt;0,IF(OR(Y214="K",AA214="K"),(CONCATENATE(AH214," ALTS ",'Request Testing'!J231))),AH214)</f>
        <v/>
      </c>
      <c r="L214" t="str">
        <f>IF('Testing information'!V231="AM","K","")</f>
        <v/>
      </c>
      <c r="M214" t="str">
        <f>IF('Testing information'!W231="NH","K","")</f>
        <v/>
      </c>
      <c r="N214" t="str">
        <f>IF('Testing information'!X231="CA","K","")</f>
        <v/>
      </c>
      <c r="O214" t="str">
        <f>IF('Testing information'!Y231="DD","K","")</f>
        <v/>
      </c>
      <c r="P214" t="str">
        <f>IF('Testing information'!AA231="PHA","K","")</f>
        <v/>
      </c>
      <c r="Q214" t="str">
        <f>IF('Testing information'!Z231="TH","K","")</f>
        <v/>
      </c>
      <c r="R214" t="str">
        <f>IF('Testing information'!AB231="OS","K","")</f>
        <v/>
      </c>
      <c r="S214" t="str">
        <f>IF('Testing information'!AR231="OH","K","")</f>
        <v/>
      </c>
      <c r="T214" s="23" t="str">
        <f>IF('Testing information'!Q231="","","K")</f>
        <v/>
      </c>
      <c r="U214" t="str">
        <f>IF('Testing information'!AQ231="RC","K","")</f>
        <v/>
      </c>
      <c r="V214" s="23" t="str">
        <f>IF('Testing information'!P231="","","K")</f>
        <v/>
      </c>
      <c r="W214" t="str">
        <f>IF('Testing information'!AS231="BVD","K","")</f>
        <v/>
      </c>
      <c r="X214" t="str">
        <f>IF('Testing information'!AP231="DL","K","")</f>
        <v/>
      </c>
      <c r="Y214" t="str">
        <f>IF('Testing information'!AM231="PV","K","")</f>
        <v/>
      </c>
      <c r="Z214" t="str">
        <f t="shared" si="15"/>
        <v/>
      </c>
      <c r="AA214" s="29" t="str">
        <f t="shared" si="12"/>
        <v/>
      </c>
      <c r="AB214" t="str">
        <f>IF('Testing information'!AJ231="GGP-HD","K","")</f>
        <v/>
      </c>
      <c r="AC214" t="str">
        <f>IF('Testing information'!AK231="GGP-LD","K","")</f>
        <v/>
      </c>
      <c r="AD214" t="str">
        <f>IF('Testing information'!AK231="CHR","K","")</f>
        <v/>
      </c>
      <c r="AE214" t="str">
        <f>IF('Testing information'!AL231="GGP-uLD","K","")</f>
        <v/>
      </c>
      <c r="AF214" t="str">
        <f>IF('Testing information'!BA231="Run Panel","DP2","")</f>
        <v/>
      </c>
      <c r="AG214" t="str">
        <f t="shared" si="13"/>
        <v/>
      </c>
      <c r="AH214" s="28" t="str">
        <f t="shared" si="14"/>
        <v/>
      </c>
    </row>
    <row r="215" spans="1:34" ht="14.85" customHeight="1">
      <c r="A215" s="25" t="str">
        <f>IF('Testing information'!AE232="X",'Request Testing'!$C$10,"")</f>
        <v/>
      </c>
      <c r="B215" s="26" t="str">
        <f>IF('Testing information'!AM232="","",A215)</f>
        <v/>
      </c>
      <c r="C215" t="str">
        <f>IF('Testing information'!G232&gt;0,'Testing information'!G232,"")</f>
        <v/>
      </c>
      <c r="D215" s="23" t="str">
        <f>IF('Request Testing'!G232&lt;1,'Testing information'!B232,"")</f>
        <v/>
      </c>
      <c r="E215" t="str">
        <f>IF('Request Testing'!G232&lt;1,'Testing information'!AF232,"")</f>
        <v/>
      </c>
      <c r="F215" s="23" t="str">
        <f>IF(OR('Request Testing'!L232&gt;0,'Request Testing'!M232&gt;0,'Request Testing'!N232&gt;0,'Request Testing'!O232&gt;0),'Request Testing'!I232,"")</f>
        <v/>
      </c>
      <c r="G215" s="23" t="str">
        <f>IF('Testing information'!J232="","",'Testing information'!J232)</f>
        <v/>
      </c>
      <c r="H215" s="23" t="str">
        <f>IF(OR('Request Testing'!L232&gt;0,'Request Testing'!M232&gt;0,'Request Testing'!N232&gt;0,'Request Testing'!O232&gt;0),'Request Testing'!K232,"")</f>
        <v/>
      </c>
      <c r="I215" s="210" t="str">
        <f>IF('Testing information'!A232&gt;0,'Testing information'!A232,"")</f>
        <v/>
      </c>
      <c r="J215" s="27" t="str">
        <f>IF('Testing information'!AG232="BLOOD CARD","B",IF('Testing information'!AH232="Hair Card","H",IF('Testing information'!AI232="AllFlex Tags","T","")))</f>
        <v/>
      </c>
      <c r="K215" s="28" t="str">
        <f>IF('Request Testing'!J232&gt;0,IF(OR(Y215="K",AA215="K"),(CONCATENATE(AH215," ALTS ",'Request Testing'!J232))),AH215)</f>
        <v/>
      </c>
      <c r="L215" t="str">
        <f>IF('Testing information'!V232="AM","K","")</f>
        <v/>
      </c>
      <c r="M215" t="str">
        <f>IF('Testing information'!W232="NH","K","")</f>
        <v/>
      </c>
      <c r="N215" t="str">
        <f>IF('Testing information'!X232="CA","K","")</f>
        <v/>
      </c>
      <c r="O215" t="str">
        <f>IF('Testing information'!Y232="DD","K","")</f>
        <v/>
      </c>
      <c r="P215" t="str">
        <f>IF('Testing information'!AA232="PHA","K","")</f>
        <v/>
      </c>
      <c r="Q215" t="str">
        <f>IF('Testing information'!Z232="TH","K","")</f>
        <v/>
      </c>
      <c r="R215" t="str">
        <f>IF('Testing information'!AB232="OS","K","")</f>
        <v/>
      </c>
      <c r="S215" t="str">
        <f>IF('Testing information'!AR232="OH","K","")</f>
        <v/>
      </c>
      <c r="T215" s="23" t="str">
        <f>IF('Testing information'!Q232="","","K")</f>
        <v/>
      </c>
      <c r="U215" t="str">
        <f>IF('Testing information'!AQ232="RC","K","")</f>
        <v/>
      </c>
      <c r="V215" s="23" t="str">
        <f>IF('Testing information'!P232="","","K")</f>
        <v/>
      </c>
      <c r="W215" t="str">
        <f>IF('Testing information'!AS232="BVD","K","")</f>
        <v/>
      </c>
      <c r="X215" t="str">
        <f>IF('Testing information'!AP232="DL","K","")</f>
        <v/>
      </c>
      <c r="Y215" t="str">
        <f>IF('Testing information'!AM232="PV","K","")</f>
        <v/>
      </c>
      <c r="Z215" t="str">
        <f t="shared" si="15"/>
        <v/>
      </c>
      <c r="AA215" s="29" t="str">
        <f t="shared" si="12"/>
        <v/>
      </c>
      <c r="AB215" t="str">
        <f>IF('Testing information'!AJ232="GGP-HD","K","")</f>
        <v/>
      </c>
      <c r="AC215" t="str">
        <f>IF('Testing information'!AK232="GGP-LD","K","")</f>
        <v/>
      </c>
      <c r="AD215" t="str">
        <f>IF('Testing information'!AK232="CHR","K","")</f>
        <v/>
      </c>
      <c r="AE215" t="str">
        <f>IF('Testing information'!AL232="GGP-uLD","K","")</f>
        <v/>
      </c>
      <c r="AF215" t="str">
        <f>IF('Testing information'!BA232="Run Panel","DP2","")</f>
        <v/>
      </c>
      <c r="AG215" t="str">
        <f t="shared" si="13"/>
        <v/>
      </c>
      <c r="AH215" s="28" t="str">
        <f t="shared" si="14"/>
        <v/>
      </c>
    </row>
    <row r="216" spans="1:34" ht="14.85" customHeight="1">
      <c r="A216" s="25" t="str">
        <f>IF('Testing information'!AE233="X",'Request Testing'!$C$10,"")</f>
        <v/>
      </c>
      <c r="B216" s="26" t="str">
        <f>IF('Testing information'!AM233="","",A216)</f>
        <v/>
      </c>
      <c r="C216" t="str">
        <f>IF('Testing information'!G233&gt;0,'Testing information'!G233,"")</f>
        <v/>
      </c>
      <c r="D216" s="23" t="str">
        <f>IF('Request Testing'!G233&lt;1,'Testing information'!B233,"")</f>
        <v/>
      </c>
      <c r="E216" t="str">
        <f>IF('Request Testing'!G233&lt;1,'Testing information'!AF233,"")</f>
        <v/>
      </c>
      <c r="F216" s="23" t="str">
        <f>IF(OR('Request Testing'!L233&gt;0,'Request Testing'!M233&gt;0,'Request Testing'!N233&gt;0,'Request Testing'!O233&gt;0),'Request Testing'!I233,"")</f>
        <v/>
      </c>
      <c r="G216" s="23" t="str">
        <f>IF('Testing information'!J233="","",'Testing information'!J233)</f>
        <v/>
      </c>
      <c r="H216" s="23" t="str">
        <f>IF(OR('Request Testing'!L233&gt;0,'Request Testing'!M233&gt;0,'Request Testing'!N233&gt;0,'Request Testing'!O233&gt;0),'Request Testing'!K233,"")</f>
        <v/>
      </c>
      <c r="I216" s="210" t="str">
        <f>IF('Testing information'!A233&gt;0,'Testing information'!A233,"")</f>
        <v/>
      </c>
      <c r="J216" s="27" t="str">
        <f>IF('Testing information'!AG233="BLOOD CARD","B",IF('Testing information'!AH233="Hair Card","H",IF('Testing information'!AI233="AllFlex Tags","T","")))</f>
        <v/>
      </c>
      <c r="K216" s="28" t="str">
        <f>IF('Request Testing'!J233&gt;0,IF(OR(Y216="K",AA216="K"),(CONCATENATE(AH216," ALTS ",'Request Testing'!J233))),AH216)</f>
        <v/>
      </c>
      <c r="L216" t="str">
        <f>IF('Testing information'!V233="AM","K","")</f>
        <v/>
      </c>
      <c r="M216" t="str">
        <f>IF('Testing information'!W233="NH","K","")</f>
        <v/>
      </c>
      <c r="N216" t="str">
        <f>IF('Testing information'!X233="CA","K","")</f>
        <v/>
      </c>
      <c r="O216" t="str">
        <f>IF('Testing information'!Y233="DD","K","")</f>
        <v/>
      </c>
      <c r="P216" t="str">
        <f>IF('Testing information'!AA233="PHA","K","")</f>
        <v/>
      </c>
      <c r="Q216" t="str">
        <f>IF('Testing information'!Z233="TH","K","")</f>
        <v/>
      </c>
      <c r="R216" t="str">
        <f>IF('Testing information'!AB233="OS","K","")</f>
        <v/>
      </c>
      <c r="S216" t="str">
        <f>IF('Testing information'!AR233="OH","K","")</f>
        <v/>
      </c>
      <c r="T216" s="23" t="str">
        <f>IF('Testing information'!Q233="","","K")</f>
        <v/>
      </c>
      <c r="U216" t="str">
        <f>IF('Testing information'!AQ233="RC","K","")</f>
        <v/>
      </c>
      <c r="V216" s="23" t="str">
        <f>IF('Testing information'!P233="","","K")</f>
        <v/>
      </c>
      <c r="W216" t="str">
        <f>IF('Testing information'!AS233="BVD","K","")</f>
        <v/>
      </c>
      <c r="X216" t="str">
        <f>IF('Testing information'!AP233="DL","K","")</f>
        <v/>
      </c>
      <c r="Y216" t="str">
        <f>IF('Testing information'!AM233="PV","K","")</f>
        <v/>
      </c>
      <c r="Z216" t="str">
        <f t="shared" si="15"/>
        <v/>
      </c>
      <c r="AA216" s="29" t="str">
        <f t="shared" si="12"/>
        <v/>
      </c>
      <c r="AB216" t="str">
        <f>IF('Testing information'!AJ233="GGP-HD","K","")</f>
        <v/>
      </c>
      <c r="AC216" t="str">
        <f>IF('Testing information'!AK233="GGP-LD","K","")</f>
        <v/>
      </c>
      <c r="AD216" t="str">
        <f>IF('Testing information'!AK233="CHR","K","")</f>
        <v/>
      </c>
      <c r="AE216" t="str">
        <f>IF('Testing information'!AL233="GGP-uLD","K","")</f>
        <v/>
      </c>
      <c r="AF216" t="str">
        <f>IF('Testing information'!BA233="Run Panel","DP2","")</f>
        <v/>
      </c>
      <c r="AG216" t="str">
        <f t="shared" si="13"/>
        <v/>
      </c>
      <c r="AH216" s="28" t="str">
        <f t="shared" si="14"/>
        <v/>
      </c>
    </row>
    <row r="217" spans="1:34" ht="14.85" customHeight="1">
      <c r="A217" s="25" t="str">
        <f>IF('Testing information'!AE234="X",'Request Testing'!$C$10,"")</f>
        <v/>
      </c>
      <c r="B217" s="26" t="str">
        <f>IF('Testing information'!AM234="","",A217)</f>
        <v/>
      </c>
      <c r="C217" t="str">
        <f>IF('Testing information'!G234&gt;0,'Testing information'!G234,"")</f>
        <v/>
      </c>
      <c r="D217" s="23" t="str">
        <f>IF('Request Testing'!G234&lt;1,'Testing information'!B234,"")</f>
        <v/>
      </c>
      <c r="E217" t="str">
        <f>IF('Request Testing'!G234&lt;1,'Testing information'!AF234,"")</f>
        <v/>
      </c>
      <c r="F217" s="23" t="str">
        <f>IF(OR('Request Testing'!L234&gt;0,'Request Testing'!M234&gt;0,'Request Testing'!N234&gt;0,'Request Testing'!O234&gt;0),'Request Testing'!I234,"")</f>
        <v/>
      </c>
      <c r="G217" s="23" t="str">
        <f>IF('Testing information'!J234="","",'Testing information'!J234)</f>
        <v/>
      </c>
      <c r="H217" s="23" t="str">
        <f>IF(OR('Request Testing'!L234&gt;0,'Request Testing'!M234&gt;0,'Request Testing'!N234&gt;0,'Request Testing'!O234&gt;0),'Request Testing'!K234,"")</f>
        <v/>
      </c>
      <c r="I217" s="210" t="str">
        <f>IF('Testing information'!A234&gt;0,'Testing information'!A234,"")</f>
        <v/>
      </c>
      <c r="J217" s="27" t="str">
        <f>IF('Testing information'!AG234="BLOOD CARD","B",IF('Testing information'!AH234="Hair Card","H",IF('Testing information'!AI234="AllFlex Tags","T","")))</f>
        <v/>
      </c>
      <c r="K217" s="28" t="str">
        <f>IF('Request Testing'!J234&gt;0,IF(OR(Y217="K",AA217="K"),(CONCATENATE(AH217," ALTS ",'Request Testing'!J234))),AH217)</f>
        <v/>
      </c>
      <c r="L217" t="str">
        <f>IF('Testing information'!V234="AM","K","")</f>
        <v/>
      </c>
      <c r="M217" t="str">
        <f>IF('Testing information'!W234="NH","K","")</f>
        <v/>
      </c>
      <c r="N217" t="str">
        <f>IF('Testing information'!X234="CA","K","")</f>
        <v/>
      </c>
      <c r="O217" t="str">
        <f>IF('Testing information'!Y234="DD","K","")</f>
        <v/>
      </c>
      <c r="P217" t="str">
        <f>IF('Testing information'!AA234="PHA","K","")</f>
        <v/>
      </c>
      <c r="Q217" t="str">
        <f>IF('Testing information'!Z234="TH","K","")</f>
        <v/>
      </c>
      <c r="R217" t="str">
        <f>IF('Testing information'!AB234="OS","K","")</f>
        <v/>
      </c>
      <c r="S217" t="str">
        <f>IF('Testing information'!AR234="OH","K","")</f>
        <v/>
      </c>
      <c r="T217" s="23" t="str">
        <f>IF('Testing information'!Q234="","","K")</f>
        <v/>
      </c>
      <c r="U217" t="str">
        <f>IF('Testing information'!AQ234="RC","K","")</f>
        <v/>
      </c>
      <c r="V217" s="23" t="str">
        <f>IF('Testing information'!P234="","","K")</f>
        <v/>
      </c>
      <c r="W217" t="str">
        <f>IF('Testing information'!AS234="BVD","K","")</f>
        <v/>
      </c>
      <c r="X217" t="str">
        <f>IF('Testing information'!AP234="DL","K","")</f>
        <v/>
      </c>
      <c r="Y217" t="str">
        <f>IF('Testing information'!AM234="PV","K","")</f>
        <v/>
      </c>
      <c r="Z217" t="str">
        <f t="shared" si="15"/>
        <v/>
      </c>
      <c r="AA217" s="29" t="str">
        <f t="shared" si="12"/>
        <v/>
      </c>
      <c r="AB217" t="str">
        <f>IF('Testing information'!AJ234="GGP-HD","K","")</f>
        <v/>
      </c>
      <c r="AC217" t="str">
        <f>IF('Testing information'!AK234="GGP-LD","K","")</f>
        <v/>
      </c>
      <c r="AD217" t="str">
        <f>IF('Testing information'!AK234="CHR","K","")</f>
        <v/>
      </c>
      <c r="AE217" t="str">
        <f>IF('Testing information'!AL234="GGP-uLD","K","")</f>
        <v/>
      </c>
      <c r="AF217" t="str">
        <f>IF('Testing information'!BA234="Run Panel","DP2","")</f>
        <v/>
      </c>
      <c r="AG217" t="str">
        <f t="shared" si="13"/>
        <v/>
      </c>
      <c r="AH217" s="28" t="str">
        <f t="shared" si="14"/>
        <v/>
      </c>
    </row>
    <row r="218" spans="1:34" ht="14.85" customHeight="1">
      <c r="A218" s="25" t="str">
        <f>IF('Testing information'!AE235="X",'Request Testing'!$C$10,"")</f>
        <v/>
      </c>
      <c r="B218" s="26" t="str">
        <f>IF('Testing information'!AM235="","",A218)</f>
        <v/>
      </c>
      <c r="C218" t="str">
        <f>IF('Testing information'!G235&gt;0,'Testing information'!G235,"")</f>
        <v/>
      </c>
      <c r="D218" s="23" t="str">
        <f>IF('Request Testing'!G235&lt;1,'Testing information'!B235,"")</f>
        <v/>
      </c>
      <c r="E218" t="str">
        <f>IF('Request Testing'!G235&lt;1,'Testing information'!AF235,"")</f>
        <v/>
      </c>
      <c r="F218" s="23" t="str">
        <f>IF(OR('Request Testing'!L235&gt;0,'Request Testing'!M235&gt;0,'Request Testing'!N235&gt;0,'Request Testing'!O235&gt;0),'Request Testing'!I235,"")</f>
        <v/>
      </c>
      <c r="G218" s="23" t="str">
        <f>IF('Testing information'!J235="","",'Testing information'!J235)</f>
        <v/>
      </c>
      <c r="H218" s="23" t="str">
        <f>IF(OR('Request Testing'!L235&gt;0,'Request Testing'!M235&gt;0,'Request Testing'!N235&gt;0,'Request Testing'!O235&gt;0),'Request Testing'!K235,"")</f>
        <v/>
      </c>
      <c r="I218" s="210" t="str">
        <f>IF('Testing information'!A235&gt;0,'Testing information'!A235,"")</f>
        <v/>
      </c>
      <c r="J218" s="27" t="str">
        <f>IF('Testing information'!AG235="BLOOD CARD","B",IF('Testing information'!AH235="Hair Card","H",IF('Testing information'!AI235="AllFlex Tags","T","")))</f>
        <v/>
      </c>
      <c r="K218" s="28" t="str">
        <f>IF('Request Testing'!J235&gt;0,IF(OR(Y218="K",AA218="K"),(CONCATENATE(AH218," ALTS ",'Request Testing'!J235))),AH218)</f>
        <v/>
      </c>
      <c r="L218" t="str">
        <f>IF('Testing information'!V235="AM","K","")</f>
        <v/>
      </c>
      <c r="M218" t="str">
        <f>IF('Testing information'!W235="NH","K","")</f>
        <v/>
      </c>
      <c r="N218" t="str">
        <f>IF('Testing information'!X235="CA","K","")</f>
        <v/>
      </c>
      <c r="O218" t="str">
        <f>IF('Testing information'!Y235="DD","K","")</f>
        <v/>
      </c>
      <c r="P218" t="str">
        <f>IF('Testing information'!AA235="PHA","K","")</f>
        <v/>
      </c>
      <c r="Q218" t="str">
        <f>IF('Testing information'!Z235="TH","K","")</f>
        <v/>
      </c>
      <c r="R218" t="str">
        <f>IF('Testing information'!AB235="OS","K","")</f>
        <v/>
      </c>
      <c r="S218" t="str">
        <f>IF('Testing information'!AR235="OH","K","")</f>
        <v/>
      </c>
      <c r="T218" s="23" t="str">
        <f>IF('Testing information'!Q235="","","K")</f>
        <v/>
      </c>
      <c r="U218" t="str">
        <f>IF('Testing information'!AQ235="RC","K","")</f>
        <v/>
      </c>
      <c r="V218" s="23" t="str">
        <f>IF('Testing information'!P235="","","K")</f>
        <v/>
      </c>
      <c r="W218" t="str">
        <f>IF('Testing information'!AS235="BVD","K","")</f>
        <v/>
      </c>
      <c r="X218" t="str">
        <f>IF('Testing information'!AP235="DL","K","")</f>
        <v/>
      </c>
      <c r="Y218" t="str">
        <f>IF('Testing information'!AM235="PV","K","")</f>
        <v/>
      </c>
      <c r="Z218" t="str">
        <f t="shared" si="15"/>
        <v/>
      </c>
      <c r="AA218" s="29" t="str">
        <f t="shared" si="12"/>
        <v/>
      </c>
      <c r="AB218" t="str">
        <f>IF('Testing information'!AJ235="GGP-HD","K","")</f>
        <v/>
      </c>
      <c r="AC218" t="str">
        <f>IF('Testing information'!AK235="GGP-LD","K","")</f>
        <v/>
      </c>
      <c r="AD218" t="str">
        <f>IF('Testing information'!AK235="CHR","K","")</f>
        <v/>
      </c>
      <c r="AE218" t="str">
        <f>IF('Testing information'!AL235="GGP-uLD","K","")</f>
        <v/>
      </c>
      <c r="AF218" t="str">
        <f>IF('Testing information'!BA235="Run Panel","DP2","")</f>
        <v/>
      </c>
      <c r="AG218" t="str">
        <f t="shared" si="13"/>
        <v/>
      </c>
      <c r="AH218" s="28" t="str">
        <f t="shared" si="14"/>
        <v/>
      </c>
    </row>
    <row r="219" spans="1:34" ht="14.85" customHeight="1">
      <c r="A219" s="25" t="str">
        <f>IF('Testing information'!AE236="X",'Request Testing'!$C$10,"")</f>
        <v/>
      </c>
      <c r="B219" s="26" t="str">
        <f>IF('Testing information'!AM236="","",A219)</f>
        <v/>
      </c>
      <c r="C219" t="str">
        <f>IF('Testing information'!G236&gt;0,'Testing information'!G236,"")</f>
        <v/>
      </c>
      <c r="D219" s="23" t="str">
        <f>IF('Request Testing'!G236&lt;1,'Testing information'!B236,"")</f>
        <v/>
      </c>
      <c r="E219" t="str">
        <f>IF('Request Testing'!G236&lt;1,'Testing information'!AF236,"")</f>
        <v/>
      </c>
      <c r="F219" s="23" t="str">
        <f>IF(OR('Request Testing'!L236&gt;0,'Request Testing'!M236&gt;0,'Request Testing'!N236&gt;0,'Request Testing'!O236&gt;0),'Request Testing'!I236,"")</f>
        <v/>
      </c>
      <c r="G219" s="23" t="str">
        <f>IF('Testing information'!J236="","",'Testing information'!J236)</f>
        <v/>
      </c>
      <c r="H219" s="23" t="str">
        <f>IF(OR('Request Testing'!L236&gt;0,'Request Testing'!M236&gt;0,'Request Testing'!N236&gt;0,'Request Testing'!O236&gt;0),'Request Testing'!K236,"")</f>
        <v/>
      </c>
      <c r="I219" s="210" t="str">
        <f>IF('Testing information'!A236&gt;0,'Testing information'!A236,"")</f>
        <v/>
      </c>
      <c r="J219" s="27" t="str">
        <f>IF('Testing information'!AG236="BLOOD CARD","B",IF('Testing information'!AH236="Hair Card","H",IF('Testing information'!AI236="AllFlex Tags","T","")))</f>
        <v/>
      </c>
      <c r="K219" s="28" t="str">
        <f>IF('Request Testing'!J236&gt;0,IF(OR(Y219="K",AA219="K"),(CONCATENATE(AH219," ALTS ",'Request Testing'!J236))),AH219)</f>
        <v/>
      </c>
      <c r="L219" t="str">
        <f>IF('Testing information'!V236="AM","K","")</f>
        <v/>
      </c>
      <c r="M219" t="str">
        <f>IF('Testing information'!W236="NH","K","")</f>
        <v/>
      </c>
      <c r="N219" t="str">
        <f>IF('Testing information'!X236="CA","K","")</f>
        <v/>
      </c>
      <c r="O219" t="str">
        <f>IF('Testing information'!Y236="DD","K","")</f>
        <v/>
      </c>
      <c r="P219" t="str">
        <f>IF('Testing information'!AA236="PHA","K","")</f>
        <v/>
      </c>
      <c r="Q219" t="str">
        <f>IF('Testing information'!Z236="TH","K","")</f>
        <v/>
      </c>
      <c r="R219" t="str">
        <f>IF('Testing information'!AB236="OS","K","")</f>
        <v/>
      </c>
      <c r="S219" t="str">
        <f>IF('Testing information'!AR236="OH","K","")</f>
        <v/>
      </c>
      <c r="T219" s="23" t="str">
        <f>IF('Testing information'!Q236="","","K")</f>
        <v/>
      </c>
      <c r="U219" t="str">
        <f>IF('Testing information'!AQ236="RC","K","")</f>
        <v/>
      </c>
      <c r="V219" s="23" t="str">
        <f>IF('Testing information'!P236="","","K")</f>
        <v/>
      </c>
      <c r="W219" t="str">
        <f>IF('Testing information'!AS236="BVD","K","")</f>
        <v/>
      </c>
      <c r="X219" t="str">
        <f>IF('Testing information'!AP236="DL","K","")</f>
        <v/>
      </c>
      <c r="Y219" t="str">
        <f>IF('Testing information'!AM236="PV","K","")</f>
        <v/>
      </c>
      <c r="Z219" t="str">
        <f t="shared" si="15"/>
        <v/>
      </c>
      <c r="AA219" s="29" t="str">
        <f t="shared" si="12"/>
        <v/>
      </c>
      <c r="AB219" t="str">
        <f>IF('Testing information'!AJ236="GGP-HD","K","")</f>
        <v/>
      </c>
      <c r="AC219" t="str">
        <f>IF('Testing information'!AK236="GGP-LD","K","")</f>
        <v/>
      </c>
      <c r="AD219" t="str">
        <f>IF('Testing information'!AK236="CHR","K","")</f>
        <v/>
      </c>
      <c r="AE219" t="str">
        <f>IF('Testing information'!AL236="GGP-uLD","K","")</f>
        <v/>
      </c>
      <c r="AF219" t="str">
        <f>IF('Testing information'!BA236="Run Panel","DP2","")</f>
        <v/>
      </c>
      <c r="AG219" t="str">
        <f t="shared" si="13"/>
        <v/>
      </c>
      <c r="AH219" s="28" t="str">
        <f t="shared" si="14"/>
        <v/>
      </c>
    </row>
    <row r="220" spans="1:34" ht="14.85" customHeight="1">
      <c r="A220" s="25" t="str">
        <f>IF('Testing information'!AE237="X",'Request Testing'!$C$10,"")</f>
        <v/>
      </c>
      <c r="B220" s="26" t="str">
        <f>IF('Testing information'!AM237="","",A220)</f>
        <v/>
      </c>
      <c r="C220" t="str">
        <f>IF('Testing information'!G237&gt;0,'Testing information'!G237,"")</f>
        <v/>
      </c>
      <c r="D220" s="23" t="str">
        <f>IF('Request Testing'!G237&lt;1,'Testing information'!B237,"")</f>
        <v/>
      </c>
      <c r="E220" t="str">
        <f>IF('Request Testing'!G237&lt;1,'Testing information'!AF237,"")</f>
        <v/>
      </c>
      <c r="F220" s="23" t="str">
        <f>IF(OR('Request Testing'!L237&gt;0,'Request Testing'!M237&gt;0,'Request Testing'!N237&gt;0,'Request Testing'!O237&gt;0),'Request Testing'!I237,"")</f>
        <v/>
      </c>
      <c r="G220" s="23" t="str">
        <f>IF('Testing information'!J237="","",'Testing information'!J237)</f>
        <v/>
      </c>
      <c r="H220" s="23" t="str">
        <f>IF(OR('Request Testing'!L237&gt;0,'Request Testing'!M237&gt;0,'Request Testing'!N237&gt;0,'Request Testing'!O237&gt;0),'Request Testing'!K237,"")</f>
        <v/>
      </c>
      <c r="I220" s="210" t="str">
        <f>IF('Testing information'!A237&gt;0,'Testing information'!A237,"")</f>
        <v/>
      </c>
      <c r="J220" s="27" t="str">
        <f>IF('Testing information'!AG237="BLOOD CARD","B",IF('Testing information'!AH237="Hair Card","H",IF('Testing information'!AI237="AllFlex Tags","T","")))</f>
        <v/>
      </c>
      <c r="K220" s="28" t="str">
        <f>IF('Request Testing'!J237&gt;0,IF(OR(Y220="K",AA220="K"),(CONCATENATE(AH220," ALTS ",'Request Testing'!J237))),AH220)</f>
        <v/>
      </c>
      <c r="L220" t="str">
        <f>IF('Testing information'!V237="AM","K","")</f>
        <v/>
      </c>
      <c r="M220" t="str">
        <f>IF('Testing information'!W237="NH","K","")</f>
        <v/>
      </c>
      <c r="N220" t="str">
        <f>IF('Testing information'!X237="CA","K","")</f>
        <v/>
      </c>
      <c r="O220" t="str">
        <f>IF('Testing information'!Y237="DD","K","")</f>
        <v/>
      </c>
      <c r="P220" t="str">
        <f>IF('Testing information'!AA237="PHA","K","")</f>
        <v/>
      </c>
      <c r="Q220" t="str">
        <f>IF('Testing information'!Z237="TH","K","")</f>
        <v/>
      </c>
      <c r="R220" t="str">
        <f>IF('Testing information'!AB237="OS","K","")</f>
        <v/>
      </c>
      <c r="S220" t="str">
        <f>IF('Testing information'!AR237="OH","K","")</f>
        <v/>
      </c>
      <c r="T220" s="23" t="str">
        <f>IF('Testing information'!Q237="","","K")</f>
        <v/>
      </c>
      <c r="U220" t="str">
        <f>IF('Testing information'!AQ237="RC","K","")</f>
        <v/>
      </c>
      <c r="V220" s="23" t="str">
        <f>IF('Testing information'!P237="","","K")</f>
        <v/>
      </c>
      <c r="W220" t="str">
        <f>IF('Testing information'!AS237="BVD","K","")</f>
        <v/>
      </c>
      <c r="X220" t="str">
        <f>IF('Testing information'!AP237="DL","K","")</f>
        <v/>
      </c>
      <c r="Y220" t="str">
        <f>IF('Testing information'!AM237="PV","K","")</f>
        <v/>
      </c>
      <c r="Z220" t="str">
        <f t="shared" si="15"/>
        <v/>
      </c>
      <c r="AA220" s="29" t="str">
        <f t="shared" si="12"/>
        <v/>
      </c>
      <c r="AB220" t="str">
        <f>IF('Testing information'!AJ237="GGP-HD","K","")</f>
        <v/>
      </c>
      <c r="AC220" t="str">
        <f>IF('Testing information'!AK237="GGP-LD","K","")</f>
        <v/>
      </c>
      <c r="AD220" t="str">
        <f>IF('Testing information'!AK237="CHR","K","")</f>
        <v/>
      </c>
      <c r="AE220" t="str">
        <f>IF('Testing information'!AL237="GGP-uLD","K","")</f>
        <v/>
      </c>
      <c r="AF220" t="str">
        <f>IF('Testing information'!BA237="Run Panel","DP2","")</f>
        <v/>
      </c>
      <c r="AG220" t="str">
        <f t="shared" si="13"/>
        <v/>
      </c>
      <c r="AH220" s="28" t="str">
        <f t="shared" si="14"/>
        <v/>
      </c>
    </row>
    <row r="221" spans="1:34" ht="14.85" customHeight="1">
      <c r="A221" s="25" t="str">
        <f>IF('Testing information'!AE238="X",'Request Testing'!$C$10,"")</f>
        <v/>
      </c>
      <c r="B221" s="26" t="str">
        <f>IF('Testing information'!AM238="","",A221)</f>
        <v/>
      </c>
      <c r="C221" t="str">
        <f>IF('Testing information'!G238&gt;0,'Testing information'!G238,"")</f>
        <v/>
      </c>
      <c r="D221" s="23" t="str">
        <f>IF('Request Testing'!G238&lt;1,'Testing information'!B238,"")</f>
        <v/>
      </c>
      <c r="E221" t="str">
        <f>IF('Request Testing'!G238&lt;1,'Testing information'!AF238,"")</f>
        <v/>
      </c>
      <c r="F221" s="23" t="str">
        <f>IF(OR('Request Testing'!L238&gt;0,'Request Testing'!M238&gt;0,'Request Testing'!N238&gt;0,'Request Testing'!O238&gt;0),'Request Testing'!I238,"")</f>
        <v/>
      </c>
      <c r="G221" s="23" t="str">
        <f>IF('Testing information'!J238="","",'Testing information'!J238)</f>
        <v/>
      </c>
      <c r="H221" s="23" t="str">
        <f>IF(OR('Request Testing'!L238&gt;0,'Request Testing'!M238&gt;0,'Request Testing'!N238&gt;0,'Request Testing'!O238&gt;0),'Request Testing'!K238,"")</f>
        <v/>
      </c>
      <c r="I221" s="210" t="str">
        <f>IF('Testing information'!A238&gt;0,'Testing information'!A238,"")</f>
        <v/>
      </c>
      <c r="J221" s="27" t="str">
        <f>IF('Testing information'!AG238="BLOOD CARD","B",IF('Testing information'!AH238="Hair Card","H",IF('Testing information'!AI238="AllFlex Tags","T","")))</f>
        <v/>
      </c>
      <c r="K221" s="28" t="str">
        <f>IF('Request Testing'!J238&gt;0,IF(OR(Y221="K",AA221="K"),(CONCATENATE(AH221," ALTS ",'Request Testing'!J238))),AH221)</f>
        <v/>
      </c>
      <c r="L221" t="str">
        <f>IF('Testing information'!V238="AM","K","")</f>
        <v/>
      </c>
      <c r="M221" t="str">
        <f>IF('Testing information'!W238="NH","K","")</f>
        <v/>
      </c>
      <c r="N221" t="str">
        <f>IF('Testing information'!X238="CA","K","")</f>
        <v/>
      </c>
      <c r="O221" t="str">
        <f>IF('Testing information'!Y238="DD","K","")</f>
        <v/>
      </c>
      <c r="P221" t="str">
        <f>IF('Testing information'!AA238="PHA","K","")</f>
        <v/>
      </c>
      <c r="Q221" t="str">
        <f>IF('Testing information'!Z238="TH","K","")</f>
        <v/>
      </c>
      <c r="R221" t="str">
        <f>IF('Testing information'!AB238="OS","K","")</f>
        <v/>
      </c>
      <c r="S221" t="str">
        <f>IF('Testing information'!AR238="OH","K","")</f>
        <v/>
      </c>
      <c r="T221" s="23" t="str">
        <f>IF('Testing information'!Q238="","","K")</f>
        <v/>
      </c>
      <c r="U221" t="str">
        <f>IF('Testing information'!AQ238="RC","K","")</f>
        <v/>
      </c>
      <c r="V221" s="23" t="str">
        <f>IF('Testing information'!P238="","","K")</f>
        <v/>
      </c>
      <c r="W221" t="str">
        <f>IF('Testing information'!AS238="BVD","K","")</f>
        <v/>
      </c>
      <c r="X221" t="str">
        <f>IF('Testing information'!AP238="DL","K","")</f>
        <v/>
      </c>
      <c r="Y221" t="str">
        <f>IF('Testing information'!AM238="PV","K","")</f>
        <v/>
      </c>
      <c r="Z221" t="str">
        <f t="shared" si="15"/>
        <v/>
      </c>
      <c r="AA221" s="29" t="str">
        <f t="shared" si="12"/>
        <v/>
      </c>
      <c r="AB221" t="str">
        <f>IF('Testing information'!AJ238="GGP-HD","K","")</f>
        <v/>
      </c>
      <c r="AC221" t="str">
        <f>IF('Testing information'!AK238="GGP-LD","K","")</f>
        <v/>
      </c>
      <c r="AD221" t="str">
        <f>IF('Testing information'!AK238="CHR","K","")</f>
        <v/>
      </c>
      <c r="AE221" t="str">
        <f>IF('Testing information'!AL238="GGP-uLD","K","")</f>
        <v/>
      </c>
      <c r="AF221" t="str">
        <f>IF('Testing information'!BA238="Run Panel","DP2","")</f>
        <v/>
      </c>
      <c r="AG221" t="str">
        <f t="shared" si="13"/>
        <v/>
      </c>
      <c r="AH221" s="28" t="str">
        <f t="shared" si="14"/>
        <v/>
      </c>
    </row>
    <row r="222" spans="1:34" ht="14.85" customHeight="1">
      <c r="A222" s="25" t="str">
        <f>IF('Testing information'!AE239="X",'Request Testing'!$C$10,"")</f>
        <v/>
      </c>
      <c r="B222" s="26" t="str">
        <f>IF('Testing information'!AM239="","",A222)</f>
        <v/>
      </c>
      <c r="C222" t="str">
        <f>IF('Testing information'!G239&gt;0,'Testing information'!G239,"")</f>
        <v/>
      </c>
      <c r="D222" s="23" t="str">
        <f>IF('Request Testing'!G239&lt;1,'Testing information'!B239,"")</f>
        <v/>
      </c>
      <c r="E222" t="str">
        <f>IF('Request Testing'!G239&lt;1,'Testing information'!AF239,"")</f>
        <v/>
      </c>
      <c r="F222" s="23" t="str">
        <f>IF(OR('Request Testing'!L239&gt;0,'Request Testing'!M239&gt;0,'Request Testing'!N239&gt;0,'Request Testing'!O239&gt;0),'Request Testing'!I239,"")</f>
        <v/>
      </c>
      <c r="G222" s="23" t="str">
        <f>IF('Testing information'!J239="","",'Testing information'!J239)</f>
        <v/>
      </c>
      <c r="H222" s="23" t="str">
        <f>IF(OR('Request Testing'!L239&gt;0,'Request Testing'!M239&gt;0,'Request Testing'!N239&gt;0,'Request Testing'!O239&gt;0),'Request Testing'!K239,"")</f>
        <v/>
      </c>
      <c r="I222" s="210" t="str">
        <f>IF('Testing information'!A239&gt;0,'Testing information'!A239,"")</f>
        <v/>
      </c>
      <c r="J222" s="27" t="str">
        <f>IF('Testing information'!AG239="BLOOD CARD","B",IF('Testing information'!AH239="Hair Card","H",IF('Testing information'!AI239="AllFlex Tags","T","")))</f>
        <v/>
      </c>
      <c r="K222" s="28" t="str">
        <f>IF('Request Testing'!J239&gt;0,IF(OR(Y222="K",AA222="K"),(CONCATENATE(AH222," ALTS ",'Request Testing'!J239))),AH222)</f>
        <v/>
      </c>
      <c r="L222" t="str">
        <f>IF('Testing information'!V239="AM","K","")</f>
        <v/>
      </c>
      <c r="M222" t="str">
        <f>IF('Testing information'!W239="NH","K","")</f>
        <v/>
      </c>
      <c r="N222" t="str">
        <f>IF('Testing information'!X239="CA","K","")</f>
        <v/>
      </c>
      <c r="O222" t="str">
        <f>IF('Testing information'!Y239="DD","K","")</f>
        <v/>
      </c>
      <c r="P222" t="str">
        <f>IF('Testing information'!AA239="PHA","K","")</f>
        <v/>
      </c>
      <c r="Q222" t="str">
        <f>IF('Testing information'!Z239="TH","K","")</f>
        <v/>
      </c>
      <c r="R222" t="str">
        <f>IF('Testing information'!AB239="OS","K","")</f>
        <v/>
      </c>
      <c r="S222" t="str">
        <f>IF('Testing information'!AR239="OH","K","")</f>
        <v/>
      </c>
      <c r="T222" s="23" t="str">
        <f>IF('Testing information'!Q239="","","K")</f>
        <v/>
      </c>
      <c r="U222" t="str">
        <f>IF('Testing information'!AQ239="RC","K","")</f>
        <v/>
      </c>
      <c r="V222" s="23" t="str">
        <f>IF('Testing information'!P239="","","K")</f>
        <v/>
      </c>
      <c r="W222" t="str">
        <f>IF('Testing information'!AS239="BVD","K","")</f>
        <v/>
      </c>
      <c r="X222" t="str">
        <f>IF('Testing information'!AP239="DL","K","")</f>
        <v/>
      </c>
      <c r="Y222" t="str">
        <f>IF('Testing information'!AM239="PV","K","")</f>
        <v/>
      </c>
      <c r="Z222" t="str">
        <f t="shared" si="15"/>
        <v/>
      </c>
      <c r="AA222" s="29" t="str">
        <f t="shared" si="12"/>
        <v/>
      </c>
      <c r="AB222" t="str">
        <f>IF('Testing information'!AJ239="GGP-HD","K","")</f>
        <v/>
      </c>
      <c r="AC222" t="str">
        <f>IF('Testing information'!AK239="GGP-LD","K","")</f>
        <v/>
      </c>
      <c r="AD222" t="str">
        <f>IF('Testing information'!AK239="CHR","K","")</f>
        <v/>
      </c>
      <c r="AE222" t="str">
        <f>IF('Testing information'!AL239="GGP-uLD","K","")</f>
        <v/>
      </c>
      <c r="AF222" t="str">
        <f>IF('Testing information'!BA239="Run Panel","DP2","")</f>
        <v/>
      </c>
      <c r="AG222" t="str">
        <f t="shared" si="13"/>
        <v/>
      </c>
      <c r="AH222" s="28" t="str">
        <f t="shared" si="14"/>
        <v/>
      </c>
    </row>
    <row r="223" spans="1:34" ht="14.85" customHeight="1">
      <c r="A223" s="25" t="str">
        <f>IF('Testing information'!AE240="X",'Request Testing'!$C$10,"")</f>
        <v/>
      </c>
      <c r="B223" s="26" t="str">
        <f>IF('Testing information'!AM240="","",A223)</f>
        <v/>
      </c>
      <c r="C223" t="str">
        <f>IF('Testing information'!G240&gt;0,'Testing information'!G240,"")</f>
        <v/>
      </c>
      <c r="D223" s="23" t="str">
        <f>IF('Request Testing'!G240&lt;1,'Testing information'!B240,"")</f>
        <v/>
      </c>
      <c r="E223" t="str">
        <f>IF('Request Testing'!G240&lt;1,'Testing information'!AF240,"")</f>
        <v/>
      </c>
      <c r="F223" s="23" t="str">
        <f>IF(OR('Request Testing'!L240&gt;0,'Request Testing'!M240&gt;0,'Request Testing'!N240&gt;0,'Request Testing'!O240&gt;0),'Request Testing'!I240,"")</f>
        <v/>
      </c>
      <c r="G223" s="23" t="str">
        <f>IF('Testing information'!J240="","",'Testing information'!J240)</f>
        <v/>
      </c>
      <c r="H223" s="23" t="str">
        <f>IF(OR('Request Testing'!L240&gt;0,'Request Testing'!M240&gt;0,'Request Testing'!N240&gt;0,'Request Testing'!O240&gt;0),'Request Testing'!K240,"")</f>
        <v/>
      </c>
      <c r="I223" s="210" t="str">
        <f>IF('Testing information'!A240&gt;0,'Testing information'!A240,"")</f>
        <v/>
      </c>
      <c r="J223" s="27" t="str">
        <f>IF('Testing information'!AG240="BLOOD CARD","B",IF('Testing information'!AH240="Hair Card","H",IF('Testing information'!AI240="AllFlex Tags","T","")))</f>
        <v/>
      </c>
      <c r="K223" s="28" t="str">
        <f>IF('Request Testing'!J240&gt;0,IF(OR(Y223="K",AA223="K"),(CONCATENATE(AH223," ALTS ",'Request Testing'!J240))),AH223)</f>
        <v/>
      </c>
      <c r="L223" t="str">
        <f>IF('Testing information'!V240="AM","K","")</f>
        <v/>
      </c>
      <c r="M223" t="str">
        <f>IF('Testing information'!W240="NH","K","")</f>
        <v/>
      </c>
      <c r="N223" t="str">
        <f>IF('Testing information'!X240="CA","K","")</f>
        <v/>
      </c>
      <c r="O223" t="str">
        <f>IF('Testing information'!Y240="DD","K","")</f>
        <v/>
      </c>
      <c r="P223" t="str">
        <f>IF('Testing information'!AA240="PHA","K","")</f>
        <v/>
      </c>
      <c r="Q223" t="str">
        <f>IF('Testing information'!Z240="TH","K","")</f>
        <v/>
      </c>
      <c r="R223" t="str">
        <f>IF('Testing information'!AB240="OS","K","")</f>
        <v/>
      </c>
      <c r="S223" t="str">
        <f>IF('Testing information'!AR240="OH","K","")</f>
        <v/>
      </c>
      <c r="T223" s="23" t="str">
        <f>IF('Testing information'!Q240="","","K")</f>
        <v/>
      </c>
      <c r="U223" t="str">
        <f>IF('Testing information'!AQ240="RC","K","")</f>
        <v/>
      </c>
      <c r="V223" s="23" t="str">
        <f>IF('Testing information'!P240="","","K")</f>
        <v/>
      </c>
      <c r="W223" t="str">
        <f>IF('Testing information'!AS240="BVD","K","")</f>
        <v/>
      </c>
      <c r="X223" t="str">
        <f>IF('Testing information'!AP240="DL","K","")</f>
        <v/>
      </c>
      <c r="Y223" t="str">
        <f>IF('Testing information'!AM240="PV","K","")</f>
        <v/>
      </c>
      <c r="Z223" t="str">
        <f t="shared" si="15"/>
        <v/>
      </c>
      <c r="AA223" s="29" t="str">
        <f t="shared" si="12"/>
        <v/>
      </c>
      <c r="AB223" t="str">
        <f>IF('Testing information'!AJ240="GGP-HD","K","")</f>
        <v/>
      </c>
      <c r="AC223" t="str">
        <f>IF('Testing information'!AK240="GGP-LD","K","")</f>
        <v/>
      </c>
      <c r="AD223" t="str">
        <f>IF('Testing information'!AK240="CHR","K","")</f>
        <v/>
      </c>
      <c r="AE223" t="str">
        <f>IF('Testing information'!AL240="GGP-uLD","K","")</f>
        <v/>
      </c>
      <c r="AF223" t="str">
        <f>IF('Testing information'!BA240="Run Panel","DP2","")</f>
        <v/>
      </c>
      <c r="AG223" t="str">
        <f t="shared" si="13"/>
        <v/>
      </c>
      <c r="AH223" s="28" t="str">
        <f t="shared" si="14"/>
        <v/>
      </c>
    </row>
    <row r="224" spans="1:34" ht="14.85" customHeight="1">
      <c r="A224" s="25" t="str">
        <f>IF('Testing information'!AE241="X",'Request Testing'!$C$10,"")</f>
        <v/>
      </c>
      <c r="B224" s="26" t="str">
        <f>IF('Testing information'!AM241="","",A224)</f>
        <v/>
      </c>
      <c r="C224" t="str">
        <f>IF('Testing information'!G241&gt;0,'Testing information'!G241,"")</f>
        <v/>
      </c>
      <c r="D224" s="23" t="str">
        <f>IF('Request Testing'!G241&lt;1,'Testing information'!B241,"")</f>
        <v/>
      </c>
      <c r="E224" t="str">
        <f>IF('Request Testing'!G241&lt;1,'Testing information'!AF241,"")</f>
        <v/>
      </c>
      <c r="F224" s="23" t="str">
        <f>IF(OR('Request Testing'!L241&gt;0,'Request Testing'!M241&gt;0,'Request Testing'!N241&gt;0,'Request Testing'!O241&gt;0),'Request Testing'!I241,"")</f>
        <v/>
      </c>
      <c r="G224" s="23" t="str">
        <f>IF('Testing information'!J241="","",'Testing information'!J241)</f>
        <v/>
      </c>
      <c r="H224" s="23" t="str">
        <f>IF(OR('Request Testing'!L241&gt;0,'Request Testing'!M241&gt;0,'Request Testing'!N241&gt;0,'Request Testing'!O241&gt;0),'Request Testing'!K241,"")</f>
        <v/>
      </c>
      <c r="I224" s="210" t="str">
        <f>IF('Testing information'!A241&gt;0,'Testing information'!A241,"")</f>
        <v/>
      </c>
      <c r="J224" s="27" t="str">
        <f>IF('Testing information'!AG241="BLOOD CARD","B",IF('Testing information'!AH241="Hair Card","H",IF('Testing information'!AI241="AllFlex Tags","T","")))</f>
        <v/>
      </c>
      <c r="K224" s="28" t="str">
        <f>IF('Request Testing'!J241&gt;0,IF(OR(Y224="K",AA224="K"),(CONCATENATE(AH224," ALTS ",'Request Testing'!J241))),AH224)</f>
        <v/>
      </c>
      <c r="L224" t="str">
        <f>IF('Testing information'!V241="AM","K","")</f>
        <v/>
      </c>
      <c r="M224" t="str">
        <f>IF('Testing information'!W241="NH","K","")</f>
        <v/>
      </c>
      <c r="N224" t="str">
        <f>IF('Testing information'!X241="CA","K","")</f>
        <v/>
      </c>
      <c r="O224" t="str">
        <f>IF('Testing information'!Y241="DD","K","")</f>
        <v/>
      </c>
      <c r="P224" t="str">
        <f>IF('Testing information'!AA241="PHA","K","")</f>
        <v/>
      </c>
      <c r="Q224" t="str">
        <f>IF('Testing information'!Z241="TH","K","")</f>
        <v/>
      </c>
      <c r="R224" t="str">
        <f>IF('Testing information'!AB241="OS","K","")</f>
        <v/>
      </c>
      <c r="S224" t="str">
        <f>IF('Testing information'!AR241="OH","K","")</f>
        <v/>
      </c>
      <c r="T224" s="23" t="str">
        <f>IF('Testing information'!Q241="","","K")</f>
        <v/>
      </c>
      <c r="U224" t="str">
        <f>IF('Testing information'!AQ241="RC","K","")</f>
        <v/>
      </c>
      <c r="V224" s="23" t="str">
        <f>IF('Testing information'!P241="","","K")</f>
        <v/>
      </c>
      <c r="W224" t="str">
        <f>IF('Testing information'!AS241="BVD","K","")</f>
        <v/>
      </c>
      <c r="X224" t="str">
        <f>IF('Testing information'!AP241="DL","K","")</f>
        <v/>
      </c>
      <c r="Y224" t="str">
        <f>IF('Testing information'!AM241="PV","K","")</f>
        <v/>
      </c>
      <c r="Z224" t="str">
        <f t="shared" si="15"/>
        <v/>
      </c>
      <c r="AA224" s="29" t="str">
        <f t="shared" si="12"/>
        <v/>
      </c>
      <c r="AB224" t="str">
        <f>IF('Testing information'!AJ241="GGP-HD","K","")</f>
        <v/>
      </c>
      <c r="AC224" t="str">
        <f>IF('Testing information'!AK241="GGP-LD","K","")</f>
        <v/>
      </c>
      <c r="AD224" t="str">
        <f>IF('Testing information'!AK241="CHR","K","")</f>
        <v/>
      </c>
      <c r="AE224" t="str">
        <f>IF('Testing information'!AL241="GGP-uLD","K","")</f>
        <v/>
      </c>
      <c r="AF224" t="str">
        <f>IF('Testing information'!BA241="Run Panel","DP2","")</f>
        <v/>
      </c>
      <c r="AG224" t="str">
        <f t="shared" si="13"/>
        <v/>
      </c>
      <c r="AH224" s="28" t="str">
        <f t="shared" si="14"/>
        <v/>
      </c>
    </row>
    <row r="225" spans="1:34" ht="14.85" customHeight="1">
      <c r="A225" s="25" t="str">
        <f>IF('Testing information'!AE242="X",'Request Testing'!$C$10,"")</f>
        <v/>
      </c>
      <c r="B225" s="26" t="str">
        <f>IF('Testing information'!AM242="","",A225)</f>
        <v/>
      </c>
      <c r="C225" t="str">
        <f>IF('Testing information'!G242&gt;0,'Testing information'!G242,"")</f>
        <v/>
      </c>
      <c r="D225" s="23" t="str">
        <f>IF('Request Testing'!G242&lt;1,'Testing information'!B242,"")</f>
        <v/>
      </c>
      <c r="E225" t="str">
        <f>IF('Request Testing'!G242&lt;1,'Testing information'!AF242,"")</f>
        <v/>
      </c>
      <c r="F225" s="23" t="str">
        <f>IF(OR('Request Testing'!L242&gt;0,'Request Testing'!M242&gt;0,'Request Testing'!N242&gt;0,'Request Testing'!O242&gt;0),'Request Testing'!I242,"")</f>
        <v/>
      </c>
      <c r="G225" s="23" t="str">
        <f>IF('Testing information'!J242="","",'Testing information'!J242)</f>
        <v/>
      </c>
      <c r="H225" s="23" t="str">
        <f>IF(OR('Request Testing'!L242&gt;0,'Request Testing'!M242&gt;0,'Request Testing'!N242&gt;0,'Request Testing'!O242&gt;0),'Request Testing'!K242,"")</f>
        <v/>
      </c>
      <c r="I225" s="210" t="str">
        <f>IF('Testing information'!A242&gt;0,'Testing information'!A242,"")</f>
        <v/>
      </c>
      <c r="J225" s="27" t="str">
        <f>IF('Testing information'!AG242="BLOOD CARD","B",IF('Testing information'!AH242="Hair Card","H",IF('Testing information'!AI242="AllFlex Tags","T","")))</f>
        <v/>
      </c>
      <c r="K225" s="28" t="str">
        <f>IF('Request Testing'!J242&gt;0,IF(OR(Y225="K",AA225="K"),(CONCATENATE(AH225," ALTS ",'Request Testing'!J242))),AH225)</f>
        <v/>
      </c>
      <c r="L225" t="str">
        <f>IF('Testing information'!V242="AM","K","")</f>
        <v/>
      </c>
      <c r="M225" t="str">
        <f>IF('Testing information'!W242="NH","K","")</f>
        <v/>
      </c>
      <c r="N225" t="str">
        <f>IF('Testing information'!X242="CA","K","")</f>
        <v/>
      </c>
      <c r="O225" t="str">
        <f>IF('Testing information'!Y242="DD","K","")</f>
        <v/>
      </c>
      <c r="P225" t="str">
        <f>IF('Testing information'!AA242="PHA","K","")</f>
        <v/>
      </c>
      <c r="Q225" t="str">
        <f>IF('Testing information'!Z242="TH","K","")</f>
        <v/>
      </c>
      <c r="R225" t="str">
        <f>IF('Testing information'!AB242="OS","K","")</f>
        <v/>
      </c>
      <c r="S225" t="str">
        <f>IF('Testing information'!AR242="OH","K","")</f>
        <v/>
      </c>
      <c r="T225" s="23" t="str">
        <f>IF('Testing information'!Q242="","","K")</f>
        <v/>
      </c>
      <c r="U225" t="str">
        <f>IF('Testing information'!AQ242="RC","K","")</f>
        <v/>
      </c>
      <c r="V225" s="23" t="str">
        <f>IF('Testing information'!P242="","","K")</f>
        <v/>
      </c>
      <c r="W225" t="str">
        <f>IF('Testing information'!AS242="BVD","K","")</f>
        <v/>
      </c>
      <c r="X225" t="str">
        <f>IF('Testing information'!AP242="DL","K","")</f>
        <v/>
      </c>
      <c r="Y225" t="str">
        <f>IF('Testing information'!AM242="PV","K","")</f>
        <v/>
      </c>
      <c r="Z225" t="str">
        <f t="shared" si="15"/>
        <v/>
      </c>
      <c r="AA225" s="29" t="str">
        <f t="shared" si="12"/>
        <v/>
      </c>
      <c r="AB225" t="str">
        <f>IF('Testing information'!AJ242="GGP-HD","K","")</f>
        <v/>
      </c>
      <c r="AC225" t="str">
        <f>IF('Testing information'!AK242="GGP-LD","K","")</f>
        <v/>
      </c>
      <c r="AD225" t="str">
        <f>IF('Testing information'!AK242="CHR","K","")</f>
        <v/>
      </c>
      <c r="AE225" t="str">
        <f>IF('Testing information'!AL242="GGP-uLD","K","")</f>
        <v/>
      </c>
      <c r="AF225" t="str">
        <f>IF('Testing information'!BA242="Run Panel","DP2","")</f>
        <v/>
      </c>
      <c r="AG225" t="str">
        <f t="shared" si="13"/>
        <v/>
      </c>
      <c r="AH225" s="28" t="str">
        <f t="shared" si="14"/>
        <v/>
      </c>
    </row>
    <row r="226" spans="1:34" ht="14.85" customHeight="1">
      <c r="A226" s="25" t="str">
        <f>IF('Testing information'!AE243="X",'Request Testing'!$C$10,"")</f>
        <v/>
      </c>
      <c r="B226" s="26" t="str">
        <f>IF('Testing information'!AM243="","",A226)</f>
        <v/>
      </c>
      <c r="C226" t="str">
        <f>IF('Testing information'!G243&gt;0,'Testing information'!G243,"")</f>
        <v/>
      </c>
      <c r="D226" s="23" t="str">
        <f>IF('Request Testing'!G243&lt;1,'Testing information'!B243,"")</f>
        <v/>
      </c>
      <c r="E226" t="str">
        <f>IF('Request Testing'!G243&lt;1,'Testing information'!AF243,"")</f>
        <v/>
      </c>
      <c r="F226" s="23" t="str">
        <f>IF(OR('Request Testing'!L243&gt;0,'Request Testing'!M243&gt;0,'Request Testing'!N243&gt;0,'Request Testing'!O243&gt;0),'Request Testing'!I243,"")</f>
        <v/>
      </c>
      <c r="G226" s="23" t="str">
        <f>IF('Testing information'!J243="","",'Testing information'!J243)</f>
        <v/>
      </c>
      <c r="H226" s="23" t="str">
        <f>IF(OR('Request Testing'!L243&gt;0,'Request Testing'!M243&gt;0,'Request Testing'!N243&gt;0,'Request Testing'!O243&gt;0),'Request Testing'!K243,"")</f>
        <v/>
      </c>
      <c r="I226" s="210" t="str">
        <f>IF('Testing information'!A243&gt;0,'Testing information'!A243,"")</f>
        <v/>
      </c>
      <c r="J226" s="27" t="str">
        <f>IF('Testing information'!AG243="BLOOD CARD","B",IF('Testing information'!AH243="Hair Card","H",IF('Testing information'!AI243="AllFlex Tags","T","")))</f>
        <v/>
      </c>
      <c r="K226" s="28" t="str">
        <f>IF('Request Testing'!J243&gt;0,IF(OR(Y226="K",AA226="K"),(CONCATENATE(AH226," ALTS ",'Request Testing'!J243))),AH226)</f>
        <v/>
      </c>
      <c r="L226" t="str">
        <f>IF('Testing information'!V243="AM","K","")</f>
        <v/>
      </c>
      <c r="M226" t="str">
        <f>IF('Testing information'!W243="NH","K","")</f>
        <v/>
      </c>
      <c r="N226" t="str">
        <f>IF('Testing information'!X243="CA","K","")</f>
        <v/>
      </c>
      <c r="O226" t="str">
        <f>IF('Testing information'!Y243="DD","K","")</f>
        <v/>
      </c>
      <c r="P226" t="str">
        <f>IF('Testing information'!AA243="PHA","K","")</f>
        <v/>
      </c>
      <c r="Q226" t="str">
        <f>IF('Testing information'!Z243="TH","K","")</f>
        <v/>
      </c>
      <c r="R226" t="str">
        <f>IF('Testing information'!AB243="OS","K","")</f>
        <v/>
      </c>
      <c r="S226" t="str">
        <f>IF('Testing information'!AR243="OH","K","")</f>
        <v/>
      </c>
      <c r="T226" s="23" t="str">
        <f>IF('Testing information'!Q243="","","K")</f>
        <v/>
      </c>
      <c r="U226" t="str">
        <f>IF('Testing information'!AQ243="RC","K","")</f>
        <v/>
      </c>
      <c r="V226" s="23" t="str">
        <f>IF('Testing information'!P243="","","K")</f>
        <v/>
      </c>
      <c r="W226" t="str">
        <f>IF('Testing information'!AS243="BVD","K","")</f>
        <v/>
      </c>
      <c r="X226" t="str">
        <f>IF('Testing information'!AP243="DL","K","")</f>
        <v/>
      </c>
      <c r="Y226" t="str">
        <f>IF('Testing information'!AM243="PV","K","")</f>
        <v/>
      </c>
      <c r="Z226" t="str">
        <f t="shared" si="15"/>
        <v/>
      </c>
      <c r="AA226" s="29" t="str">
        <f t="shared" si="12"/>
        <v/>
      </c>
      <c r="AB226" t="str">
        <f>IF('Testing information'!AJ243="GGP-HD","K","")</f>
        <v/>
      </c>
      <c r="AC226" t="str">
        <f>IF('Testing information'!AK243="GGP-LD","K","")</f>
        <v/>
      </c>
      <c r="AD226" t="str">
        <f>IF('Testing information'!AK243="CHR","K","")</f>
        <v/>
      </c>
      <c r="AE226" t="str">
        <f>IF('Testing information'!AL243="GGP-uLD","K","")</f>
        <v/>
      </c>
      <c r="AF226" t="str">
        <f>IF('Testing information'!BA243="Run Panel","DP2","")</f>
        <v/>
      </c>
      <c r="AG226" t="str">
        <f t="shared" si="13"/>
        <v/>
      </c>
      <c r="AH226" s="28" t="str">
        <f t="shared" si="14"/>
        <v/>
      </c>
    </row>
    <row r="227" spans="1:34" ht="14.85" customHeight="1">
      <c r="A227" s="25" t="str">
        <f>IF('Testing information'!AE244="X",'Request Testing'!$C$10,"")</f>
        <v/>
      </c>
      <c r="B227" s="26" t="str">
        <f>IF('Testing information'!AM244="","",A227)</f>
        <v/>
      </c>
      <c r="C227" t="str">
        <f>IF('Testing information'!G244&gt;0,'Testing information'!G244,"")</f>
        <v/>
      </c>
      <c r="D227" s="23" t="str">
        <f>IF('Request Testing'!G244&lt;1,'Testing information'!B244,"")</f>
        <v/>
      </c>
      <c r="E227" t="str">
        <f>IF('Request Testing'!G244&lt;1,'Testing information'!AF244,"")</f>
        <v/>
      </c>
      <c r="F227" s="23" t="str">
        <f>IF(OR('Request Testing'!L244&gt;0,'Request Testing'!M244&gt;0,'Request Testing'!N244&gt;0,'Request Testing'!O244&gt;0),'Request Testing'!I244,"")</f>
        <v/>
      </c>
      <c r="G227" s="23" t="str">
        <f>IF('Testing information'!J244="","",'Testing information'!J244)</f>
        <v/>
      </c>
      <c r="H227" s="23" t="str">
        <f>IF(OR('Request Testing'!L244&gt;0,'Request Testing'!M244&gt;0,'Request Testing'!N244&gt;0,'Request Testing'!O244&gt;0),'Request Testing'!K244,"")</f>
        <v/>
      </c>
      <c r="I227" s="210" t="str">
        <f>IF('Testing information'!A244&gt;0,'Testing information'!A244,"")</f>
        <v/>
      </c>
      <c r="J227" s="27" t="str">
        <f>IF('Testing information'!AG244="BLOOD CARD","B",IF('Testing information'!AH244="Hair Card","H",IF('Testing information'!AI244="AllFlex Tags","T","")))</f>
        <v/>
      </c>
      <c r="K227" s="28" t="str">
        <f>IF('Request Testing'!J244&gt;0,IF(OR(Y227="K",AA227="K"),(CONCATENATE(AH227," ALTS ",'Request Testing'!J244))),AH227)</f>
        <v/>
      </c>
      <c r="L227" t="str">
        <f>IF('Testing information'!V244="AM","K","")</f>
        <v/>
      </c>
      <c r="M227" t="str">
        <f>IF('Testing information'!W244="NH","K","")</f>
        <v/>
      </c>
      <c r="N227" t="str">
        <f>IF('Testing information'!X244="CA","K","")</f>
        <v/>
      </c>
      <c r="O227" t="str">
        <f>IF('Testing information'!Y244="DD","K","")</f>
        <v/>
      </c>
      <c r="P227" t="str">
        <f>IF('Testing information'!AA244="PHA","K","")</f>
        <v/>
      </c>
      <c r="Q227" t="str">
        <f>IF('Testing information'!Z244="TH","K","")</f>
        <v/>
      </c>
      <c r="R227" t="str">
        <f>IF('Testing information'!AB244="OS","K","")</f>
        <v/>
      </c>
      <c r="S227" t="str">
        <f>IF('Testing information'!AR244="OH","K","")</f>
        <v/>
      </c>
      <c r="T227" s="23" t="str">
        <f>IF('Testing information'!Q244="","","K")</f>
        <v/>
      </c>
      <c r="U227" t="str">
        <f>IF('Testing information'!AQ244="RC","K","")</f>
        <v/>
      </c>
      <c r="V227" s="23" t="str">
        <f>IF('Testing information'!P244="","","K")</f>
        <v/>
      </c>
      <c r="W227" t="str">
        <f>IF('Testing information'!AS244="BVD","K","")</f>
        <v/>
      </c>
      <c r="X227" t="str">
        <f>IF('Testing information'!AP244="DL","K","")</f>
        <v/>
      </c>
      <c r="Y227" t="str">
        <f>IF('Testing information'!AM244="PV","K","")</f>
        <v/>
      </c>
      <c r="Z227" t="str">
        <f t="shared" si="15"/>
        <v/>
      </c>
      <c r="AA227" s="29" t="str">
        <f t="shared" si="12"/>
        <v/>
      </c>
      <c r="AB227" t="str">
        <f>IF('Testing information'!AJ244="GGP-HD","K","")</f>
        <v/>
      </c>
      <c r="AC227" t="str">
        <f>IF('Testing information'!AK244="GGP-LD","K","")</f>
        <v/>
      </c>
      <c r="AD227" t="str">
        <f>IF('Testing information'!AK244="CHR","K","")</f>
        <v/>
      </c>
      <c r="AE227" t="str">
        <f>IF('Testing information'!AL244="GGP-uLD","K","")</f>
        <v/>
      </c>
      <c r="AF227" t="str">
        <f>IF('Testing information'!BA244="Run Panel","DP2","")</f>
        <v/>
      </c>
      <c r="AG227" t="str">
        <f t="shared" si="13"/>
        <v/>
      </c>
      <c r="AH227" s="28" t="str">
        <f t="shared" si="14"/>
        <v/>
      </c>
    </row>
    <row r="228" spans="1:34" ht="14.85" customHeight="1">
      <c r="A228" s="25" t="str">
        <f>IF('Testing information'!AE245="X",'Request Testing'!$C$10,"")</f>
        <v/>
      </c>
      <c r="B228" s="26" t="str">
        <f>IF('Testing information'!AM245="","",A228)</f>
        <v/>
      </c>
      <c r="C228" t="str">
        <f>IF('Testing information'!G245&gt;0,'Testing information'!G245,"")</f>
        <v/>
      </c>
      <c r="D228" s="23" t="str">
        <f>IF('Request Testing'!G245&lt;1,'Testing information'!B245,"")</f>
        <v/>
      </c>
      <c r="E228" t="str">
        <f>IF('Request Testing'!G245&lt;1,'Testing information'!AF245,"")</f>
        <v/>
      </c>
      <c r="F228" s="23" t="str">
        <f>IF(OR('Request Testing'!L245&gt;0,'Request Testing'!M245&gt;0,'Request Testing'!N245&gt;0,'Request Testing'!O245&gt;0),'Request Testing'!I245,"")</f>
        <v/>
      </c>
      <c r="G228" s="23" t="str">
        <f>IF('Testing information'!J245="","",'Testing information'!J245)</f>
        <v/>
      </c>
      <c r="H228" s="23" t="str">
        <f>IF(OR('Request Testing'!L245&gt;0,'Request Testing'!M245&gt;0,'Request Testing'!N245&gt;0,'Request Testing'!O245&gt;0),'Request Testing'!K245,"")</f>
        <v/>
      </c>
      <c r="I228" s="210" t="str">
        <f>IF('Testing information'!A245&gt;0,'Testing information'!A245,"")</f>
        <v/>
      </c>
      <c r="J228" s="27" t="str">
        <f>IF('Testing information'!AG245="BLOOD CARD","B",IF('Testing information'!AH245="Hair Card","H",IF('Testing information'!AI245="AllFlex Tags","T","")))</f>
        <v/>
      </c>
      <c r="K228" s="28" t="str">
        <f>IF('Request Testing'!J245&gt;0,IF(OR(Y228="K",AA228="K"),(CONCATENATE(AH228," ALTS ",'Request Testing'!J245))),AH228)</f>
        <v/>
      </c>
      <c r="L228" t="str">
        <f>IF('Testing information'!V245="AM","K","")</f>
        <v/>
      </c>
      <c r="M228" t="str">
        <f>IF('Testing information'!W245="NH","K","")</f>
        <v/>
      </c>
      <c r="N228" t="str">
        <f>IF('Testing information'!X245="CA","K","")</f>
        <v/>
      </c>
      <c r="O228" t="str">
        <f>IF('Testing information'!Y245="DD","K","")</f>
        <v/>
      </c>
      <c r="P228" t="str">
        <f>IF('Testing information'!AA245="PHA","K","")</f>
        <v/>
      </c>
      <c r="Q228" t="str">
        <f>IF('Testing information'!Z245="TH","K","")</f>
        <v/>
      </c>
      <c r="R228" t="str">
        <f>IF('Testing information'!AB245="OS","K","")</f>
        <v/>
      </c>
      <c r="S228" t="str">
        <f>IF('Testing information'!AR245="OH","K","")</f>
        <v/>
      </c>
      <c r="T228" s="23" t="str">
        <f>IF('Testing information'!Q245="","","K")</f>
        <v/>
      </c>
      <c r="U228" t="str">
        <f>IF('Testing information'!AQ245="RC","K","")</f>
        <v/>
      </c>
      <c r="V228" s="23" t="str">
        <f>IF('Testing information'!P245="","","K")</f>
        <v/>
      </c>
      <c r="W228" t="str">
        <f>IF('Testing information'!AS245="BVD","K","")</f>
        <v/>
      </c>
      <c r="X228" t="str">
        <f>IF('Testing information'!AP245="DL","K","")</f>
        <v/>
      </c>
      <c r="Y228" t="str">
        <f>IF('Testing information'!AM245="PV","K","")</f>
        <v/>
      </c>
      <c r="Z228" t="str">
        <f t="shared" si="15"/>
        <v/>
      </c>
      <c r="AA228" s="29" t="str">
        <f t="shared" si="12"/>
        <v/>
      </c>
      <c r="AB228" t="str">
        <f>IF('Testing information'!AJ245="GGP-HD","K","")</f>
        <v/>
      </c>
      <c r="AC228" t="str">
        <f>IF('Testing information'!AK245="GGP-LD","K","")</f>
        <v/>
      </c>
      <c r="AD228" t="str">
        <f>IF('Testing information'!AK245="CHR","K","")</f>
        <v/>
      </c>
      <c r="AE228" t="str">
        <f>IF('Testing information'!AL245="GGP-uLD","K","")</f>
        <v/>
      </c>
      <c r="AF228" t="str">
        <f>IF('Testing information'!BA245="Run Panel","DP2","")</f>
        <v/>
      </c>
      <c r="AG228" t="str">
        <f t="shared" si="13"/>
        <v/>
      </c>
      <c r="AH228" s="28" t="str">
        <f t="shared" si="14"/>
        <v/>
      </c>
    </row>
    <row r="229" spans="1:34" ht="14.85" customHeight="1">
      <c r="A229" s="25" t="str">
        <f>IF('Testing information'!AE246="X",'Request Testing'!$C$10,"")</f>
        <v/>
      </c>
      <c r="B229" s="26" t="str">
        <f>IF('Testing information'!AM246="","",A229)</f>
        <v/>
      </c>
      <c r="C229" t="str">
        <f>IF('Testing information'!G246&gt;0,'Testing information'!G246,"")</f>
        <v/>
      </c>
      <c r="D229" s="23" t="str">
        <f>IF('Request Testing'!G246&lt;1,'Testing information'!B246,"")</f>
        <v/>
      </c>
      <c r="E229" t="str">
        <f>IF('Request Testing'!G246&lt;1,'Testing information'!AF246,"")</f>
        <v/>
      </c>
      <c r="F229" s="23" t="str">
        <f>IF(OR('Request Testing'!L246&gt;0,'Request Testing'!M246&gt;0,'Request Testing'!N246&gt;0,'Request Testing'!O246&gt;0),'Request Testing'!I246,"")</f>
        <v/>
      </c>
      <c r="G229" s="23" t="str">
        <f>IF('Testing information'!J246="","",'Testing information'!J246)</f>
        <v/>
      </c>
      <c r="H229" s="23" t="str">
        <f>IF(OR('Request Testing'!L246&gt;0,'Request Testing'!M246&gt;0,'Request Testing'!N246&gt;0,'Request Testing'!O246&gt;0),'Request Testing'!K246,"")</f>
        <v/>
      </c>
      <c r="I229" s="210" t="str">
        <f>IF('Testing information'!A246&gt;0,'Testing information'!A246,"")</f>
        <v/>
      </c>
      <c r="J229" s="27" t="str">
        <f>IF('Testing information'!AG246="BLOOD CARD","B",IF('Testing information'!AH246="Hair Card","H",IF('Testing information'!AI246="AllFlex Tags","T","")))</f>
        <v/>
      </c>
      <c r="K229" s="28" t="str">
        <f>IF('Request Testing'!J246&gt;0,IF(OR(Y229="K",AA229="K"),(CONCATENATE(AH229," ALTS ",'Request Testing'!J246))),AH229)</f>
        <v/>
      </c>
      <c r="L229" t="str">
        <f>IF('Testing information'!V246="AM","K","")</f>
        <v/>
      </c>
      <c r="M229" t="str">
        <f>IF('Testing information'!W246="NH","K","")</f>
        <v/>
      </c>
      <c r="N229" t="str">
        <f>IF('Testing information'!X246="CA","K","")</f>
        <v/>
      </c>
      <c r="O229" t="str">
        <f>IF('Testing information'!Y246="DD","K","")</f>
        <v/>
      </c>
      <c r="P229" t="str">
        <f>IF('Testing information'!AA246="PHA","K","")</f>
        <v/>
      </c>
      <c r="Q229" t="str">
        <f>IF('Testing information'!Z246="TH","K","")</f>
        <v/>
      </c>
      <c r="R229" t="str">
        <f>IF('Testing information'!AB246="OS","K","")</f>
        <v/>
      </c>
      <c r="S229" t="str">
        <f>IF('Testing information'!AR246="OH","K","")</f>
        <v/>
      </c>
      <c r="T229" s="23" t="str">
        <f>IF('Testing information'!Q246="","","K")</f>
        <v/>
      </c>
      <c r="U229" t="str">
        <f>IF('Testing information'!AQ246="RC","K","")</f>
        <v/>
      </c>
      <c r="V229" s="23" t="str">
        <f>IF('Testing information'!P246="","","K")</f>
        <v/>
      </c>
      <c r="W229" t="str">
        <f>IF('Testing information'!AS246="BVD","K","")</f>
        <v/>
      </c>
      <c r="X229" t="str">
        <f>IF('Testing information'!AP246="DL","K","")</f>
        <v/>
      </c>
      <c r="Y229" t="str">
        <f>IF('Testing information'!AM246="PV","K","")</f>
        <v/>
      </c>
      <c r="Z229" t="str">
        <f t="shared" si="15"/>
        <v/>
      </c>
      <c r="AA229" s="29" t="str">
        <f t="shared" si="12"/>
        <v/>
      </c>
      <c r="AB229" t="str">
        <f>IF('Testing information'!AJ246="GGP-HD","K","")</f>
        <v/>
      </c>
      <c r="AC229" t="str">
        <f>IF('Testing information'!AK246="GGP-LD","K","")</f>
        <v/>
      </c>
      <c r="AD229" t="str">
        <f>IF('Testing information'!AK246="CHR","K","")</f>
        <v/>
      </c>
      <c r="AE229" t="str">
        <f>IF('Testing information'!AL246="GGP-uLD","K","")</f>
        <v/>
      </c>
      <c r="AF229" t="str">
        <f>IF('Testing information'!BA246="Run Panel","DP2","")</f>
        <v/>
      </c>
      <c r="AG229" t="str">
        <f t="shared" si="13"/>
        <v/>
      </c>
      <c r="AH229" s="28" t="str">
        <f t="shared" si="14"/>
        <v/>
      </c>
    </row>
    <row r="230" spans="1:34" ht="14.85" customHeight="1">
      <c r="A230" s="25" t="str">
        <f>IF('Testing information'!AE247="X",'Request Testing'!$C$10,"")</f>
        <v/>
      </c>
      <c r="B230" s="26" t="str">
        <f>IF('Testing information'!AM247="","",A230)</f>
        <v/>
      </c>
      <c r="C230" t="str">
        <f>IF('Testing information'!G247&gt;0,'Testing information'!G247,"")</f>
        <v/>
      </c>
      <c r="D230" s="23" t="str">
        <f>IF('Request Testing'!G247&lt;1,'Testing information'!B247,"")</f>
        <v/>
      </c>
      <c r="E230" t="str">
        <f>IF('Request Testing'!G247&lt;1,'Testing information'!AF247,"")</f>
        <v/>
      </c>
      <c r="F230" s="23" t="str">
        <f>IF(OR('Request Testing'!L247&gt;0,'Request Testing'!M247&gt;0,'Request Testing'!N247&gt;0,'Request Testing'!O247&gt;0),'Request Testing'!I247,"")</f>
        <v/>
      </c>
      <c r="G230" s="23" t="str">
        <f>IF('Testing information'!J247="","",'Testing information'!J247)</f>
        <v/>
      </c>
      <c r="H230" s="23" t="str">
        <f>IF(OR('Request Testing'!L247&gt;0,'Request Testing'!M247&gt;0,'Request Testing'!N247&gt;0,'Request Testing'!O247&gt;0),'Request Testing'!K247,"")</f>
        <v/>
      </c>
      <c r="I230" s="210" t="str">
        <f>IF('Testing information'!A247&gt;0,'Testing information'!A247,"")</f>
        <v/>
      </c>
      <c r="J230" s="27" t="str">
        <f>IF('Testing information'!AG247="BLOOD CARD","B",IF('Testing information'!AH247="Hair Card","H",IF('Testing information'!AI247="AllFlex Tags","T","")))</f>
        <v/>
      </c>
      <c r="K230" s="28" t="str">
        <f>IF('Request Testing'!J247&gt;0,IF(OR(Y230="K",AA230="K"),(CONCATENATE(AH230," ALTS ",'Request Testing'!J247))),AH230)</f>
        <v/>
      </c>
      <c r="L230" t="str">
        <f>IF('Testing information'!V247="AM","K","")</f>
        <v/>
      </c>
      <c r="M230" t="str">
        <f>IF('Testing information'!W247="NH","K","")</f>
        <v/>
      </c>
      <c r="N230" t="str">
        <f>IF('Testing information'!X247="CA","K","")</f>
        <v/>
      </c>
      <c r="O230" t="str">
        <f>IF('Testing information'!Y247="DD","K","")</f>
        <v/>
      </c>
      <c r="P230" t="str">
        <f>IF('Testing information'!AA247="PHA","K","")</f>
        <v/>
      </c>
      <c r="Q230" t="str">
        <f>IF('Testing information'!Z247="TH","K","")</f>
        <v/>
      </c>
      <c r="R230" t="str">
        <f>IF('Testing information'!AB247="OS","K","")</f>
        <v/>
      </c>
      <c r="S230" t="str">
        <f>IF('Testing information'!AR247="OH","K","")</f>
        <v/>
      </c>
      <c r="T230" s="23" t="str">
        <f>IF('Testing information'!Q247="","","K")</f>
        <v/>
      </c>
      <c r="U230" t="str">
        <f>IF('Testing information'!AQ247="RC","K","")</f>
        <v/>
      </c>
      <c r="V230" s="23" t="str">
        <f>IF('Testing information'!P247="","","K")</f>
        <v/>
      </c>
      <c r="W230" t="str">
        <f>IF('Testing information'!AS247="BVD","K","")</f>
        <v/>
      </c>
      <c r="X230" t="str">
        <f>IF('Testing information'!AP247="DL","K","")</f>
        <v/>
      </c>
      <c r="Y230" t="str">
        <f>IF('Testing information'!AM247="PV","K","")</f>
        <v/>
      </c>
      <c r="Z230" t="str">
        <f t="shared" si="15"/>
        <v/>
      </c>
      <c r="AA230" s="29" t="str">
        <f t="shared" si="12"/>
        <v/>
      </c>
      <c r="AB230" t="str">
        <f>IF('Testing information'!AJ247="GGP-HD","K","")</f>
        <v/>
      </c>
      <c r="AC230" t="str">
        <f>IF('Testing information'!AK247="GGP-LD","K","")</f>
        <v/>
      </c>
      <c r="AD230" t="str">
        <f>IF('Testing information'!AK247="CHR","K","")</f>
        <v/>
      </c>
      <c r="AE230" t="str">
        <f>IF('Testing information'!AL247="GGP-uLD","K","")</f>
        <v/>
      </c>
      <c r="AF230" t="str">
        <f>IF('Testing information'!BA247="Run Panel","DP2","")</f>
        <v/>
      </c>
      <c r="AG230" t="str">
        <f t="shared" si="13"/>
        <v/>
      </c>
      <c r="AH230" s="28" t="str">
        <f t="shared" si="14"/>
        <v/>
      </c>
    </row>
    <row r="231" spans="1:34" ht="14.85" customHeight="1">
      <c r="A231" s="25" t="str">
        <f>IF('Testing information'!AE248="X",'Request Testing'!$C$10,"")</f>
        <v/>
      </c>
      <c r="B231" s="26" t="str">
        <f>IF('Testing information'!AM248="","",A231)</f>
        <v/>
      </c>
      <c r="C231" t="str">
        <f>IF('Testing information'!G248&gt;0,'Testing information'!G248,"")</f>
        <v/>
      </c>
      <c r="D231" s="23" t="str">
        <f>IF('Request Testing'!G248&lt;1,'Testing information'!B248,"")</f>
        <v/>
      </c>
      <c r="E231" t="str">
        <f>IF('Request Testing'!G248&lt;1,'Testing information'!AF248,"")</f>
        <v/>
      </c>
      <c r="F231" s="23" t="str">
        <f>IF(OR('Request Testing'!L248&gt;0,'Request Testing'!M248&gt;0,'Request Testing'!N248&gt;0,'Request Testing'!O248&gt;0),'Request Testing'!I248,"")</f>
        <v/>
      </c>
      <c r="G231" s="23" t="str">
        <f>IF('Testing information'!J248="","",'Testing information'!J248)</f>
        <v/>
      </c>
      <c r="H231" s="23" t="str">
        <f>IF(OR('Request Testing'!L248&gt;0,'Request Testing'!M248&gt;0,'Request Testing'!N248&gt;0,'Request Testing'!O248&gt;0),'Request Testing'!K248,"")</f>
        <v/>
      </c>
      <c r="I231" s="210" t="str">
        <f>IF('Testing information'!A248&gt;0,'Testing information'!A248,"")</f>
        <v/>
      </c>
      <c r="J231" s="27" t="str">
        <f>IF('Testing information'!AG248="BLOOD CARD","B",IF('Testing information'!AH248="Hair Card","H",IF('Testing information'!AI248="AllFlex Tags","T","")))</f>
        <v/>
      </c>
      <c r="K231" s="28" t="str">
        <f>IF('Request Testing'!J248&gt;0,IF(OR(Y231="K",AA231="K"),(CONCATENATE(AH231," ALTS ",'Request Testing'!J248))),AH231)</f>
        <v/>
      </c>
      <c r="L231" t="str">
        <f>IF('Testing information'!V248="AM","K","")</f>
        <v/>
      </c>
      <c r="M231" t="str">
        <f>IF('Testing information'!W248="NH","K","")</f>
        <v/>
      </c>
      <c r="N231" t="str">
        <f>IF('Testing information'!X248="CA","K","")</f>
        <v/>
      </c>
      <c r="O231" t="str">
        <f>IF('Testing information'!Y248="DD","K","")</f>
        <v/>
      </c>
      <c r="P231" t="str">
        <f>IF('Testing information'!AA248="PHA","K","")</f>
        <v/>
      </c>
      <c r="Q231" t="str">
        <f>IF('Testing information'!Z248="TH","K","")</f>
        <v/>
      </c>
      <c r="R231" t="str">
        <f>IF('Testing information'!AB248="OS","K","")</f>
        <v/>
      </c>
      <c r="S231" t="str">
        <f>IF('Testing information'!AR248="OH","K","")</f>
        <v/>
      </c>
      <c r="T231" s="23" t="str">
        <f>IF('Testing information'!Q248="","","K")</f>
        <v/>
      </c>
      <c r="U231" t="str">
        <f>IF('Testing information'!AQ248="RC","K","")</f>
        <v/>
      </c>
      <c r="V231" s="23" t="str">
        <f>IF('Testing information'!P248="","","K")</f>
        <v/>
      </c>
      <c r="W231" t="str">
        <f>IF('Testing information'!AS248="BVD","K","")</f>
        <v/>
      </c>
      <c r="X231" t="str">
        <f>IF('Testing information'!AP248="DL","K","")</f>
        <v/>
      </c>
      <c r="Y231" t="str">
        <f>IF('Testing information'!AM248="PV","K","")</f>
        <v/>
      </c>
      <c r="Z231" t="str">
        <f t="shared" si="15"/>
        <v/>
      </c>
      <c r="AA231" s="29" t="str">
        <f t="shared" si="12"/>
        <v/>
      </c>
      <c r="AB231" t="str">
        <f>IF('Testing information'!AJ248="GGP-HD","K","")</f>
        <v/>
      </c>
      <c r="AC231" t="str">
        <f>IF('Testing information'!AK248="GGP-LD","K","")</f>
        <v/>
      </c>
      <c r="AD231" t="str">
        <f>IF('Testing information'!AK248="CHR","K","")</f>
        <v/>
      </c>
      <c r="AE231" t="str">
        <f>IF('Testing information'!AL248="GGP-uLD","K","")</f>
        <v/>
      </c>
      <c r="AF231" t="str">
        <f>IF('Testing information'!BA248="Run Panel","DP2","")</f>
        <v/>
      </c>
      <c r="AG231" t="str">
        <f t="shared" si="13"/>
        <v/>
      </c>
      <c r="AH231" s="28" t="str">
        <f t="shared" si="14"/>
        <v/>
      </c>
    </row>
    <row r="232" spans="1:34" ht="14.85" customHeight="1">
      <c r="A232" s="25" t="str">
        <f>IF('Testing information'!AE249="X",'Request Testing'!$C$10,"")</f>
        <v/>
      </c>
      <c r="B232" s="26" t="str">
        <f>IF('Testing information'!AM249="","",A232)</f>
        <v/>
      </c>
      <c r="C232" t="str">
        <f>IF('Testing information'!G249&gt;0,'Testing information'!G249,"")</f>
        <v/>
      </c>
      <c r="D232" s="23" t="str">
        <f>IF('Request Testing'!G249&lt;1,'Testing information'!B249,"")</f>
        <v/>
      </c>
      <c r="E232" t="str">
        <f>IF('Request Testing'!G249&lt;1,'Testing information'!AF249,"")</f>
        <v/>
      </c>
      <c r="F232" s="23" t="str">
        <f>IF(OR('Request Testing'!L249&gt;0,'Request Testing'!M249&gt;0,'Request Testing'!N249&gt;0,'Request Testing'!O249&gt;0),'Request Testing'!I249,"")</f>
        <v/>
      </c>
      <c r="G232" s="23" t="str">
        <f>IF('Testing information'!J249="","",'Testing information'!J249)</f>
        <v/>
      </c>
      <c r="H232" s="23" t="str">
        <f>IF(OR('Request Testing'!L249&gt;0,'Request Testing'!M249&gt;0,'Request Testing'!N249&gt;0,'Request Testing'!O249&gt;0),'Request Testing'!K249,"")</f>
        <v/>
      </c>
      <c r="I232" s="210" t="str">
        <f>IF('Testing information'!A249&gt;0,'Testing information'!A249,"")</f>
        <v/>
      </c>
      <c r="J232" s="27" t="str">
        <f>IF('Testing information'!AG249="BLOOD CARD","B",IF('Testing information'!AH249="Hair Card","H",IF('Testing information'!AI249="AllFlex Tags","T","")))</f>
        <v/>
      </c>
      <c r="K232" s="28" t="str">
        <f>IF('Request Testing'!J249&gt;0,IF(OR(Y232="K",AA232="K"),(CONCATENATE(AH232," ALTS ",'Request Testing'!J249))),AH232)</f>
        <v/>
      </c>
      <c r="L232" t="str">
        <f>IF('Testing information'!V249="AM","K","")</f>
        <v/>
      </c>
      <c r="M232" t="str">
        <f>IF('Testing information'!W249="NH","K","")</f>
        <v/>
      </c>
      <c r="N232" t="str">
        <f>IF('Testing information'!X249="CA","K","")</f>
        <v/>
      </c>
      <c r="O232" t="str">
        <f>IF('Testing information'!Y249="DD","K","")</f>
        <v/>
      </c>
      <c r="P232" t="str">
        <f>IF('Testing information'!AA249="PHA","K","")</f>
        <v/>
      </c>
      <c r="Q232" t="str">
        <f>IF('Testing information'!Z249="TH","K","")</f>
        <v/>
      </c>
      <c r="R232" t="str">
        <f>IF('Testing information'!AB249="OS","K","")</f>
        <v/>
      </c>
      <c r="S232" t="str">
        <f>IF('Testing information'!AR249="OH","K","")</f>
        <v/>
      </c>
      <c r="T232" s="23" t="str">
        <f>IF('Testing information'!Q249="","","K")</f>
        <v/>
      </c>
      <c r="U232" t="str">
        <f>IF('Testing information'!AQ249="RC","K","")</f>
        <v/>
      </c>
      <c r="V232" s="23" t="str">
        <f>IF('Testing information'!P249="","","K")</f>
        <v/>
      </c>
      <c r="W232" t="str">
        <f>IF('Testing information'!AS249="BVD","K","")</f>
        <v/>
      </c>
      <c r="X232" t="str">
        <f>IF('Testing information'!AP249="DL","K","")</f>
        <v/>
      </c>
      <c r="Y232" t="str">
        <f>IF('Testing information'!AM249="PV","K","")</f>
        <v/>
      </c>
      <c r="Z232" t="str">
        <f t="shared" si="15"/>
        <v/>
      </c>
      <c r="AA232" s="29" t="str">
        <f t="shared" si="12"/>
        <v/>
      </c>
      <c r="AB232" t="str">
        <f>IF('Testing information'!AJ249="GGP-HD","K","")</f>
        <v/>
      </c>
      <c r="AC232" t="str">
        <f>IF('Testing information'!AK249="GGP-LD","K","")</f>
        <v/>
      </c>
      <c r="AD232" t="str">
        <f>IF('Testing information'!AK249="CHR","K","")</f>
        <v/>
      </c>
      <c r="AE232" t="str">
        <f>IF('Testing information'!AL249="GGP-uLD","K","")</f>
        <v/>
      </c>
      <c r="AF232" t="str">
        <f>IF('Testing information'!BA249="Run Panel","DP2","")</f>
        <v/>
      </c>
      <c r="AG232" t="str">
        <f t="shared" si="13"/>
        <v/>
      </c>
      <c r="AH232" s="28" t="str">
        <f t="shared" si="14"/>
        <v/>
      </c>
    </row>
    <row r="233" spans="1:34" ht="14.85" customHeight="1">
      <c r="A233" s="25" t="str">
        <f>IF('Testing information'!AE250="X",'Request Testing'!$C$10,"")</f>
        <v/>
      </c>
      <c r="B233" s="26" t="str">
        <f>IF('Testing information'!AM250="","",A233)</f>
        <v/>
      </c>
      <c r="C233" t="str">
        <f>IF('Testing information'!G250&gt;0,'Testing information'!G250,"")</f>
        <v/>
      </c>
      <c r="D233" s="23" t="str">
        <f>IF('Request Testing'!G250&lt;1,'Testing information'!B250,"")</f>
        <v/>
      </c>
      <c r="E233" t="str">
        <f>IF('Request Testing'!G250&lt;1,'Testing information'!AF250,"")</f>
        <v/>
      </c>
      <c r="F233" s="23" t="str">
        <f>IF(OR('Request Testing'!L250&gt;0,'Request Testing'!M250&gt;0,'Request Testing'!N250&gt;0,'Request Testing'!O250&gt;0),'Request Testing'!I250,"")</f>
        <v/>
      </c>
      <c r="G233" s="23" t="str">
        <f>IF('Testing information'!J250="","",'Testing information'!J250)</f>
        <v/>
      </c>
      <c r="H233" s="23" t="str">
        <f>IF(OR('Request Testing'!L250&gt;0,'Request Testing'!M250&gt;0,'Request Testing'!N250&gt;0,'Request Testing'!O250&gt;0),'Request Testing'!K250,"")</f>
        <v/>
      </c>
      <c r="I233" s="210" t="str">
        <f>IF('Testing information'!A250&gt;0,'Testing information'!A250,"")</f>
        <v/>
      </c>
      <c r="J233" s="27" t="str">
        <f>IF('Testing information'!AG250="BLOOD CARD","B",IF('Testing information'!AH250="Hair Card","H",IF('Testing information'!AI250="AllFlex Tags","T","")))</f>
        <v/>
      </c>
      <c r="K233" s="28" t="str">
        <f>IF('Request Testing'!J250&gt;0,IF(OR(Y233="K",AA233="K"),(CONCATENATE(AH233," ALTS ",'Request Testing'!J250))),AH233)</f>
        <v/>
      </c>
      <c r="L233" t="str">
        <f>IF('Testing information'!V250="AM","K","")</f>
        <v/>
      </c>
      <c r="M233" t="str">
        <f>IF('Testing information'!W250="NH","K","")</f>
        <v/>
      </c>
      <c r="N233" t="str">
        <f>IF('Testing information'!X250="CA","K","")</f>
        <v/>
      </c>
      <c r="O233" t="str">
        <f>IF('Testing information'!Y250="DD","K","")</f>
        <v/>
      </c>
      <c r="P233" t="str">
        <f>IF('Testing information'!AA250="PHA","K","")</f>
        <v/>
      </c>
      <c r="Q233" t="str">
        <f>IF('Testing information'!Z250="TH","K","")</f>
        <v/>
      </c>
      <c r="R233" t="str">
        <f>IF('Testing information'!AB250="OS","K","")</f>
        <v/>
      </c>
      <c r="S233" t="str">
        <f>IF('Testing information'!AR250="OH","K","")</f>
        <v/>
      </c>
      <c r="T233" s="23" t="str">
        <f>IF('Testing information'!Q250="","","K")</f>
        <v/>
      </c>
      <c r="U233" t="str">
        <f>IF('Testing information'!AQ250="RC","K","")</f>
        <v/>
      </c>
      <c r="V233" s="23" t="str">
        <f>IF('Testing information'!P250="","","K")</f>
        <v/>
      </c>
      <c r="W233" t="str">
        <f>IF('Testing information'!AS250="BVD","K","")</f>
        <v/>
      </c>
      <c r="X233" t="str">
        <f>IF('Testing information'!AP250="DL","K","")</f>
        <v/>
      </c>
      <c r="Y233" t="str">
        <f>IF('Testing information'!AM250="PV","K","")</f>
        <v/>
      </c>
      <c r="Z233" t="str">
        <f t="shared" si="15"/>
        <v/>
      </c>
      <c r="AA233" s="29" t="str">
        <f t="shared" si="12"/>
        <v/>
      </c>
      <c r="AB233" t="str">
        <f>IF('Testing information'!AJ250="GGP-HD","K","")</f>
        <v/>
      </c>
      <c r="AC233" t="str">
        <f>IF('Testing information'!AK250="GGP-LD","K","")</f>
        <v/>
      </c>
      <c r="AD233" t="str">
        <f>IF('Testing information'!AK250="CHR","K","")</f>
        <v/>
      </c>
      <c r="AE233" t="str">
        <f>IF('Testing information'!AL250="GGP-uLD","K","")</f>
        <v/>
      </c>
      <c r="AF233" t="str">
        <f>IF('Testing information'!BA250="Run Panel","DP2","")</f>
        <v/>
      </c>
      <c r="AG233" t="str">
        <f t="shared" si="13"/>
        <v/>
      </c>
      <c r="AH233" s="28" t="str">
        <f t="shared" si="14"/>
        <v/>
      </c>
    </row>
    <row r="234" spans="1:34" ht="14.85" customHeight="1">
      <c r="A234" s="25" t="str">
        <f>IF('Testing information'!AE251="X",'Request Testing'!$C$10,"")</f>
        <v/>
      </c>
      <c r="B234" s="26" t="str">
        <f>IF('Testing information'!AM251="","",A234)</f>
        <v/>
      </c>
      <c r="C234" t="str">
        <f>IF('Testing information'!G251&gt;0,'Testing information'!G251,"")</f>
        <v/>
      </c>
      <c r="D234" s="23" t="str">
        <f>IF('Request Testing'!G251&lt;1,'Testing information'!B251,"")</f>
        <v/>
      </c>
      <c r="E234" t="str">
        <f>IF('Request Testing'!G251&lt;1,'Testing information'!AF251,"")</f>
        <v/>
      </c>
      <c r="F234" s="23" t="str">
        <f>IF(OR('Request Testing'!L251&gt;0,'Request Testing'!M251&gt;0,'Request Testing'!N251&gt;0,'Request Testing'!O251&gt;0),'Request Testing'!I251,"")</f>
        <v/>
      </c>
      <c r="G234" s="23" t="str">
        <f>IF('Testing information'!J251="","",'Testing information'!J251)</f>
        <v/>
      </c>
      <c r="H234" s="23" t="str">
        <f>IF(OR('Request Testing'!L251&gt;0,'Request Testing'!M251&gt;0,'Request Testing'!N251&gt;0,'Request Testing'!O251&gt;0),'Request Testing'!K251,"")</f>
        <v/>
      </c>
      <c r="I234" s="210" t="str">
        <f>IF('Testing information'!A251&gt;0,'Testing information'!A251,"")</f>
        <v/>
      </c>
      <c r="J234" s="27" t="str">
        <f>IF('Testing information'!AG251="BLOOD CARD","B",IF('Testing information'!AH251="Hair Card","H",IF('Testing information'!AI251="AllFlex Tags","T","")))</f>
        <v/>
      </c>
      <c r="K234" s="28" t="str">
        <f>IF('Request Testing'!J251&gt;0,IF(OR(Y234="K",AA234="K"),(CONCATENATE(AH234," ALTS ",'Request Testing'!J251))),AH234)</f>
        <v/>
      </c>
      <c r="L234" t="str">
        <f>IF('Testing information'!V251="AM","K","")</f>
        <v/>
      </c>
      <c r="M234" t="str">
        <f>IF('Testing information'!W251="NH","K","")</f>
        <v/>
      </c>
      <c r="N234" t="str">
        <f>IF('Testing information'!X251="CA","K","")</f>
        <v/>
      </c>
      <c r="O234" t="str">
        <f>IF('Testing information'!Y251="DD","K","")</f>
        <v/>
      </c>
      <c r="P234" t="str">
        <f>IF('Testing information'!AA251="PHA","K","")</f>
        <v/>
      </c>
      <c r="Q234" t="str">
        <f>IF('Testing information'!Z251="TH","K","")</f>
        <v/>
      </c>
      <c r="R234" t="str">
        <f>IF('Testing information'!AB251="OS","K","")</f>
        <v/>
      </c>
      <c r="S234" t="str">
        <f>IF('Testing information'!AR251="OH","K","")</f>
        <v/>
      </c>
      <c r="T234" s="23" t="str">
        <f>IF('Testing information'!Q251="","","K")</f>
        <v/>
      </c>
      <c r="U234" t="str">
        <f>IF('Testing information'!AQ251="RC","K","")</f>
        <v/>
      </c>
      <c r="V234" s="23" t="str">
        <f>IF('Testing information'!P251="","","K")</f>
        <v/>
      </c>
      <c r="W234" t="str">
        <f>IF('Testing information'!AS251="BVD","K","")</f>
        <v/>
      </c>
      <c r="X234" t="str">
        <f>IF('Testing information'!AP251="DL","K","")</f>
        <v/>
      </c>
      <c r="Y234" t="str">
        <f>IF('Testing information'!AM251="PV","K","")</f>
        <v/>
      </c>
      <c r="Z234" t="str">
        <f t="shared" si="15"/>
        <v/>
      </c>
      <c r="AA234" s="29" t="str">
        <f t="shared" si="12"/>
        <v/>
      </c>
      <c r="AB234" t="str">
        <f>IF('Testing information'!AJ251="GGP-HD","K","")</f>
        <v/>
      </c>
      <c r="AC234" t="str">
        <f>IF('Testing information'!AK251="GGP-LD","K","")</f>
        <v/>
      </c>
      <c r="AD234" t="str">
        <f>IF('Testing information'!AK251="CHR","K","")</f>
        <v/>
      </c>
      <c r="AE234" t="str">
        <f>IF('Testing information'!AL251="GGP-uLD","K","")</f>
        <v/>
      </c>
      <c r="AF234" t="str">
        <f>IF('Testing information'!BA251="Run Panel","DP2","")</f>
        <v/>
      </c>
      <c r="AG234" t="str">
        <f t="shared" si="13"/>
        <v/>
      </c>
      <c r="AH234" s="28" t="str">
        <f t="shared" si="14"/>
        <v/>
      </c>
    </row>
    <row r="235" spans="1:34" ht="14.85" customHeight="1">
      <c r="A235" s="25" t="str">
        <f>IF('Testing information'!AE252="X",'Request Testing'!$C$10,"")</f>
        <v/>
      </c>
      <c r="B235" s="26" t="str">
        <f>IF('Testing information'!AM252="","",A235)</f>
        <v/>
      </c>
      <c r="C235" t="str">
        <f>IF('Testing information'!G252&gt;0,'Testing information'!G252,"")</f>
        <v/>
      </c>
      <c r="D235" s="23" t="str">
        <f>IF('Request Testing'!G252&lt;1,'Testing information'!B252,"")</f>
        <v/>
      </c>
      <c r="E235" t="str">
        <f>IF('Request Testing'!G252&lt;1,'Testing information'!AF252,"")</f>
        <v/>
      </c>
      <c r="F235" s="23" t="str">
        <f>IF(OR('Request Testing'!L252&gt;0,'Request Testing'!M252&gt;0,'Request Testing'!N252&gt;0,'Request Testing'!O252&gt;0),'Request Testing'!I252,"")</f>
        <v/>
      </c>
      <c r="G235" s="23" t="str">
        <f>IF('Testing information'!J252="","",'Testing information'!J252)</f>
        <v/>
      </c>
      <c r="H235" s="23" t="str">
        <f>IF(OR('Request Testing'!L252&gt;0,'Request Testing'!M252&gt;0,'Request Testing'!N252&gt;0,'Request Testing'!O252&gt;0),'Request Testing'!K252,"")</f>
        <v/>
      </c>
      <c r="I235" s="210" t="str">
        <f>IF('Testing information'!A252&gt;0,'Testing information'!A252,"")</f>
        <v/>
      </c>
      <c r="J235" s="27" t="str">
        <f>IF('Testing information'!AG252="BLOOD CARD","B",IF('Testing information'!AH252="Hair Card","H",IF('Testing information'!AI252="AllFlex Tags","T","")))</f>
        <v/>
      </c>
      <c r="K235" s="28" t="str">
        <f>IF('Request Testing'!J252&gt;0,IF(OR(Y235="K",AA235="K"),(CONCATENATE(AH235," ALTS ",'Request Testing'!J252))),AH235)</f>
        <v/>
      </c>
      <c r="L235" t="str">
        <f>IF('Testing information'!V252="AM","K","")</f>
        <v/>
      </c>
      <c r="M235" t="str">
        <f>IF('Testing information'!W252="NH","K","")</f>
        <v/>
      </c>
      <c r="N235" t="str">
        <f>IF('Testing information'!X252="CA","K","")</f>
        <v/>
      </c>
      <c r="O235" t="str">
        <f>IF('Testing information'!Y252="DD","K","")</f>
        <v/>
      </c>
      <c r="P235" t="str">
        <f>IF('Testing information'!AA252="PHA","K","")</f>
        <v/>
      </c>
      <c r="Q235" t="str">
        <f>IF('Testing information'!Z252="TH","K","")</f>
        <v/>
      </c>
      <c r="R235" t="str">
        <f>IF('Testing information'!AB252="OS","K","")</f>
        <v/>
      </c>
      <c r="S235" t="str">
        <f>IF('Testing information'!AR252="OH","K","")</f>
        <v/>
      </c>
      <c r="T235" s="23" t="str">
        <f>IF('Testing information'!Q252="","","K")</f>
        <v/>
      </c>
      <c r="U235" t="str">
        <f>IF('Testing information'!AQ252="RC","K","")</f>
        <v/>
      </c>
      <c r="V235" s="23" t="str">
        <f>IF('Testing information'!P252="","","K")</f>
        <v/>
      </c>
      <c r="W235" t="str">
        <f>IF('Testing information'!AS252="BVD","K","")</f>
        <v/>
      </c>
      <c r="X235" t="str">
        <f>IF('Testing information'!AP252="DL","K","")</f>
        <v/>
      </c>
      <c r="Y235" t="str">
        <f>IF('Testing information'!AM252="PV","K","")</f>
        <v/>
      </c>
      <c r="Z235" t="str">
        <f t="shared" si="15"/>
        <v/>
      </c>
      <c r="AA235" s="29" t="str">
        <f t="shared" si="12"/>
        <v/>
      </c>
      <c r="AB235" t="str">
        <f>IF('Testing information'!AJ252="GGP-HD","K","")</f>
        <v/>
      </c>
      <c r="AC235" t="str">
        <f>IF('Testing information'!AK252="GGP-LD","K","")</f>
        <v/>
      </c>
      <c r="AD235" t="str">
        <f>IF('Testing information'!AK252="CHR","K","")</f>
        <v/>
      </c>
      <c r="AE235" t="str">
        <f>IF('Testing information'!AL252="GGP-uLD","K","")</f>
        <v/>
      </c>
      <c r="AF235" t="str">
        <f>IF('Testing information'!BA252="Run Panel","DP2","")</f>
        <v/>
      </c>
      <c r="AG235" t="str">
        <f t="shared" si="13"/>
        <v/>
      </c>
      <c r="AH235" s="28" t="str">
        <f t="shared" si="14"/>
        <v/>
      </c>
    </row>
    <row r="236" spans="1:34" ht="14.85" customHeight="1">
      <c r="A236" s="25" t="str">
        <f>IF('Testing information'!AE253="X",'Request Testing'!$C$10,"")</f>
        <v/>
      </c>
      <c r="B236" s="26" t="str">
        <f>IF('Testing information'!AM253="","",A236)</f>
        <v/>
      </c>
      <c r="C236" t="str">
        <f>IF('Testing information'!G253&gt;0,'Testing information'!G253,"")</f>
        <v/>
      </c>
      <c r="D236" s="23" t="str">
        <f>IF('Request Testing'!G253&lt;1,'Testing information'!B253,"")</f>
        <v/>
      </c>
      <c r="E236" t="str">
        <f>IF('Request Testing'!G253&lt;1,'Testing information'!AF253,"")</f>
        <v/>
      </c>
      <c r="F236" s="23" t="str">
        <f>IF(OR('Request Testing'!L253&gt;0,'Request Testing'!M253&gt;0,'Request Testing'!N253&gt;0,'Request Testing'!O253&gt;0),'Request Testing'!I253,"")</f>
        <v/>
      </c>
      <c r="G236" s="23" t="str">
        <f>IF('Testing information'!J253="","",'Testing information'!J253)</f>
        <v/>
      </c>
      <c r="H236" s="23" t="str">
        <f>IF(OR('Request Testing'!L253&gt;0,'Request Testing'!M253&gt;0,'Request Testing'!N253&gt;0,'Request Testing'!O253&gt;0),'Request Testing'!K253,"")</f>
        <v/>
      </c>
      <c r="I236" s="210" t="str">
        <f>IF('Testing information'!A253&gt;0,'Testing information'!A253,"")</f>
        <v/>
      </c>
      <c r="J236" s="27" t="str">
        <f>IF('Testing information'!AG253="BLOOD CARD","B",IF('Testing information'!AH253="Hair Card","H",IF('Testing information'!AI253="AllFlex Tags","T","")))</f>
        <v/>
      </c>
      <c r="K236" s="28" t="str">
        <f>IF('Request Testing'!J253&gt;0,IF(OR(Y236="K",AA236="K"),(CONCATENATE(AH236," ALTS ",'Request Testing'!J253))),AH236)</f>
        <v/>
      </c>
      <c r="L236" t="str">
        <f>IF('Testing information'!V253="AM","K","")</f>
        <v/>
      </c>
      <c r="M236" t="str">
        <f>IF('Testing information'!W253="NH","K","")</f>
        <v/>
      </c>
      <c r="N236" t="str">
        <f>IF('Testing information'!X253="CA","K","")</f>
        <v/>
      </c>
      <c r="O236" t="str">
        <f>IF('Testing information'!Y253="DD","K","")</f>
        <v/>
      </c>
      <c r="P236" t="str">
        <f>IF('Testing information'!AA253="PHA","K","")</f>
        <v/>
      </c>
      <c r="Q236" t="str">
        <f>IF('Testing information'!Z253="TH","K","")</f>
        <v/>
      </c>
      <c r="R236" t="str">
        <f>IF('Testing information'!AB253="OS","K","")</f>
        <v/>
      </c>
      <c r="S236" t="str">
        <f>IF('Testing information'!AR253="OH","K","")</f>
        <v/>
      </c>
      <c r="T236" s="23" t="str">
        <f>IF('Testing information'!Q253="","","K")</f>
        <v/>
      </c>
      <c r="U236" t="str">
        <f>IF('Testing information'!AQ253="RC","K","")</f>
        <v/>
      </c>
      <c r="V236" s="23" t="str">
        <f>IF('Testing information'!P253="","","K")</f>
        <v/>
      </c>
      <c r="W236" t="str">
        <f>IF('Testing information'!AS253="BVD","K","")</f>
        <v/>
      </c>
      <c r="X236" t="str">
        <f>IF('Testing information'!AP253="DL","K","")</f>
        <v/>
      </c>
      <c r="Y236" t="str">
        <f>IF('Testing information'!AM253="PV","K","")</f>
        <v/>
      </c>
      <c r="Z236" t="str">
        <f t="shared" si="15"/>
        <v/>
      </c>
      <c r="AA236" s="29" t="str">
        <f t="shared" si="12"/>
        <v/>
      </c>
      <c r="AB236" t="str">
        <f>IF('Testing information'!AJ253="GGP-HD","K","")</f>
        <v/>
      </c>
      <c r="AC236" t="str">
        <f>IF('Testing information'!AK253="GGP-LD","K","")</f>
        <v/>
      </c>
      <c r="AD236" t="str">
        <f>IF('Testing information'!AK253="CHR","K","")</f>
        <v/>
      </c>
      <c r="AE236" t="str">
        <f>IF('Testing information'!AL253="GGP-uLD","K","")</f>
        <v/>
      </c>
      <c r="AF236" t="str">
        <f>IF('Testing information'!BA253="Run Panel","DP2","")</f>
        <v/>
      </c>
      <c r="AG236" t="str">
        <f t="shared" si="13"/>
        <v/>
      </c>
      <c r="AH236" s="28" t="str">
        <f t="shared" si="14"/>
        <v/>
      </c>
    </row>
    <row r="237" spans="1:34" ht="14.85" customHeight="1">
      <c r="A237" s="25" t="str">
        <f>IF('Testing information'!AE254="X",'Request Testing'!$C$10,"")</f>
        <v/>
      </c>
      <c r="B237" s="26" t="str">
        <f>IF('Testing information'!AM254="","",A237)</f>
        <v/>
      </c>
      <c r="C237" t="str">
        <f>IF('Testing information'!G254&gt;0,'Testing information'!G254,"")</f>
        <v/>
      </c>
      <c r="D237" s="23" t="str">
        <f>IF('Request Testing'!G254&lt;1,'Testing information'!B254,"")</f>
        <v/>
      </c>
      <c r="E237" t="str">
        <f>IF('Request Testing'!G254&lt;1,'Testing information'!AF254,"")</f>
        <v/>
      </c>
      <c r="F237" s="23" t="str">
        <f>IF(OR('Request Testing'!L254&gt;0,'Request Testing'!M254&gt;0,'Request Testing'!N254&gt;0,'Request Testing'!O254&gt;0),'Request Testing'!I254,"")</f>
        <v/>
      </c>
      <c r="G237" s="23" t="str">
        <f>IF('Testing information'!J254="","",'Testing information'!J254)</f>
        <v/>
      </c>
      <c r="H237" s="23" t="str">
        <f>IF(OR('Request Testing'!L254&gt;0,'Request Testing'!M254&gt;0,'Request Testing'!N254&gt;0,'Request Testing'!O254&gt;0),'Request Testing'!K254,"")</f>
        <v/>
      </c>
      <c r="I237" s="210" t="str">
        <f>IF('Testing information'!A254&gt;0,'Testing information'!A254,"")</f>
        <v/>
      </c>
      <c r="J237" s="27" t="str">
        <f>IF('Testing information'!AG254="BLOOD CARD","B",IF('Testing information'!AH254="Hair Card","H",IF('Testing information'!AI254="AllFlex Tags","T","")))</f>
        <v/>
      </c>
      <c r="K237" s="28" t="str">
        <f>IF('Request Testing'!J254&gt;0,IF(OR(Y237="K",AA237="K"),(CONCATENATE(AH237," ALTS ",'Request Testing'!J254))),AH237)</f>
        <v/>
      </c>
      <c r="L237" t="str">
        <f>IF('Testing information'!V254="AM","K","")</f>
        <v/>
      </c>
      <c r="M237" t="str">
        <f>IF('Testing information'!W254="NH","K","")</f>
        <v/>
      </c>
      <c r="N237" t="str">
        <f>IF('Testing information'!X254="CA","K","")</f>
        <v/>
      </c>
      <c r="O237" t="str">
        <f>IF('Testing information'!Y254="DD","K","")</f>
        <v/>
      </c>
      <c r="P237" t="str">
        <f>IF('Testing information'!AA254="PHA","K","")</f>
        <v/>
      </c>
      <c r="Q237" t="str">
        <f>IF('Testing information'!Z254="TH","K","")</f>
        <v/>
      </c>
      <c r="R237" t="str">
        <f>IF('Testing information'!AB254="OS","K","")</f>
        <v/>
      </c>
      <c r="S237" t="str">
        <f>IF('Testing information'!AR254="OH","K","")</f>
        <v/>
      </c>
      <c r="T237" s="23" t="str">
        <f>IF('Testing information'!Q254="","","K")</f>
        <v/>
      </c>
      <c r="U237" t="str">
        <f>IF('Testing information'!AQ254="RC","K","")</f>
        <v/>
      </c>
      <c r="V237" s="23" t="str">
        <f>IF('Testing information'!P254="","","K")</f>
        <v/>
      </c>
      <c r="W237" t="str">
        <f>IF('Testing information'!AS254="BVD","K","")</f>
        <v/>
      </c>
      <c r="X237" t="str">
        <f>IF('Testing information'!AP254="DL","K","")</f>
        <v/>
      </c>
      <c r="Y237" t="str">
        <f>IF('Testing information'!AM254="PV","K","")</f>
        <v/>
      </c>
      <c r="Z237" t="str">
        <f t="shared" si="15"/>
        <v/>
      </c>
      <c r="AA237" s="29" t="str">
        <f t="shared" si="12"/>
        <v/>
      </c>
      <c r="AB237" t="str">
        <f>IF('Testing information'!AJ254="GGP-HD","K","")</f>
        <v/>
      </c>
      <c r="AC237" t="str">
        <f>IF('Testing information'!AK254="GGP-LD","K","")</f>
        <v/>
      </c>
      <c r="AD237" t="str">
        <f>IF('Testing information'!AK254="CHR","K","")</f>
        <v/>
      </c>
      <c r="AE237" t="str">
        <f>IF('Testing information'!AL254="GGP-uLD","K","")</f>
        <v/>
      </c>
      <c r="AF237" t="str">
        <f>IF('Testing information'!BA254="Run Panel","DP2","")</f>
        <v/>
      </c>
      <c r="AG237" t="str">
        <f t="shared" si="13"/>
        <v/>
      </c>
      <c r="AH237" s="28" t="str">
        <f t="shared" si="14"/>
        <v/>
      </c>
    </row>
    <row r="238" spans="1:34" ht="14.85" customHeight="1">
      <c r="A238" s="25" t="str">
        <f>IF('Testing information'!AE255="X",'Request Testing'!$C$10,"")</f>
        <v/>
      </c>
      <c r="B238" s="26" t="str">
        <f>IF('Testing information'!AM255="","",A238)</f>
        <v/>
      </c>
      <c r="C238" t="str">
        <f>IF('Testing information'!G255&gt;0,'Testing information'!G255,"")</f>
        <v/>
      </c>
      <c r="D238" s="23" t="str">
        <f>IF('Request Testing'!G255&lt;1,'Testing information'!B255,"")</f>
        <v/>
      </c>
      <c r="E238" t="str">
        <f>IF('Request Testing'!G255&lt;1,'Testing information'!AF255,"")</f>
        <v/>
      </c>
      <c r="F238" s="23" t="str">
        <f>IF(OR('Request Testing'!L255&gt;0,'Request Testing'!M255&gt;0,'Request Testing'!N255&gt;0,'Request Testing'!O255&gt;0),'Request Testing'!I255,"")</f>
        <v/>
      </c>
      <c r="G238" s="23" t="str">
        <f>IF('Testing information'!J255="","",'Testing information'!J255)</f>
        <v/>
      </c>
      <c r="H238" s="23" t="str">
        <f>IF(OR('Request Testing'!L255&gt;0,'Request Testing'!M255&gt;0,'Request Testing'!N255&gt;0,'Request Testing'!O255&gt;0),'Request Testing'!K255,"")</f>
        <v/>
      </c>
      <c r="I238" s="210" t="str">
        <f>IF('Testing information'!A255&gt;0,'Testing information'!A255,"")</f>
        <v/>
      </c>
      <c r="J238" s="27" t="str">
        <f>IF('Testing information'!AG255="BLOOD CARD","B",IF('Testing information'!AH255="Hair Card","H",IF('Testing information'!AI255="AllFlex Tags","T","")))</f>
        <v/>
      </c>
      <c r="K238" s="28" t="str">
        <f>IF('Request Testing'!J255&gt;0,IF(OR(Y238="K",AA238="K"),(CONCATENATE(AH238," ALTS ",'Request Testing'!J255))),AH238)</f>
        <v/>
      </c>
      <c r="L238" t="str">
        <f>IF('Testing information'!V255="AM","K","")</f>
        <v/>
      </c>
      <c r="M238" t="str">
        <f>IF('Testing information'!W255="NH","K","")</f>
        <v/>
      </c>
      <c r="N238" t="str">
        <f>IF('Testing information'!X255="CA","K","")</f>
        <v/>
      </c>
      <c r="O238" t="str">
        <f>IF('Testing information'!Y255="DD","K","")</f>
        <v/>
      </c>
      <c r="P238" t="str">
        <f>IF('Testing information'!AA255="PHA","K","")</f>
        <v/>
      </c>
      <c r="Q238" t="str">
        <f>IF('Testing information'!Z255="TH","K","")</f>
        <v/>
      </c>
      <c r="R238" t="str">
        <f>IF('Testing information'!AB255="OS","K","")</f>
        <v/>
      </c>
      <c r="S238" t="str">
        <f>IF('Testing information'!AR255="OH","K","")</f>
        <v/>
      </c>
      <c r="T238" s="23" t="str">
        <f>IF('Testing information'!Q255="","","K")</f>
        <v/>
      </c>
      <c r="U238" t="str">
        <f>IF('Testing information'!AQ255="RC","K","")</f>
        <v/>
      </c>
      <c r="V238" s="23" t="str">
        <f>IF('Testing information'!P255="","","K")</f>
        <v/>
      </c>
      <c r="W238" t="str">
        <f>IF('Testing information'!AS255="BVD","K","")</f>
        <v/>
      </c>
      <c r="X238" t="str">
        <f>IF('Testing information'!AP255="DL","K","")</f>
        <v/>
      </c>
      <c r="Y238" t="str">
        <f>IF('Testing information'!AM255="PV","K","")</f>
        <v/>
      </c>
      <c r="Z238" t="str">
        <f t="shared" si="15"/>
        <v/>
      </c>
      <c r="AA238" s="29" t="str">
        <f t="shared" si="12"/>
        <v/>
      </c>
      <c r="AB238" t="str">
        <f>IF('Testing information'!AJ255="GGP-HD","K","")</f>
        <v/>
      </c>
      <c r="AC238" t="str">
        <f>IF('Testing information'!AK255="GGP-LD","K","")</f>
        <v/>
      </c>
      <c r="AD238" t="str">
        <f>IF('Testing information'!AK255="CHR","K","")</f>
        <v/>
      </c>
      <c r="AE238" t="str">
        <f>IF('Testing information'!AL255="GGP-uLD","K","")</f>
        <v/>
      </c>
      <c r="AF238" t="str">
        <f>IF('Testing information'!BA255="Run Panel","DP2","")</f>
        <v/>
      </c>
      <c r="AG238" t="str">
        <f t="shared" si="13"/>
        <v/>
      </c>
      <c r="AH238" s="28" t="str">
        <f t="shared" si="14"/>
        <v/>
      </c>
    </row>
    <row r="239" spans="1:34" ht="14.85" customHeight="1">
      <c r="A239" s="25" t="str">
        <f>IF('Testing information'!AE256="X",'Request Testing'!$C$10,"")</f>
        <v/>
      </c>
      <c r="B239" s="26" t="str">
        <f>IF('Testing information'!AM256="","",A239)</f>
        <v/>
      </c>
      <c r="C239" t="str">
        <f>IF('Testing information'!G256&gt;0,'Testing information'!G256,"")</f>
        <v/>
      </c>
      <c r="D239" s="23" t="str">
        <f>IF('Request Testing'!G256&lt;1,'Testing information'!B256,"")</f>
        <v/>
      </c>
      <c r="E239" t="str">
        <f>IF('Request Testing'!G256&lt;1,'Testing information'!AF256,"")</f>
        <v/>
      </c>
      <c r="F239" s="23" t="str">
        <f>IF(OR('Request Testing'!L256&gt;0,'Request Testing'!M256&gt;0,'Request Testing'!N256&gt;0,'Request Testing'!O256&gt;0),'Request Testing'!I256,"")</f>
        <v/>
      </c>
      <c r="G239" s="23" t="str">
        <f>IF('Testing information'!J256="","",'Testing information'!J256)</f>
        <v/>
      </c>
      <c r="H239" s="23" t="str">
        <f>IF(OR('Request Testing'!L256&gt;0,'Request Testing'!M256&gt;0,'Request Testing'!N256&gt;0,'Request Testing'!O256&gt;0),'Request Testing'!K256,"")</f>
        <v/>
      </c>
      <c r="I239" s="210" t="str">
        <f>IF('Testing information'!A256&gt;0,'Testing information'!A256,"")</f>
        <v/>
      </c>
      <c r="J239" s="27" t="str">
        <f>IF('Testing information'!AG256="BLOOD CARD","B",IF('Testing information'!AH256="Hair Card","H",IF('Testing information'!AI256="AllFlex Tags","T","")))</f>
        <v/>
      </c>
      <c r="K239" s="28" t="str">
        <f>IF('Request Testing'!J256&gt;0,IF(OR(Y239="K",AA239="K"),(CONCATENATE(AH239," ALTS ",'Request Testing'!J256))),AH239)</f>
        <v/>
      </c>
      <c r="L239" t="str">
        <f>IF('Testing information'!V256="AM","K","")</f>
        <v/>
      </c>
      <c r="M239" t="str">
        <f>IF('Testing information'!W256="NH","K","")</f>
        <v/>
      </c>
      <c r="N239" t="str">
        <f>IF('Testing information'!X256="CA","K","")</f>
        <v/>
      </c>
      <c r="O239" t="str">
        <f>IF('Testing information'!Y256="DD","K","")</f>
        <v/>
      </c>
      <c r="P239" t="str">
        <f>IF('Testing information'!AA256="PHA","K","")</f>
        <v/>
      </c>
      <c r="Q239" t="str">
        <f>IF('Testing information'!Z256="TH","K","")</f>
        <v/>
      </c>
      <c r="R239" t="str">
        <f>IF('Testing information'!AB256="OS","K","")</f>
        <v/>
      </c>
      <c r="S239" t="str">
        <f>IF('Testing information'!AR256="OH","K","")</f>
        <v/>
      </c>
      <c r="T239" s="23" t="str">
        <f>IF('Testing information'!Q256="","","K")</f>
        <v/>
      </c>
      <c r="U239" t="str">
        <f>IF('Testing information'!AQ256="RC","K","")</f>
        <v/>
      </c>
      <c r="V239" s="23" t="str">
        <f>IF('Testing information'!P256="","","K")</f>
        <v/>
      </c>
      <c r="W239" t="str">
        <f>IF('Testing information'!AS256="BVD","K","")</f>
        <v/>
      </c>
      <c r="X239" t="str">
        <f>IF('Testing information'!AP256="DL","K","")</f>
        <v/>
      </c>
      <c r="Y239" t="str">
        <f>IF('Testing information'!AM256="PV","K","")</f>
        <v/>
      </c>
      <c r="Z239" t="str">
        <f t="shared" si="15"/>
        <v/>
      </c>
      <c r="AA239" s="29" t="str">
        <f t="shared" si="12"/>
        <v/>
      </c>
      <c r="AB239" t="str">
        <f>IF('Testing information'!AJ256="GGP-HD","K","")</f>
        <v/>
      </c>
      <c r="AC239" t="str">
        <f>IF('Testing information'!AK256="GGP-LD","K","")</f>
        <v/>
      </c>
      <c r="AD239" t="str">
        <f>IF('Testing information'!AK256="CHR","K","")</f>
        <v/>
      </c>
      <c r="AE239" t="str">
        <f>IF('Testing information'!AL256="GGP-uLD","K","")</f>
        <v/>
      </c>
      <c r="AF239" t="str">
        <f>IF('Testing information'!BA256="Run Panel","DP2","")</f>
        <v/>
      </c>
      <c r="AG239" t="str">
        <f t="shared" si="13"/>
        <v/>
      </c>
      <c r="AH239" s="28" t="str">
        <f t="shared" si="14"/>
        <v/>
      </c>
    </row>
    <row r="240" spans="1:34" ht="14.85" customHeight="1">
      <c r="A240" s="25" t="str">
        <f>IF('Testing information'!AE257="X",'Request Testing'!$C$10,"")</f>
        <v/>
      </c>
      <c r="B240" s="26" t="str">
        <f>IF('Testing information'!AM257="","",A240)</f>
        <v/>
      </c>
      <c r="C240" t="str">
        <f>IF('Testing information'!G257&gt;0,'Testing information'!G257,"")</f>
        <v/>
      </c>
      <c r="D240" s="23" t="str">
        <f>IF('Request Testing'!G257&lt;1,'Testing information'!B257,"")</f>
        <v/>
      </c>
      <c r="E240" t="str">
        <f>IF('Request Testing'!G257&lt;1,'Testing information'!AF257,"")</f>
        <v/>
      </c>
      <c r="F240" s="23" t="str">
        <f>IF(OR('Request Testing'!L257&gt;0,'Request Testing'!M257&gt;0,'Request Testing'!N257&gt;0,'Request Testing'!O257&gt;0),'Request Testing'!I257,"")</f>
        <v/>
      </c>
      <c r="G240" s="23" t="str">
        <f>IF('Testing information'!J257="","",'Testing information'!J257)</f>
        <v/>
      </c>
      <c r="H240" s="23" t="str">
        <f>IF(OR('Request Testing'!L257&gt;0,'Request Testing'!M257&gt;0,'Request Testing'!N257&gt;0,'Request Testing'!O257&gt;0),'Request Testing'!K257,"")</f>
        <v/>
      </c>
      <c r="I240" s="210" t="str">
        <f>IF('Testing information'!A257&gt;0,'Testing information'!A257,"")</f>
        <v/>
      </c>
      <c r="J240" s="27" t="str">
        <f>IF('Testing information'!AG257="BLOOD CARD","B",IF('Testing information'!AH257="Hair Card","H",IF('Testing information'!AI257="AllFlex Tags","T","")))</f>
        <v/>
      </c>
      <c r="K240" s="28" t="str">
        <f>IF('Request Testing'!J257&gt;0,IF(OR(Y240="K",AA240="K"),(CONCATENATE(AH240," ALTS ",'Request Testing'!J257))),AH240)</f>
        <v/>
      </c>
      <c r="L240" t="str">
        <f>IF('Testing information'!V257="AM","K","")</f>
        <v/>
      </c>
      <c r="M240" t="str">
        <f>IF('Testing information'!W257="NH","K","")</f>
        <v/>
      </c>
      <c r="N240" t="str">
        <f>IF('Testing information'!X257="CA","K","")</f>
        <v/>
      </c>
      <c r="O240" t="str">
        <f>IF('Testing information'!Y257="DD","K","")</f>
        <v/>
      </c>
      <c r="P240" t="str">
        <f>IF('Testing information'!AA257="PHA","K","")</f>
        <v/>
      </c>
      <c r="Q240" t="str">
        <f>IF('Testing information'!Z257="TH","K","")</f>
        <v/>
      </c>
      <c r="R240" t="str">
        <f>IF('Testing information'!AB257="OS","K","")</f>
        <v/>
      </c>
      <c r="S240" t="str">
        <f>IF('Testing information'!AR257="OH","K","")</f>
        <v/>
      </c>
      <c r="T240" s="23" t="str">
        <f>IF('Testing information'!Q257="","","K")</f>
        <v/>
      </c>
      <c r="U240" t="str">
        <f>IF('Testing information'!AQ257="RC","K","")</f>
        <v/>
      </c>
      <c r="V240" s="23" t="str">
        <f>IF('Testing information'!P257="","","K")</f>
        <v/>
      </c>
      <c r="W240" t="str">
        <f>IF('Testing information'!AS257="BVD","K","")</f>
        <v/>
      </c>
      <c r="X240" t="str">
        <f>IF('Testing information'!AP257="DL","K","")</f>
        <v/>
      </c>
      <c r="Y240" t="str">
        <f>IF('Testing information'!AM257="PV","K","")</f>
        <v/>
      </c>
      <c r="Z240" t="str">
        <f t="shared" si="15"/>
        <v/>
      </c>
      <c r="AA240" s="29" t="str">
        <f t="shared" si="12"/>
        <v/>
      </c>
      <c r="AB240" t="str">
        <f>IF('Testing information'!AJ257="GGP-HD","K","")</f>
        <v/>
      </c>
      <c r="AC240" t="str">
        <f>IF('Testing information'!AK257="GGP-LD","K","")</f>
        <v/>
      </c>
      <c r="AD240" t="str">
        <f>IF('Testing information'!AK257="CHR","K","")</f>
        <v/>
      </c>
      <c r="AE240" t="str">
        <f>IF('Testing information'!AL257="GGP-uLD","K","")</f>
        <v/>
      </c>
      <c r="AF240" t="str">
        <f>IF('Testing information'!BA257="Run Panel","DP2","")</f>
        <v/>
      </c>
      <c r="AG240" t="str">
        <f t="shared" si="13"/>
        <v/>
      </c>
      <c r="AH240" s="28" t="str">
        <f t="shared" si="14"/>
        <v/>
      </c>
    </row>
    <row r="241" spans="1:34" ht="14.85" customHeight="1">
      <c r="A241" s="25" t="str">
        <f>IF('Testing information'!AE258="X",'Request Testing'!$C$10,"")</f>
        <v/>
      </c>
      <c r="B241" s="26" t="str">
        <f>IF('Testing information'!AM258="","",A241)</f>
        <v/>
      </c>
      <c r="C241" t="str">
        <f>IF('Testing information'!G258&gt;0,'Testing information'!G258,"")</f>
        <v/>
      </c>
      <c r="D241" s="23" t="str">
        <f>IF('Request Testing'!G258&lt;1,'Testing information'!B258,"")</f>
        <v/>
      </c>
      <c r="E241" t="str">
        <f>IF('Request Testing'!G258&lt;1,'Testing information'!AF258,"")</f>
        <v/>
      </c>
      <c r="F241" s="23" t="str">
        <f>IF(OR('Request Testing'!L258&gt;0,'Request Testing'!M258&gt;0,'Request Testing'!N258&gt;0,'Request Testing'!O258&gt;0),'Request Testing'!I258,"")</f>
        <v/>
      </c>
      <c r="G241" s="23" t="str">
        <f>IF('Testing information'!J258="","",'Testing information'!J258)</f>
        <v/>
      </c>
      <c r="H241" s="23" t="str">
        <f>IF(OR('Request Testing'!L258&gt;0,'Request Testing'!M258&gt;0,'Request Testing'!N258&gt;0,'Request Testing'!O258&gt;0),'Request Testing'!K258,"")</f>
        <v/>
      </c>
      <c r="I241" s="210" t="str">
        <f>IF('Testing information'!A258&gt;0,'Testing information'!A258,"")</f>
        <v/>
      </c>
      <c r="J241" s="27" t="str">
        <f>IF('Testing information'!AG258="BLOOD CARD","B",IF('Testing information'!AH258="Hair Card","H",IF('Testing information'!AI258="AllFlex Tags","T","")))</f>
        <v/>
      </c>
      <c r="K241" s="28" t="str">
        <f>IF('Request Testing'!J258&gt;0,IF(OR(Y241="K",AA241="K"),(CONCATENATE(AH241," ALTS ",'Request Testing'!J258))),AH241)</f>
        <v/>
      </c>
      <c r="L241" t="str">
        <f>IF('Testing information'!V258="AM","K","")</f>
        <v/>
      </c>
      <c r="M241" t="str">
        <f>IF('Testing information'!W258="NH","K","")</f>
        <v/>
      </c>
      <c r="N241" t="str">
        <f>IF('Testing information'!X258="CA","K","")</f>
        <v/>
      </c>
      <c r="O241" t="str">
        <f>IF('Testing information'!Y258="DD","K","")</f>
        <v/>
      </c>
      <c r="P241" t="str">
        <f>IF('Testing information'!AA258="PHA","K","")</f>
        <v/>
      </c>
      <c r="Q241" t="str">
        <f>IF('Testing information'!Z258="TH","K","")</f>
        <v/>
      </c>
      <c r="R241" t="str">
        <f>IF('Testing information'!AB258="OS","K","")</f>
        <v/>
      </c>
      <c r="S241" t="str">
        <f>IF('Testing information'!AR258="OH","K","")</f>
        <v/>
      </c>
      <c r="T241" s="23" t="str">
        <f>IF('Testing information'!Q258="","","K")</f>
        <v/>
      </c>
      <c r="U241" t="str">
        <f>IF('Testing information'!AQ258="RC","K","")</f>
        <v/>
      </c>
      <c r="V241" s="23" t="str">
        <f>IF('Testing information'!P258="","","K")</f>
        <v/>
      </c>
      <c r="W241" t="str">
        <f>IF('Testing information'!AS258="BVD","K","")</f>
        <v/>
      </c>
      <c r="X241" t="str">
        <f>IF('Testing information'!AP258="DL","K","")</f>
        <v/>
      </c>
      <c r="Y241" t="str">
        <f>IF('Testing information'!AM258="PV","K","")</f>
        <v/>
      </c>
      <c r="Z241" t="str">
        <f t="shared" si="15"/>
        <v/>
      </c>
      <c r="AA241" s="29" t="str">
        <f t="shared" si="12"/>
        <v/>
      </c>
      <c r="AB241" t="str">
        <f>IF('Testing information'!AJ258="GGP-HD","K","")</f>
        <v/>
      </c>
      <c r="AC241" t="str">
        <f>IF('Testing information'!AK258="GGP-LD","K","")</f>
        <v/>
      </c>
      <c r="AD241" t="str">
        <f>IF('Testing information'!AK258="CHR","K","")</f>
        <v/>
      </c>
      <c r="AE241" t="str">
        <f>IF('Testing information'!AL258="GGP-uLD","K","")</f>
        <v/>
      </c>
      <c r="AF241" t="str">
        <f>IF('Testing information'!BA258="Run Panel","DP2","")</f>
        <v/>
      </c>
      <c r="AG241" t="str">
        <f t="shared" si="13"/>
        <v/>
      </c>
      <c r="AH241" s="28" t="str">
        <f t="shared" si="14"/>
        <v/>
      </c>
    </row>
    <row r="242" spans="1:34" ht="14.85" customHeight="1">
      <c r="A242" s="25" t="str">
        <f>IF('Testing information'!AE259="X",'Request Testing'!$C$10,"")</f>
        <v/>
      </c>
      <c r="B242" s="26" t="str">
        <f>IF('Testing information'!AM259="","",A242)</f>
        <v/>
      </c>
      <c r="C242" t="str">
        <f>IF('Testing information'!G259&gt;0,'Testing information'!G259,"")</f>
        <v/>
      </c>
      <c r="D242" s="23" t="str">
        <f>IF('Request Testing'!G259&lt;1,'Testing information'!B259,"")</f>
        <v/>
      </c>
      <c r="E242" t="str">
        <f>IF('Request Testing'!G259&lt;1,'Testing information'!AF259,"")</f>
        <v/>
      </c>
      <c r="F242" s="23" t="str">
        <f>IF(OR('Request Testing'!L259&gt;0,'Request Testing'!M259&gt;0,'Request Testing'!N259&gt;0,'Request Testing'!O259&gt;0),'Request Testing'!I259,"")</f>
        <v/>
      </c>
      <c r="G242" s="23" t="str">
        <f>IF('Testing information'!J259="","",'Testing information'!J259)</f>
        <v/>
      </c>
      <c r="H242" s="23" t="str">
        <f>IF(OR('Request Testing'!L259&gt;0,'Request Testing'!M259&gt;0,'Request Testing'!N259&gt;0,'Request Testing'!O259&gt;0),'Request Testing'!K259,"")</f>
        <v/>
      </c>
      <c r="I242" s="210" t="str">
        <f>IF('Testing information'!A259&gt;0,'Testing information'!A259,"")</f>
        <v/>
      </c>
      <c r="J242" s="27" t="str">
        <f>IF('Testing information'!AG259="BLOOD CARD","B",IF('Testing information'!AH259="Hair Card","H",IF('Testing information'!AI259="AllFlex Tags","T","")))</f>
        <v/>
      </c>
      <c r="K242" s="28" t="str">
        <f>IF('Request Testing'!J259&gt;0,IF(OR(Y242="K",AA242="K"),(CONCATENATE(AH242," ALTS ",'Request Testing'!J259))),AH242)</f>
        <v/>
      </c>
      <c r="L242" t="str">
        <f>IF('Testing information'!V259="AM","K","")</f>
        <v/>
      </c>
      <c r="M242" t="str">
        <f>IF('Testing information'!W259="NH","K","")</f>
        <v/>
      </c>
      <c r="N242" t="str">
        <f>IF('Testing information'!X259="CA","K","")</f>
        <v/>
      </c>
      <c r="O242" t="str">
        <f>IF('Testing information'!Y259="DD","K","")</f>
        <v/>
      </c>
      <c r="P242" t="str">
        <f>IF('Testing information'!AA259="PHA","K","")</f>
        <v/>
      </c>
      <c r="Q242" t="str">
        <f>IF('Testing information'!Z259="TH","K","")</f>
        <v/>
      </c>
      <c r="R242" t="str">
        <f>IF('Testing information'!AB259="OS","K","")</f>
        <v/>
      </c>
      <c r="S242" t="str">
        <f>IF('Testing information'!AR259="OH","K","")</f>
        <v/>
      </c>
      <c r="T242" s="23" t="str">
        <f>IF('Testing information'!Q259="","","K")</f>
        <v/>
      </c>
      <c r="U242" t="str">
        <f>IF('Testing information'!AQ259="RC","K","")</f>
        <v/>
      </c>
      <c r="V242" s="23" t="str">
        <f>IF('Testing information'!P259="","","K")</f>
        <v/>
      </c>
      <c r="W242" t="str">
        <f>IF('Testing information'!AS259="BVD","K","")</f>
        <v/>
      </c>
      <c r="X242" t="str">
        <f>IF('Testing information'!AP259="DL","K","")</f>
        <v/>
      </c>
      <c r="Y242" t="str">
        <f>IF('Testing information'!AM259="PV","K","")</f>
        <v/>
      </c>
      <c r="Z242" t="str">
        <f t="shared" si="15"/>
        <v/>
      </c>
      <c r="AA242" s="29" t="str">
        <f t="shared" si="12"/>
        <v/>
      </c>
      <c r="AB242" t="str">
        <f>IF('Testing information'!AJ259="GGP-HD","K","")</f>
        <v/>
      </c>
      <c r="AC242" t="str">
        <f>IF('Testing information'!AK259="GGP-LD","K","")</f>
        <v/>
      </c>
      <c r="AD242" t="str">
        <f>IF('Testing information'!AK259="CHR","K","")</f>
        <v/>
      </c>
      <c r="AE242" t="str">
        <f>IF('Testing information'!AL259="GGP-uLD","K","")</f>
        <v/>
      </c>
      <c r="AF242" t="str">
        <f>IF('Testing information'!BA259="Run Panel","DP2","")</f>
        <v/>
      </c>
      <c r="AG242" t="str">
        <f t="shared" si="13"/>
        <v/>
      </c>
      <c r="AH242" s="28" t="str">
        <f t="shared" si="14"/>
        <v/>
      </c>
    </row>
    <row r="243" spans="1:34" ht="14.85" customHeight="1">
      <c r="A243" s="25" t="str">
        <f>IF('Testing information'!AE260="X",'Request Testing'!$C$10,"")</f>
        <v/>
      </c>
      <c r="B243" s="26" t="str">
        <f>IF('Testing information'!AM260="","",A243)</f>
        <v/>
      </c>
      <c r="C243" t="str">
        <f>IF('Testing information'!G260&gt;0,'Testing information'!G260,"")</f>
        <v/>
      </c>
      <c r="D243" s="23" t="str">
        <f>IF('Request Testing'!G260&lt;1,'Testing information'!B260,"")</f>
        <v/>
      </c>
      <c r="E243" t="str">
        <f>IF('Request Testing'!G260&lt;1,'Testing information'!AF260,"")</f>
        <v/>
      </c>
      <c r="F243" s="23" t="str">
        <f>IF(OR('Request Testing'!L260&gt;0,'Request Testing'!M260&gt;0,'Request Testing'!N260&gt;0,'Request Testing'!O260&gt;0),'Request Testing'!I260,"")</f>
        <v/>
      </c>
      <c r="G243" s="23" t="str">
        <f>IF('Testing information'!J260="","",'Testing information'!J260)</f>
        <v/>
      </c>
      <c r="H243" s="23" t="str">
        <f>IF(OR('Request Testing'!L260&gt;0,'Request Testing'!M260&gt;0,'Request Testing'!N260&gt;0,'Request Testing'!O260&gt;0),'Request Testing'!K260,"")</f>
        <v/>
      </c>
      <c r="I243" s="210" t="str">
        <f>IF('Testing information'!A260&gt;0,'Testing information'!A260,"")</f>
        <v/>
      </c>
      <c r="J243" s="27" t="str">
        <f>IF('Testing information'!AG260="BLOOD CARD","B",IF('Testing information'!AH260="Hair Card","H",IF('Testing information'!AI260="AllFlex Tags","T","")))</f>
        <v/>
      </c>
      <c r="K243" s="28" t="str">
        <f>IF('Request Testing'!J260&gt;0,IF(OR(Y243="K",AA243="K"),(CONCATENATE(AH243," ALTS ",'Request Testing'!J260))),AH243)</f>
        <v/>
      </c>
      <c r="L243" t="str">
        <f>IF('Testing information'!V260="AM","K","")</f>
        <v/>
      </c>
      <c r="M243" t="str">
        <f>IF('Testing information'!W260="NH","K","")</f>
        <v/>
      </c>
      <c r="N243" t="str">
        <f>IF('Testing information'!X260="CA","K","")</f>
        <v/>
      </c>
      <c r="O243" t="str">
        <f>IF('Testing information'!Y260="DD","K","")</f>
        <v/>
      </c>
      <c r="P243" t="str">
        <f>IF('Testing information'!AA260="PHA","K","")</f>
        <v/>
      </c>
      <c r="Q243" t="str">
        <f>IF('Testing information'!Z260="TH","K","")</f>
        <v/>
      </c>
      <c r="R243" t="str">
        <f>IF('Testing information'!AB260="OS","K","")</f>
        <v/>
      </c>
      <c r="S243" t="str">
        <f>IF('Testing information'!AR260="OH","K","")</f>
        <v/>
      </c>
      <c r="T243" s="23" t="str">
        <f>IF('Testing information'!Q260="","","K")</f>
        <v/>
      </c>
      <c r="U243" t="str">
        <f>IF('Testing information'!AQ260="RC","K","")</f>
        <v/>
      </c>
      <c r="V243" s="23" t="str">
        <f>IF('Testing information'!P260="","","K")</f>
        <v/>
      </c>
      <c r="W243" t="str">
        <f>IF('Testing information'!AS260="BVD","K","")</f>
        <v/>
      </c>
      <c r="X243" t="str">
        <f>IF('Testing information'!AP260="DL","K","")</f>
        <v/>
      </c>
      <c r="Y243" t="str">
        <f>IF('Testing information'!AM260="PV","K","")</f>
        <v/>
      </c>
      <c r="Z243" t="str">
        <f t="shared" si="15"/>
        <v/>
      </c>
      <c r="AA243" s="29" t="str">
        <f t="shared" si="12"/>
        <v/>
      </c>
      <c r="AB243" t="str">
        <f>IF('Testing information'!AJ260="GGP-HD","K","")</f>
        <v/>
      </c>
      <c r="AC243" t="str">
        <f>IF('Testing information'!AK260="GGP-LD","K","")</f>
        <v/>
      </c>
      <c r="AD243" t="str">
        <f>IF('Testing information'!AK260="CHR","K","")</f>
        <v/>
      </c>
      <c r="AE243" t="str">
        <f>IF('Testing information'!AL260="GGP-uLD","K","")</f>
        <v/>
      </c>
      <c r="AF243" t="str">
        <f>IF('Testing information'!BA260="Run Panel","DP2","")</f>
        <v/>
      </c>
      <c r="AG243" t="str">
        <f t="shared" si="13"/>
        <v/>
      </c>
      <c r="AH243" s="28" t="str">
        <f t="shared" si="14"/>
        <v/>
      </c>
    </row>
    <row r="244" spans="1:34" ht="14.85" customHeight="1">
      <c r="A244" s="25" t="str">
        <f>IF('Testing information'!AE261="X",'Request Testing'!$C$10,"")</f>
        <v/>
      </c>
      <c r="B244" s="26" t="str">
        <f>IF('Testing information'!AM261="","",A244)</f>
        <v/>
      </c>
      <c r="C244" t="str">
        <f>IF('Testing information'!G261&gt;0,'Testing information'!G261,"")</f>
        <v/>
      </c>
      <c r="D244" s="23" t="str">
        <f>IF('Request Testing'!G261&lt;1,'Testing information'!B261,"")</f>
        <v/>
      </c>
      <c r="E244" t="str">
        <f>IF('Request Testing'!G261&lt;1,'Testing information'!AF261,"")</f>
        <v/>
      </c>
      <c r="F244" s="23" t="str">
        <f>IF(OR('Request Testing'!L261&gt;0,'Request Testing'!M261&gt;0,'Request Testing'!N261&gt;0,'Request Testing'!O261&gt;0),'Request Testing'!I261,"")</f>
        <v/>
      </c>
      <c r="G244" s="23" t="str">
        <f>IF('Testing information'!J261="","",'Testing information'!J261)</f>
        <v/>
      </c>
      <c r="H244" s="23" t="str">
        <f>IF(OR('Request Testing'!L261&gt;0,'Request Testing'!M261&gt;0,'Request Testing'!N261&gt;0,'Request Testing'!O261&gt;0),'Request Testing'!K261,"")</f>
        <v/>
      </c>
      <c r="I244" s="210" t="str">
        <f>IF('Testing information'!A261&gt;0,'Testing information'!A261,"")</f>
        <v/>
      </c>
      <c r="J244" s="27" t="str">
        <f>IF('Testing information'!AG261="BLOOD CARD","B",IF('Testing information'!AH261="Hair Card","H",IF('Testing information'!AI261="AllFlex Tags","T","")))</f>
        <v/>
      </c>
      <c r="K244" s="28" t="str">
        <f>IF('Request Testing'!J261&gt;0,IF(OR(Y244="K",AA244="K"),(CONCATENATE(AH244," ALTS ",'Request Testing'!J261))),AH244)</f>
        <v/>
      </c>
      <c r="L244" t="str">
        <f>IF('Testing information'!V261="AM","K","")</f>
        <v/>
      </c>
      <c r="M244" t="str">
        <f>IF('Testing information'!W261="NH","K","")</f>
        <v/>
      </c>
      <c r="N244" t="str">
        <f>IF('Testing information'!X261="CA","K","")</f>
        <v/>
      </c>
      <c r="O244" t="str">
        <f>IF('Testing information'!Y261="DD","K","")</f>
        <v/>
      </c>
      <c r="P244" t="str">
        <f>IF('Testing information'!AA261="PHA","K","")</f>
        <v/>
      </c>
      <c r="Q244" t="str">
        <f>IF('Testing information'!Z261="TH","K","")</f>
        <v/>
      </c>
      <c r="R244" t="str">
        <f>IF('Testing information'!AB261="OS","K","")</f>
        <v/>
      </c>
      <c r="S244" t="str">
        <f>IF('Testing information'!AR261="OH","K","")</f>
        <v/>
      </c>
      <c r="T244" s="23" t="str">
        <f>IF('Testing information'!Q261="","","K")</f>
        <v/>
      </c>
      <c r="U244" t="str">
        <f>IF('Testing information'!AQ261="RC","K","")</f>
        <v/>
      </c>
      <c r="V244" s="23" t="str">
        <f>IF('Testing information'!P261="","","K")</f>
        <v/>
      </c>
      <c r="W244" t="str">
        <f>IF('Testing information'!AS261="BVD","K","")</f>
        <v/>
      </c>
      <c r="X244" t="str">
        <f>IF('Testing information'!AP261="DL","K","")</f>
        <v/>
      </c>
      <c r="Y244" t="str">
        <f>IF('Testing information'!AM261="PV","K","")</f>
        <v/>
      </c>
      <c r="Z244" t="str">
        <f t="shared" si="15"/>
        <v/>
      </c>
      <c r="AA244" s="29" t="str">
        <f t="shared" si="12"/>
        <v/>
      </c>
      <c r="AB244" t="str">
        <f>IF('Testing information'!AJ261="GGP-HD","K","")</f>
        <v/>
      </c>
      <c r="AC244" t="str">
        <f>IF('Testing information'!AK261="GGP-LD","K","")</f>
        <v/>
      </c>
      <c r="AD244" t="str">
        <f>IF('Testing information'!AK261="CHR","K","")</f>
        <v/>
      </c>
      <c r="AE244" t="str">
        <f>IF('Testing information'!AL261="GGP-uLD","K","")</f>
        <v/>
      </c>
      <c r="AF244" t="str">
        <f>IF('Testing information'!BA261="Run Panel","DP2","")</f>
        <v/>
      </c>
      <c r="AG244" t="str">
        <f t="shared" si="13"/>
        <v/>
      </c>
      <c r="AH244" s="28" t="str">
        <f t="shared" si="14"/>
        <v/>
      </c>
    </row>
    <row r="245" spans="1:34" ht="14.85" customHeight="1">
      <c r="A245" s="25" t="str">
        <f>IF('Testing information'!AE262="X",'Request Testing'!$C$10,"")</f>
        <v/>
      </c>
      <c r="B245" s="26" t="str">
        <f>IF('Testing information'!AM262="","",A245)</f>
        <v/>
      </c>
      <c r="C245" t="str">
        <f>IF('Testing information'!G262&gt;0,'Testing information'!G262,"")</f>
        <v/>
      </c>
      <c r="D245" s="23" t="str">
        <f>IF('Request Testing'!G262&lt;1,'Testing information'!B262,"")</f>
        <v/>
      </c>
      <c r="E245" t="str">
        <f>IF('Request Testing'!G262&lt;1,'Testing information'!AF262,"")</f>
        <v/>
      </c>
      <c r="F245" s="23" t="str">
        <f>IF(OR('Request Testing'!L262&gt;0,'Request Testing'!M262&gt;0,'Request Testing'!N262&gt;0,'Request Testing'!O262&gt;0),'Request Testing'!I262,"")</f>
        <v/>
      </c>
      <c r="G245" s="23" t="str">
        <f>IF('Testing information'!J262="","",'Testing information'!J262)</f>
        <v/>
      </c>
      <c r="H245" s="23" t="str">
        <f>IF(OR('Request Testing'!L262&gt;0,'Request Testing'!M262&gt;0,'Request Testing'!N262&gt;0,'Request Testing'!O262&gt;0),'Request Testing'!K262,"")</f>
        <v/>
      </c>
      <c r="I245" s="210" t="str">
        <f>IF('Testing information'!A262&gt;0,'Testing information'!A262,"")</f>
        <v/>
      </c>
      <c r="J245" s="27" t="str">
        <f>IF('Testing information'!AG262="BLOOD CARD","B",IF('Testing information'!AH262="Hair Card","H",IF('Testing information'!AI262="AllFlex Tags","T","")))</f>
        <v/>
      </c>
      <c r="K245" s="28" t="str">
        <f>IF('Request Testing'!J262&gt;0,IF(OR(Y245="K",AA245="K"),(CONCATENATE(AH245," ALTS ",'Request Testing'!J262))),AH245)</f>
        <v/>
      </c>
      <c r="L245" t="str">
        <f>IF('Testing information'!V262="AM","K","")</f>
        <v/>
      </c>
      <c r="M245" t="str">
        <f>IF('Testing information'!W262="NH","K","")</f>
        <v/>
      </c>
      <c r="N245" t="str">
        <f>IF('Testing information'!X262="CA","K","")</f>
        <v/>
      </c>
      <c r="O245" t="str">
        <f>IF('Testing information'!Y262="DD","K","")</f>
        <v/>
      </c>
      <c r="P245" t="str">
        <f>IF('Testing information'!AA262="PHA","K","")</f>
        <v/>
      </c>
      <c r="Q245" t="str">
        <f>IF('Testing information'!Z262="TH","K","")</f>
        <v/>
      </c>
      <c r="R245" t="str">
        <f>IF('Testing information'!AB262="OS","K","")</f>
        <v/>
      </c>
      <c r="S245" t="str">
        <f>IF('Testing information'!AR262="OH","K","")</f>
        <v/>
      </c>
      <c r="T245" s="23" t="str">
        <f>IF('Testing information'!Q262="","","K")</f>
        <v/>
      </c>
      <c r="U245" t="str">
        <f>IF('Testing information'!AQ262="RC","K","")</f>
        <v/>
      </c>
      <c r="V245" s="23" t="str">
        <f>IF('Testing information'!P262="","","K")</f>
        <v/>
      </c>
      <c r="W245" t="str">
        <f>IF('Testing information'!AS262="BVD","K","")</f>
        <v/>
      </c>
      <c r="X245" t="str">
        <f>IF('Testing information'!AP262="DL","K","")</f>
        <v/>
      </c>
      <c r="Y245" t="str">
        <f>IF('Testing information'!AM262="PV","K","")</f>
        <v/>
      </c>
      <c r="Z245" t="str">
        <f t="shared" si="15"/>
        <v/>
      </c>
      <c r="AA245" s="29" t="str">
        <f t="shared" si="12"/>
        <v/>
      </c>
      <c r="AB245" t="str">
        <f>IF('Testing information'!AJ262="GGP-HD","K","")</f>
        <v/>
      </c>
      <c r="AC245" t="str">
        <f>IF('Testing information'!AK262="GGP-LD","K","")</f>
        <v/>
      </c>
      <c r="AD245" t="str">
        <f>IF('Testing information'!AK262="CHR","K","")</f>
        <v/>
      </c>
      <c r="AE245" t="str">
        <f>IF('Testing information'!AL262="GGP-uLD","K","")</f>
        <v/>
      </c>
      <c r="AF245" t="str">
        <f>IF('Testing information'!BA262="Run Panel","DP2","")</f>
        <v/>
      </c>
      <c r="AG245" t="str">
        <f t="shared" si="13"/>
        <v/>
      </c>
      <c r="AH245" s="28" t="str">
        <f t="shared" si="14"/>
        <v/>
      </c>
    </row>
    <row r="246" spans="1:34" ht="14.85" customHeight="1">
      <c r="A246" s="25" t="str">
        <f>IF('Testing information'!AE263="X",'Request Testing'!$C$10,"")</f>
        <v/>
      </c>
      <c r="B246" s="26" t="str">
        <f>IF('Testing information'!AM263="","",A246)</f>
        <v/>
      </c>
      <c r="C246" t="str">
        <f>IF('Testing information'!G263&gt;0,'Testing information'!G263,"")</f>
        <v/>
      </c>
      <c r="D246" s="23" t="str">
        <f>IF('Request Testing'!G263&lt;1,'Testing information'!B263,"")</f>
        <v/>
      </c>
      <c r="E246" t="str">
        <f>IF('Request Testing'!G263&lt;1,'Testing information'!AF263,"")</f>
        <v/>
      </c>
      <c r="F246" s="23" t="str">
        <f>IF(OR('Request Testing'!L263&gt;0,'Request Testing'!M263&gt;0,'Request Testing'!N263&gt;0,'Request Testing'!O263&gt;0),'Request Testing'!I263,"")</f>
        <v/>
      </c>
      <c r="G246" s="23" t="str">
        <f>IF('Testing information'!J263="","",'Testing information'!J263)</f>
        <v/>
      </c>
      <c r="H246" s="23" t="str">
        <f>IF(OR('Request Testing'!L263&gt;0,'Request Testing'!M263&gt;0,'Request Testing'!N263&gt;0,'Request Testing'!O263&gt;0),'Request Testing'!K263,"")</f>
        <v/>
      </c>
      <c r="I246" s="210" t="str">
        <f>IF('Testing information'!A263&gt;0,'Testing information'!A263,"")</f>
        <v/>
      </c>
      <c r="J246" s="27" t="str">
        <f>IF('Testing information'!AG263="BLOOD CARD","B",IF('Testing information'!AH263="Hair Card","H",IF('Testing information'!AI263="AllFlex Tags","T","")))</f>
        <v/>
      </c>
      <c r="K246" s="28" t="str">
        <f>IF('Request Testing'!J263&gt;0,IF(OR(Y246="K",AA246="K"),(CONCATENATE(AH246," ALTS ",'Request Testing'!J263))),AH246)</f>
        <v/>
      </c>
      <c r="L246" t="str">
        <f>IF('Testing information'!V263="AM","K","")</f>
        <v/>
      </c>
      <c r="M246" t="str">
        <f>IF('Testing information'!W263="NH","K","")</f>
        <v/>
      </c>
      <c r="N246" t="str">
        <f>IF('Testing information'!X263="CA","K","")</f>
        <v/>
      </c>
      <c r="O246" t="str">
        <f>IF('Testing information'!Y263="DD","K","")</f>
        <v/>
      </c>
      <c r="P246" t="str">
        <f>IF('Testing information'!AA263="PHA","K","")</f>
        <v/>
      </c>
      <c r="Q246" t="str">
        <f>IF('Testing information'!Z263="TH","K","")</f>
        <v/>
      </c>
      <c r="R246" t="str">
        <f>IF('Testing information'!AB263="OS","K","")</f>
        <v/>
      </c>
      <c r="S246" t="str">
        <f>IF('Testing information'!AR263="OH","K","")</f>
        <v/>
      </c>
      <c r="T246" s="23" t="str">
        <f>IF('Testing information'!Q263="","","K")</f>
        <v/>
      </c>
      <c r="U246" t="str">
        <f>IF('Testing information'!AQ263="RC","K","")</f>
        <v/>
      </c>
      <c r="V246" s="23" t="str">
        <f>IF('Testing information'!P263="","","K")</f>
        <v/>
      </c>
      <c r="W246" t="str">
        <f>IF('Testing information'!AS263="BVD","K","")</f>
        <v/>
      </c>
      <c r="X246" t="str">
        <f>IF('Testing information'!AP263="DL","K","")</f>
        <v/>
      </c>
      <c r="Y246" t="str">
        <f>IF('Testing information'!AM263="PV","K","")</f>
        <v/>
      </c>
      <c r="Z246" t="str">
        <f t="shared" si="15"/>
        <v/>
      </c>
      <c r="AA246" s="29" t="str">
        <f t="shared" si="12"/>
        <v/>
      </c>
      <c r="AB246" t="str">
        <f>IF('Testing information'!AJ263="GGP-HD","K","")</f>
        <v/>
      </c>
      <c r="AC246" t="str">
        <f>IF('Testing information'!AK263="GGP-LD","K","")</f>
        <v/>
      </c>
      <c r="AD246" t="str">
        <f>IF('Testing information'!AK263="CHR","K","")</f>
        <v/>
      </c>
      <c r="AE246" t="str">
        <f>IF('Testing information'!AL263="GGP-uLD","K","")</f>
        <v/>
      </c>
      <c r="AF246" t="str">
        <f>IF('Testing information'!BA263="Run Panel","DP2","")</f>
        <v/>
      </c>
      <c r="AG246" t="str">
        <f t="shared" si="13"/>
        <v/>
      </c>
      <c r="AH246" s="28" t="str">
        <f t="shared" si="14"/>
        <v/>
      </c>
    </row>
    <row r="247" spans="1:34" ht="14.85" customHeight="1">
      <c r="A247" s="25" t="str">
        <f>IF('Testing information'!AE264="X",'Request Testing'!$C$10,"")</f>
        <v/>
      </c>
      <c r="B247" s="26" t="str">
        <f>IF('Testing information'!AM264="","",A247)</f>
        <v/>
      </c>
      <c r="C247" t="str">
        <f>IF('Testing information'!G264&gt;0,'Testing information'!G264,"")</f>
        <v/>
      </c>
      <c r="D247" s="23" t="str">
        <f>IF('Request Testing'!G264&lt;1,'Testing information'!B264,"")</f>
        <v/>
      </c>
      <c r="E247" t="str">
        <f>IF('Request Testing'!G264&lt;1,'Testing information'!AF264,"")</f>
        <v/>
      </c>
      <c r="F247" s="23" t="str">
        <f>IF(OR('Request Testing'!L264&gt;0,'Request Testing'!M264&gt;0,'Request Testing'!N264&gt;0,'Request Testing'!O264&gt;0),'Request Testing'!I264,"")</f>
        <v/>
      </c>
      <c r="G247" s="23" t="str">
        <f>IF('Testing information'!J264="","",'Testing information'!J264)</f>
        <v/>
      </c>
      <c r="H247" s="23" t="str">
        <f>IF(OR('Request Testing'!L264&gt;0,'Request Testing'!M264&gt;0,'Request Testing'!N264&gt;0,'Request Testing'!O264&gt;0),'Request Testing'!K264,"")</f>
        <v/>
      </c>
      <c r="I247" s="210" t="str">
        <f>IF('Testing information'!A264&gt;0,'Testing information'!A264,"")</f>
        <v/>
      </c>
      <c r="J247" s="27" t="str">
        <f>IF('Testing information'!AG264="BLOOD CARD","B",IF('Testing information'!AH264="Hair Card","H",IF('Testing information'!AI264="AllFlex Tags","T","")))</f>
        <v/>
      </c>
      <c r="K247" s="28" t="str">
        <f>IF('Request Testing'!J264&gt;0,IF(OR(Y247="K",AA247="K"),(CONCATENATE(AH247," ALTS ",'Request Testing'!J264))),AH247)</f>
        <v/>
      </c>
      <c r="L247" t="str">
        <f>IF('Testing information'!V264="AM","K","")</f>
        <v/>
      </c>
      <c r="M247" t="str">
        <f>IF('Testing information'!W264="NH","K","")</f>
        <v/>
      </c>
      <c r="N247" t="str">
        <f>IF('Testing information'!X264="CA","K","")</f>
        <v/>
      </c>
      <c r="O247" t="str">
        <f>IF('Testing information'!Y264="DD","K","")</f>
        <v/>
      </c>
      <c r="P247" t="str">
        <f>IF('Testing information'!AA264="PHA","K","")</f>
        <v/>
      </c>
      <c r="Q247" t="str">
        <f>IF('Testing information'!Z264="TH","K","")</f>
        <v/>
      </c>
      <c r="R247" t="str">
        <f>IF('Testing information'!AB264="OS","K","")</f>
        <v/>
      </c>
      <c r="S247" t="str">
        <f>IF('Testing information'!AR264="OH","K","")</f>
        <v/>
      </c>
      <c r="T247" s="23" t="str">
        <f>IF('Testing information'!Q264="","","K")</f>
        <v/>
      </c>
      <c r="U247" t="str">
        <f>IF('Testing information'!AQ264="RC","K","")</f>
        <v/>
      </c>
      <c r="V247" s="23" t="str">
        <f>IF('Testing information'!P264="","","K")</f>
        <v/>
      </c>
      <c r="W247" t="str">
        <f>IF('Testing information'!AS264="BVD","K","")</f>
        <v/>
      </c>
      <c r="X247" t="str">
        <f>IF('Testing information'!AP264="DL","K","")</f>
        <v/>
      </c>
      <c r="Y247" t="str">
        <f>IF('Testing information'!AM264="PV","K","")</f>
        <v/>
      </c>
      <c r="Z247" t="str">
        <f t="shared" si="15"/>
        <v/>
      </c>
      <c r="AA247" s="29" t="str">
        <f t="shared" si="12"/>
        <v/>
      </c>
      <c r="AB247" t="str">
        <f>IF('Testing information'!AJ264="GGP-HD","K","")</f>
        <v/>
      </c>
      <c r="AC247" t="str">
        <f>IF('Testing information'!AK264="GGP-LD","K","")</f>
        <v/>
      </c>
      <c r="AD247" t="str">
        <f>IF('Testing information'!AK264="CHR","K","")</f>
        <v/>
      </c>
      <c r="AE247" t="str">
        <f>IF('Testing information'!AL264="GGP-uLD","K","")</f>
        <v/>
      </c>
      <c r="AF247" t="str">
        <f>IF('Testing information'!BA264="Run Panel","DP2","")</f>
        <v/>
      </c>
      <c r="AG247" t="str">
        <f t="shared" si="13"/>
        <v/>
      </c>
      <c r="AH247" s="28" t="str">
        <f t="shared" si="14"/>
        <v/>
      </c>
    </row>
    <row r="248" spans="1:34" ht="14.85" customHeight="1">
      <c r="A248" s="25" t="str">
        <f>IF('Testing information'!AE265="X",'Request Testing'!$C$10,"")</f>
        <v/>
      </c>
      <c r="B248" s="26" t="str">
        <f>IF('Testing information'!AM265="","",A248)</f>
        <v/>
      </c>
      <c r="C248" t="str">
        <f>IF('Testing information'!G265&gt;0,'Testing information'!G265,"")</f>
        <v/>
      </c>
      <c r="D248" s="23" t="str">
        <f>IF('Request Testing'!G265&lt;1,'Testing information'!B265,"")</f>
        <v/>
      </c>
      <c r="E248" t="str">
        <f>IF('Request Testing'!G265&lt;1,'Testing information'!AF265,"")</f>
        <v/>
      </c>
      <c r="F248" s="23" t="str">
        <f>IF(OR('Request Testing'!L265&gt;0,'Request Testing'!M265&gt;0,'Request Testing'!N265&gt;0,'Request Testing'!O265&gt;0),'Request Testing'!I265,"")</f>
        <v/>
      </c>
      <c r="G248" s="23" t="str">
        <f>IF('Testing information'!J265="","",'Testing information'!J265)</f>
        <v/>
      </c>
      <c r="H248" s="23" t="str">
        <f>IF(OR('Request Testing'!L265&gt;0,'Request Testing'!M265&gt;0,'Request Testing'!N265&gt;0,'Request Testing'!O265&gt;0),'Request Testing'!K265,"")</f>
        <v/>
      </c>
      <c r="I248" s="210" t="str">
        <f>IF('Testing information'!A265&gt;0,'Testing information'!A265,"")</f>
        <v/>
      </c>
      <c r="J248" s="27" t="str">
        <f>IF('Testing information'!AG265="BLOOD CARD","B",IF('Testing information'!AH265="Hair Card","H",IF('Testing information'!AI265="AllFlex Tags","T","")))</f>
        <v/>
      </c>
      <c r="K248" s="28" t="str">
        <f>IF('Request Testing'!J265&gt;0,IF(OR(Y248="K",AA248="K"),(CONCATENATE(AH248," ALTS ",'Request Testing'!J265))),AH248)</f>
        <v/>
      </c>
      <c r="L248" t="str">
        <f>IF('Testing information'!V265="AM","K","")</f>
        <v/>
      </c>
      <c r="M248" t="str">
        <f>IF('Testing information'!W265="NH","K","")</f>
        <v/>
      </c>
      <c r="N248" t="str">
        <f>IF('Testing information'!X265="CA","K","")</f>
        <v/>
      </c>
      <c r="O248" t="str">
        <f>IF('Testing information'!Y265="DD","K","")</f>
        <v/>
      </c>
      <c r="P248" t="str">
        <f>IF('Testing information'!AA265="PHA","K","")</f>
        <v/>
      </c>
      <c r="Q248" t="str">
        <f>IF('Testing information'!Z265="TH","K","")</f>
        <v/>
      </c>
      <c r="R248" t="str">
        <f>IF('Testing information'!AB265="OS","K","")</f>
        <v/>
      </c>
      <c r="S248" t="str">
        <f>IF('Testing information'!AR265="OH","K","")</f>
        <v/>
      </c>
      <c r="T248" s="23" t="str">
        <f>IF('Testing information'!Q265="","","K")</f>
        <v/>
      </c>
      <c r="U248" t="str">
        <f>IF('Testing information'!AQ265="RC","K","")</f>
        <v/>
      </c>
      <c r="V248" s="23" t="str">
        <f>IF('Testing information'!P265="","","K")</f>
        <v/>
      </c>
      <c r="W248" t="str">
        <f>IF('Testing information'!AS265="BVD","K","")</f>
        <v/>
      </c>
      <c r="X248" t="str">
        <f>IF('Testing information'!AP265="DL","K","")</f>
        <v/>
      </c>
      <c r="Y248" t="str">
        <f>IF('Testing information'!AM265="PV","K","")</f>
        <v/>
      </c>
      <c r="Z248" t="str">
        <f t="shared" si="15"/>
        <v/>
      </c>
      <c r="AA248" s="29" t="str">
        <f t="shared" si="12"/>
        <v/>
      </c>
      <c r="AB248" t="str">
        <f>IF('Testing information'!AJ265="GGP-HD","K","")</f>
        <v/>
      </c>
      <c r="AC248" t="str">
        <f>IF('Testing information'!AK265="GGP-LD","K","")</f>
        <v/>
      </c>
      <c r="AD248" t="str">
        <f>IF('Testing information'!AK265="CHR","K","")</f>
        <v/>
      </c>
      <c r="AE248" t="str">
        <f>IF('Testing information'!AL265="GGP-uLD","K","")</f>
        <v/>
      </c>
      <c r="AF248" t="str">
        <f>IF('Testing information'!BA265="Run Panel","DP2","")</f>
        <v/>
      </c>
      <c r="AG248" t="str">
        <f t="shared" si="13"/>
        <v/>
      </c>
      <c r="AH248" s="28" t="str">
        <f t="shared" si="14"/>
        <v/>
      </c>
    </row>
    <row r="249" spans="1:34" ht="14.85" customHeight="1">
      <c r="A249" s="25" t="str">
        <f>IF('Testing information'!AE266="X",'Request Testing'!$C$10,"")</f>
        <v/>
      </c>
      <c r="B249" s="26" t="str">
        <f>IF('Testing information'!AM266="","",A249)</f>
        <v/>
      </c>
      <c r="C249" t="str">
        <f>IF('Testing information'!G266&gt;0,'Testing information'!G266,"")</f>
        <v/>
      </c>
      <c r="D249" s="23" t="str">
        <f>IF('Request Testing'!G266&lt;1,'Testing information'!B266,"")</f>
        <v/>
      </c>
      <c r="E249" t="str">
        <f>IF('Request Testing'!G266&lt;1,'Testing information'!AF266,"")</f>
        <v/>
      </c>
      <c r="F249" s="23" t="str">
        <f>IF(OR('Request Testing'!L266&gt;0,'Request Testing'!M266&gt;0,'Request Testing'!N266&gt;0,'Request Testing'!O266&gt;0),'Request Testing'!I266,"")</f>
        <v/>
      </c>
      <c r="G249" s="23" t="str">
        <f>IF('Testing information'!J266="","",'Testing information'!J266)</f>
        <v/>
      </c>
      <c r="H249" s="23" t="str">
        <f>IF(OR('Request Testing'!L266&gt;0,'Request Testing'!M266&gt;0,'Request Testing'!N266&gt;0,'Request Testing'!O266&gt;0),'Request Testing'!K266,"")</f>
        <v/>
      </c>
      <c r="I249" s="210" t="str">
        <f>IF('Testing information'!A266&gt;0,'Testing information'!A266,"")</f>
        <v/>
      </c>
      <c r="J249" s="27" t="str">
        <f>IF('Testing information'!AG266="BLOOD CARD","B",IF('Testing information'!AH266="Hair Card","H",IF('Testing information'!AI266="AllFlex Tags","T","")))</f>
        <v/>
      </c>
      <c r="K249" s="28" t="str">
        <f>IF('Request Testing'!J266&gt;0,IF(OR(Y249="K",AA249="K"),(CONCATENATE(AH249," ALTS ",'Request Testing'!J266))),AH249)</f>
        <v/>
      </c>
      <c r="L249" t="str">
        <f>IF('Testing information'!V266="AM","K","")</f>
        <v/>
      </c>
      <c r="M249" t="str">
        <f>IF('Testing information'!W266="NH","K","")</f>
        <v/>
      </c>
      <c r="N249" t="str">
        <f>IF('Testing information'!X266="CA","K","")</f>
        <v/>
      </c>
      <c r="O249" t="str">
        <f>IF('Testing information'!Y266="DD","K","")</f>
        <v/>
      </c>
      <c r="P249" t="str">
        <f>IF('Testing information'!AA266="PHA","K","")</f>
        <v/>
      </c>
      <c r="Q249" t="str">
        <f>IF('Testing information'!Z266="TH","K","")</f>
        <v/>
      </c>
      <c r="R249" t="str">
        <f>IF('Testing information'!AB266="OS","K","")</f>
        <v/>
      </c>
      <c r="S249" t="str">
        <f>IF('Testing information'!AR266="OH","K","")</f>
        <v/>
      </c>
      <c r="T249" s="23" t="str">
        <f>IF('Testing information'!Q266="","","K")</f>
        <v/>
      </c>
      <c r="U249" t="str">
        <f>IF('Testing information'!AQ266="RC","K","")</f>
        <v/>
      </c>
      <c r="V249" s="23" t="str">
        <f>IF('Testing information'!P266="","","K")</f>
        <v/>
      </c>
      <c r="W249" t="str">
        <f>IF('Testing information'!AS266="BVD","K","")</f>
        <v/>
      </c>
      <c r="X249" t="str">
        <f>IF('Testing information'!AP266="DL","K","")</f>
        <v/>
      </c>
      <c r="Y249" t="str">
        <f>IF('Testing information'!AM266="PV","K","")</f>
        <v/>
      </c>
      <c r="Z249" t="str">
        <f t="shared" si="15"/>
        <v/>
      </c>
      <c r="AA249" s="29" t="str">
        <f t="shared" si="12"/>
        <v/>
      </c>
      <c r="AB249" t="str">
        <f>IF('Testing information'!AJ266="GGP-HD","K","")</f>
        <v/>
      </c>
      <c r="AC249" t="str">
        <f>IF('Testing information'!AK266="GGP-LD","K","")</f>
        <v/>
      </c>
      <c r="AD249" t="str">
        <f>IF('Testing information'!AK266="CHR","K","")</f>
        <v/>
      </c>
      <c r="AE249" t="str">
        <f>IF('Testing information'!AL266="GGP-uLD","K","")</f>
        <v/>
      </c>
      <c r="AF249" t="str">
        <f>IF('Testing information'!BA266="Run Panel","DP2","")</f>
        <v/>
      </c>
      <c r="AG249" t="str">
        <f t="shared" si="13"/>
        <v/>
      </c>
      <c r="AH249" s="28" t="str">
        <f t="shared" si="14"/>
        <v/>
      </c>
    </row>
    <row r="250" spans="1:34" ht="14.85" customHeight="1">
      <c r="A250" s="25" t="str">
        <f>IF('Testing information'!AE267="X",'Request Testing'!$C$10,"")</f>
        <v/>
      </c>
      <c r="B250" s="26" t="str">
        <f>IF('Testing information'!AM267="","",A250)</f>
        <v/>
      </c>
      <c r="C250" t="str">
        <f>IF('Testing information'!G267&gt;0,'Testing information'!G267,"")</f>
        <v/>
      </c>
      <c r="D250" s="23" t="str">
        <f>IF('Request Testing'!G267&lt;1,'Testing information'!B267,"")</f>
        <v/>
      </c>
      <c r="E250" t="str">
        <f>IF('Request Testing'!G267&lt;1,'Testing information'!AF267,"")</f>
        <v/>
      </c>
      <c r="F250" s="23" t="str">
        <f>IF(OR('Request Testing'!L267&gt;0,'Request Testing'!M267&gt;0,'Request Testing'!N267&gt;0,'Request Testing'!O267&gt;0),'Request Testing'!I267,"")</f>
        <v/>
      </c>
      <c r="G250" s="23" t="str">
        <f>IF('Testing information'!J267="","",'Testing information'!J267)</f>
        <v/>
      </c>
      <c r="H250" s="23" t="str">
        <f>IF(OR('Request Testing'!L267&gt;0,'Request Testing'!M267&gt;0,'Request Testing'!N267&gt;0,'Request Testing'!O267&gt;0),'Request Testing'!K267,"")</f>
        <v/>
      </c>
      <c r="I250" s="210" t="str">
        <f>IF('Testing information'!A267&gt;0,'Testing information'!A267,"")</f>
        <v/>
      </c>
      <c r="J250" s="27" t="str">
        <f>IF('Testing information'!AG267="BLOOD CARD","B",IF('Testing information'!AH267="Hair Card","H",IF('Testing information'!AI267="AllFlex Tags","T","")))</f>
        <v/>
      </c>
      <c r="K250" s="28" t="str">
        <f>IF('Request Testing'!J267&gt;0,IF(OR(Y250="K",AA250="K"),(CONCATENATE(AH250," ALTS ",'Request Testing'!J267))),AH250)</f>
        <v/>
      </c>
      <c r="L250" t="str">
        <f>IF('Testing information'!V267="AM","K","")</f>
        <v/>
      </c>
      <c r="M250" t="str">
        <f>IF('Testing information'!W267="NH","K","")</f>
        <v/>
      </c>
      <c r="N250" t="str">
        <f>IF('Testing information'!X267="CA","K","")</f>
        <v/>
      </c>
      <c r="O250" t="str">
        <f>IF('Testing information'!Y267="DD","K","")</f>
        <v/>
      </c>
      <c r="P250" t="str">
        <f>IF('Testing information'!AA267="PHA","K","")</f>
        <v/>
      </c>
      <c r="Q250" t="str">
        <f>IF('Testing information'!Z267="TH","K","")</f>
        <v/>
      </c>
      <c r="R250" t="str">
        <f>IF('Testing information'!AB267="OS","K","")</f>
        <v/>
      </c>
      <c r="S250" t="str">
        <f>IF('Testing information'!AR267="OH","K","")</f>
        <v/>
      </c>
      <c r="T250" s="23" t="str">
        <f>IF('Testing information'!Q267="","","K")</f>
        <v/>
      </c>
      <c r="U250" t="str">
        <f>IF('Testing information'!AQ267="RC","K","")</f>
        <v/>
      </c>
      <c r="V250" s="23" t="str">
        <f>IF('Testing information'!P267="","","K")</f>
        <v/>
      </c>
      <c r="W250" t="str">
        <f>IF('Testing information'!AS267="BVD","K","")</f>
        <v/>
      </c>
      <c r="X250" t="str">
        <f>IF('Testing information'!AP267="DL","K","")</f>
        <v/>
      </c>
      <c r="Y250" t="str">
        <f>IF('Testing information'!AM267="PV","K","")</f>
        <v/>
      </c>
      <c r="Z250" t="str">
        <f t="shared" si="15"/>
        <v/>
      </c>
      <c r="AA250" s="29" t="str">
        <f t="shared" si="12"/>
        <v/>
      </c>
      <c r="AB250" t="str">
        <f>IF('Testing information'!AJ267="GGP-HD","K","")</f>
        <v/>
      </c>
      <c r="AC250" t="str">
        <f>IF('Testing information'!AK267="GGP-LD","K","")</f>
        <v/>
      </c>
      <c r="AD250" t="str">
        <f>IF('Testing information'!AK267="CHR","K","")</f>
        <v/>
      </c>
      <c r="AE250" t="str">
        <f>IF('Testing information'!AL267="GGP-uLD","K","")</f>
        <v/>
      </c>
      <c r="AF250" t="str">
        <f>IF('Testing information'!BA267="Run Panel","DP2","")</f>
        <v/>
      </c>
      <c r="AG250" t="str">
        <f t="shared" si="13"/>
        <v/>
      </c>
      <c r="AH250" s="28" t="str">
        <f t="shared" si="14"/>
        <v/>
      </c>
    </row>
    <row r="251" spans="1:34" ht="14.85" customHeight="1">
      <c r="A251" s="25" t="str">
        <f>IF('Testing information'!AE268="X",'Request Testing'!$C$10,"")</f>
        <v/>
      </c>
      <c r="B251" s="26" t="str">
        <f>IF('Testing information'!AM268="","",A251)</f>
        <v/>
      </c>
      <c r="C251" t="str">
        <f>IF('Testing information'!G268&gt;0,'Testing information'!G268,"")</f>
        <v/>
      </c>
      <c r="D251" s="23" t="str">
        <f>IF('Request Testing'!G268&lt;1,'Testing information'!B268,"")</f>
        <v/>
      </c>
      <c r="E251" t="str">
        <f>IF('Request Testing'!G268&lt;1,'Testing information'!AF268,"")</f>
        <v/>
      </c>
      <c r="F251" s="23" t="str">
        <f>IF(OR('Request Testing'!L268&gt;0,'Request Testing'!M268&gt;0,'Request Testing'!N268&gt;0,'Request Testing'!O268&gt;0),'Request Testing'!I268,"")</f>
        <v/>
      </c>
      <c r="G251" s="23" t="str">
        <f>IF('Testing information'!J268="","",'Testing information'!J268)</f>
        <v/>
      </c>
      <c r="H251" s="23" t="str">
        <f>IF(OR('Request Testing'!L268&gt;0,'Request Testing'!M268&gt;0,'Request Testing'!N268&gt;0,'Request Testing'!O268&gt;0),'Request Testing'!K268,"")</f>
        <v/>
      </c>
      <c r="I251" s="210" t="str">
        <f>IF('Testing information'!A268&gt;0,'Testing information'!A268,"")</f>
        <v/>
      </c>
      <c r="J251" s="27" t="str">
        <f>IF('Testing information'!AG268="BLOOD CARD","B",IF('Testing information'!AH268="Hair Card","H",IF('Testing information'!AI268="AllFlex Tags","T","")))</f>
        <v/>
      </c>
      <c r="K251" s="28" t="str">
        <f>IF('Request Testing'!J268&gt;0,IF(OR(Y251="K",AA251="K"),(CONCATENATE(AH251," ALTS ",'Request Testing'!J268))),AH251)</f>
        <v/>
      </c>
      <c r="L251" t="str">
        <f>IF('Testing information'!V268="AM","K","")</f>
        <v/>
      </c>
      <c r="M251" t="str">
        <f>IF('Testing information'!W268="NH","K","")</f>
        <v/>
      </c>
      <c r="N251" t="str">
        <f>IF('Testing information'!X268="CA","K","")</f>
        <v/>
      </c>
      <c r="O251" t="str">
        <f>IF('Testing information'!Y268="DD","K","")</f>
        <v/>
      </c>
      <c r="P251" t="str">
        <f>IF('Testing information'!AA268="PHA","K","")</f>
        <v/>
      </c>
      <c r="Q251" t="str">
        <f>IF('Testing information'!Z268="TH","K","")</f>
        <v/>
      </c>
      <c r="R251" t="str">
        <f>IF('Testing information'!AB268="OS","K","")</f>
        <v/>
      </c>
      <c r="S251" t="str">
        <f>IF('Testing information'!AR268="OH","K","")</f>
        <v/>
      </c>
      <c r="T251" s="23" t="str">
        <f>IF('Testing information'!Q268="","","K")</f>
        <v/>
      </c>
      <c r="U251" t="str">
        <f>IF('Testing information'!AQ268="RC","K","")</f>
        <v/>
      </c>
      <c r="V251" s="23" t="str">
        <f>IF('Testing information'!P268="","","K")</f>
        <v/>
      </c>
      <c r="W251" t="str">
        <f>IF('Testing information'!AS268="BVD","K","")</f>
        <v/>
      </c>
      <c r="X251" t="str">
        <f>IF('Testing information'!AP268="DL","K","")</f>
        <v/>
      </c>
      <c r="Y251" t="str">
        <f>IF('Testing information'!AM268="PV","K","")</f>
        <v/>
      </c>
      <c r="Z251" t="str">
        <f t="shared" si="15"/>
        <v/>
      </c>
      <c r="AA251" s="29" t="str">
        <f t="shared" si="12"/>
        <v/>
      </c>
      <c r="AB251" t="str">
        <f>IF('Testing information'!AJ268="GGP-HD","K","")</f>
        <v/>
      </c>
      <c r="AC251" t="str">
        <f>IF('Testing information'!AK268="GGP-LD","K","")</f>
        <v/>
      </c>
      <c r="AD251" t="str">
        <f>IF('Testing information'!AK268="CHR","K","")</f>
        <v/>
      </c>
      <c r="AE251" t="str">
        <f>IF('Testing information'!AL268="GGP-uLD","K","")</f>
        <v/>
      </c>
      <c r="AF251" t="str">
        <f>IF('Testing information'!BA268="Run Panel","DP2","")</f>
        <v/>
      </c>
      <c r="AG251" t="str">
        <f t="shared" si="13"/>
        <v/>
      </c>
      <c r="AH251" s="28" t="str">
        <f t="shared" si="14"/>
        <v/>
      </c>
    </row>
    <row r="252" spans="1:34" ht="14.85" customHeight="1">
      <c r="A252" s="25" t="str">
        <f>IF('Testing information'!AE269="X",'Request Testing'!$C$10,"")</f>
        <v/>
      </c>
      <c r="B252" s="26" t="str">
        <f>IF('Testing information'!AM269="","",A252)</f>
        <v/>
      </c>
      <c r="C252" t="str">
        <f>IF('Testing information'!G269&gt;0,'Testing information'!G269,"")</f>
        <v/>
      </c>
      <c r="D252" s="23" t="str">
        <f>IF('Request Testing'!G269&lt;1,'Testing information'!B269,"")</f>
        <v/>
      </c>
      <c r="E252" t="str">
        <f>IF('Request Testing'!G269&lt;1,'Testing information'!AF269,"")</f>
        <v/>
      </c>
      <c r="F252" s="23" t="str">
        <f>IF(OR('Request Testing'!L269&gt;0,'Request Testing'!M269&gt;0,'Request Testing'!N269&gt;0,'Request Testing'!O269&gt;0),'Request Testing'!I269,"")</f>
        <v/>
      </c>
      <c r="G252" s="23" t="str">
        <f>IF('Testing information'!J269="","",'Testing information'!J269)</f>
        <v/>
      </c>
      <c r="H252" s="23" t="str">
        <f>IF(OR('Request Testing'!L269&gt;0,'Request Testing'!M269&gt;0,'Request Testing'!N269&gt;0,'Request Testing'!O269&gt;0),'Request Testing'!K269,"")</f>
        <v/>
      </c>
      <c r="I252" s="210" t="str">
        <f>IF('Testing information'!A269&gt;0,'Testing information'!A269,"")</f>
        <v/>
      </c>
      <c r="J252" s="27" t="str">
        <f>IF('Testing information'!AG269="BLOOD CARD","B",IF('Testing information'!AH269="Hair Card","H",IF('Testing information'!AI269="AllFlex Tags","T","")))</f>
        <v/>
      </c>
      <c r="K252" s="28" t="str">
        <f>IF('Request Testing'!J269&gt;0,IF(OR(Y252="K",AA252="K"),(CONCATENATE(AH252," ALTS ",'Request Testing'!J269))),AH252)</f>
        <v/>
      </c>
      <c r="L252" t="str">
        <f>IF('Testing information'!V269="AM","K","")</f>
        <v/>
      </c>
      <c r="M252" t="str">
        <f>IF('Testing information'!W269="NH","K","")</f>
        <v/>
      </c>
      <c r="N252" t="str">
        <f>IF('Testing information'!X269="CA","K","")</f>
        <v/>
      </c>
      <c r="O252" t="str">
        <f>IF('Testing information'!Y269="DD","K","")</f>
        <v/>
      </c>
      <c r="P252" t="str">
        <f>IF('Testing information'!AA269="PHA","K","")</f>
        <v/>
      </c>
      <c r="Q252" t="str">
        <f>IF('Testing information'!Z269="TH","K","")</f>
        <v/>
      </c>
      <c r="R252" t="str">
        <f>IF('Testing information'!AB269="OS","K","")</f>
        <v/>
      </c>
      <c r="S252" t="str">
        <f>IF('Testing information'!AR269="OH","K","")</f>
        <v/>
      </c>
      <c r="T252" s="23" t="str">
        <f>IF('Testing information'!Q269="","","K")</f>
        <v/>
      </c>
      <c r="U252" t="str">
        <f>IF('Testing information'!AQ269="RC","K","")</f>
        <v/>
      </c>
      <c r="V252" s="23" t="str">
        <f>IF('Testing information'!P269="","","K")</f>
        <v/>
      </c>
      <c r="W252" t="str">
        <f>IF('Testing information'!AS269="BVD","K","")</f>
        <v/>
      </c>
      <c r="X252" t="str">
        <f>IF('Testing information'!AP269="DL","K","")</f>
        <v/>
      </c>
      <c r="Y252" t="str">
        <f>IF('Testing information'!AM269="PV","K","")</f>
        <v/>
      </c>
      <c r="Z252" t="str">
        <f t="shared" si="15"/>
        <v/>
      </c>
      <c r="AA252" s="29" t="str">
        <f t="shared" si="12"/>
        <v/>
      </c>
      <c r="AB252" t="str">
        <f>IF('Testing information'!AJ269="GGP-HD","K","")</f>
        <v/>
      </c>
      <c r="AC252" t="str">
        <f>IF('Testing information'!AK269="GGP-LD","K","")</f>
        <v/>
      </c>
      <c r="AD252" t="str">
        <f>IF('Testing information'!AK269="CHR","K","")</f>
        <v/>
      </c>
      <c r="AE252" t="str">
        <f>IF('Testing information'!AL269="GGP-uLD","K","")</f>
        <v/>
      </c>
      <c r="AF252" t="str">
        <f>IF('Testing information'!BA269="Run Panel","DP2","")</f>
        <v/>
      </c>
      <c r="AG252" t="str">
        <f t="shared" si="13"/>
        <v/>
      </c>
      <c r="AH252" s="28" t="str">
        <f t="shared" si="14"/>
        <v/>
      </c>
    </row>
    <row r="253" spans="1:34" ht="14.85" customHeight="1">
      <c r="A253" s="25" t="str">
        <f>IF('Testing information'!AE270="X",'Request Testing'!$C$10,"")</f>
        <v/>
      </c>
      <c r="B253" s="26" t="str">
        <f>IF('Testing information'!AM270="","",A253)</f>
        <v/>
      </c>
      <c r="C253" t="str">
        <f>IF('Testing information'!G270&gt;0,'Testing information'!G270,"")</f>
        <v/>
      </c>
      <c r="D253" s="23" t="str">
        <f>IF('Request Testing'!G270&lt;1,'Testing information'!B270,"")</f>
        <v/>
      </c>
      <c r="E253" t="str">
        <f>IF('Request Testing'!G270&lt;1,'Testing information'!AF270,"")</f>
        <v/>
      </c>
      <c r="F253" s="23" t="str">
        <f>IF(OR('Request Testing'!L270&gt;0,'Request Testing'!M270&gt;0,'Request Testing'!N270&gt;0,'Request Testing'!O270&gt;0),'Request Testing'!I270,"")</f>
        <v/>
      </c>
      <c r="G253" s="23" t="str">
        <f>IF('Testing information'!J270="","",'Testing information'!J270)</f>
        <v/>
      </c>
      <c r="H253" s="23" t="str">
        <f>IF(OR('Request Testing'!L270&gt;0,'Request Testing'!M270&gt;0,'Request Testing'!N270&gt;0,'Request Testing'!O270&gt;0),'Request Testing'!K270,"")</f>
        <v/>
      </c>
      <c r="I253" s="210" t="str">
        <f>IF('Testing information'!A270&gt;0,'Testing information'!A270,"")</f>
        <v/>
      </c>
      <c r="J253" s="27" t="str">
        <f>IF('Testing information'!AG270="BLOOD CARD","B",IF('Testing information'!AH270="Hair Card","H",IF('Testing information'!AI270="AllFlex Tags","T","")))</f>
        <v/>
      </c>
      <c r="K253" s="28" t="str">
        <f>IF('Request Testing'!J270&gt;0,IF(OR(Y253="K",AA253="K"),(CONCATENATE(AH253," ALTS ",'Request Testing'!J270))),AH253)</f>
        <v/>
      </c>
      <c r="L253" t="str">
        <f>IF('Testing information'!V270="AM","K","")</f>
        <v/>
      </c>
      <c r="M253" t="str">
        <f>IF('Testing information'!W270="NH","K","")</f>
        <v/>
      </c>
      <c r="N253" t="str">
        <f>IF('Testing information'!X270="CA","K","")</f>
        <v/>
      </c>
      <c r="O253" t="str">
        <f>IF('Testing information'!Y270="DD","K","")</f>
        <v/>
      </c>
      <c r="P253" t="str">
        <f>IF('Testing information'!AA270="PHA","K","")</f>
        <v/>
      </c>
      <c r="Q253" t="str">
        <f>IF('Testing information'!Z270="TH","K","")</f>
        <v/>
      </c>
      <c r="R253" t="str">
        <f>IF('Testing information'!AB270="OS","K","")</f>
        <v/>
      </c>
      <c r="S253" t="str">
        <f>IF('Testing information'!AR270="OH","K","")</f>
        <v/>
      </c>
      <c r="T253" s="23" t="str">
        <f>IF('Testing information'!Q270="","","K")</f>
        <v/>
      </c>
      <c r="U253" t="str">
        <f>IF('Testing information'!AQ270="RC","K","")</f>
        <v/>
      </c>
      <c r="V253" s="23" t="str">
        <f>IF('Testing information'!P270="","","K")</f>
        <v/>
      </c>
      <c r="W253" t="str">
        <f>IF('Testing information'!AS270="BVD","K","")</f>
        <v/>
      </c>
      <c r="X253" t="str">
        <f>IF('Testing information'!AP270="DL","K","")</f>
        <v/>
      </c>
      <c r="Y253" t="str">
        <f>IF('Testing information'!AM270="PV","K","")</f>
        <v/>
      </c>
      <c r="Z253" t="str">
        <f t="shared" si="15"/>
        <v/>
      </c>
      <c r="AA253" s="29" t="str">
        <f t="shared" si="12"/>
        <v/>
      </c>
      <c r="AB253" t="str">
        <f>IF('Testing information'!AJ270="GGP-HD","K","")</f>
        <v/>
      </c>
      <c r="AC253" t="str">
        <f>IF('Testing information'!AK270="GGP-LD","K","")</f>
        <v/>
      </c>
      <c r="AD253" t="str">
        <f>IF('Testing information'!AK270="CHR","K","")</f>
        <v/>
      </c>
      <c r="AE253" t="str">
        <f>IF('Testing information'!AL270="GGP-uLD","K","")</f>
        <v/>
      </c>
      <c r="AF253" t="str">
        <f>IF('Testing information'!BA270="Run Panel","DP2","")</f>
        <v/>
      </c>
      <c r="AG253" t="str">
        <f t="shared" si="13"/>
        <v/>
      </c>
      <c r="AH253" s="28" t="str">
        <f t="shared" si="14"/>
        <v/>
      </c>
    </row>
    <row r="254" spans="1:34" ht="14.85" customHeight="1">
      <c r="A254" s="25" t="str">
        <f>IF('Testing information'!AE271="X",'Request Testing'!$C$10,"")</f>
        <v/>
      </c>
      <c r="B254" s="26" t="str">
        <f>IF('Testing information'!AM271="","",A254)</f>
        <v/>
      </c>
      <c r="C254" t="str">
        <f>IF('Testing information'!G271&gt;0,'Testing information'!G271,"")</f>
        <v/>
      </c>
      <c r="D254" s="23" t="str">
        <f>IF('Request Testing'!G271&lt;1,'Testing information'!B271,"")</f>
        <v/>
      </c>
      <c r="E254" t="str">
        <f>IF('Request Testing'!G271&lt;1,'Testing information'!AF271,"")</f>
        <v/>
      </c>
      <c r="F254" s="23" t="str">
        <f>IF(OR('Request Testing'!L271&gt;0,'Request Testing'!M271&gt;0,'Request Testing'!N271&gt;0,'Request Testing'!O271&gt;0),'Request Testing'!I271,"")</f>
        <v/>
      </c>
      <c r="G254" s="23" t="str">
        <f>IF('Testing information'!J271="","",'Testing information'!J271)</f>
        <v/>
      </c>
      <c r="H254" s="23" t="str">
        <f>IF(OR('Request Testing'!L271&gt;0,'Request Testing'!M271&gt;0,'Request Testing'!N271&gt;0,'Request Testing'!O271&gt;0),'Request Testing'!K271,"")</f>
        <v/>
      </c>
      <c r="I254" s="210" t="str">
        <f>IF('Testing information'!A271&gt;0,'Testing information'!A271,"")</f>
        <v/>
      </c>
      <c r="J254" s="27" t="str">
        <f>IF('Testing information'!AG271="BLOOD CARD","B",IF('Testing information'!AH271="Hair Card","H",IF('Testing information'!AI271="AllFlex Tags","T","")))</f>
        <v/>
      </c>
      <c r="K254" s="28" t="str">
        <f>IF('Request Testing'!J271&gt;0,IF(OR(Y254="K",AA254="K"),(CONCATENATE(AH254," ALTS ",'Request Testing'!J271))),AH254)</f>
        <v/>
      </c>
      <c r="L254" t="str">
        <f>IF('Testing information'!V271="AM","K","")</f>
        <v/>
      </c>
      <c r="M254" t="str">
        <f>IF('Testing information'!W271="NH","K","")</f>
        <v/>
      </c>
      <c r="N254" t="str">
        <f>IF('Testing information'!X271="CA","K","")</f>
        <v/>
      </c>
      <c r="O254" t="str">
        <f>IF('Testing information'!Y271="DD","K","")</f>
        <v/>
      </c>
      <c r="P254" t="str">
        <f>IF('Testing information'!AA271="PHA","K","")</f>
        <v/>
      </c>
      <c r="Q254" t="str">
        <f>IF('Testing information'!Z271="TH","K","")</f>
        <v/>
      </c>
      <c r="R254" t="str">
        <f>IF('Testing information'!AB271="OS","K","")</f>
        <v/>
      </c>
      <c r="S254" t="str">
        <f>IF('Testing information'!AR271="OH","K","")</f>
        <v/>
      </c>
      <c r="T254" s="23" t="str">
        <f>IF('Testing information'!Q271="","","K")</f>
        <v/>
      </c>
      <c r="U254" t="str">
        <f>IF('Testing information'!AQ271="RC","K","")</f>
        <v/>
      </c>
      <c r="V254" s="23" t="str">
        <f>IF('Testing information'!P271="","","K")</f>
        <v/>
      </c>
      <c r="W254" t="str">
        <f>IF('Testing information'!AS271="BVD","K","")</f>
        <v/>
      </c>
      <c r="X254" t="str">
        <f>IF('Testing information'!AP271="DL","K","")</f>
        <v/>
      </c>
      <c r="Y254" t="str">
        <f>IF('Testing information'!AM271="PV","K","")</f>
        <v/>
      </c>
      <c r="Z254" t="str">
        <f t="shared" si="15"/>
        <v/>
      </c>
      <c r="AA254" s="29" t="str">
        <f t="shared" si="12"/>
        <v/>
      </c>
      <c r="AB254" t="str">
        <f>IF('Testing information'!AJ271="GGP-HD","K","")</f>
        <v/>
      </c>
      <c r="AC254" t="str">
        <f>IF('Testing information'!AK271="GGP-LD","K","")</f>
        <v/>
      </c>
      <c r="AD254" t="str">
        <f>IF('Testing information'!AK271="CHR","K","")</f>
        <v/>
      </c>
      <c r="AE254" t="str">
        <f>IF('Testing information'!AL271="GGP-uLD","K","")</f>
        <v/>
      </c>
      <c r="AF254" t="str">
        <f>IF('Testing information'!BA271="Run Panel","DP2","")</f>
        <v/>
      </c>
      <c r="AG254" t="str">
        <f t="shared" si="13"/>
        <v/>
      </c>
      <c r="AH254" s="28" t="str">
        <f t="shared" si="14"/>
        <v/>
      </c>
    </row>
    <row r="255" spans="1:34" ht="14.85" customHeight="1">
      <c r="A255" s="25" t="str">
        <f>IF('Testing information'!AE272="X",'Request Testing'!$C$10,"")</f>
        <v/>
      </c>
      <c r="B255" s="26" t="str">
        <f>IF('Testing information'!AM272="","",A255)</f>
        <v/>
      </c>
      <c r="C255" t="str">
        <f>IF('Testing information'!G272&gt;0,'Testing information'!G272,"")</f>
        <v/>
      </c>
      <c r="D255" s="23" t="str">
        <f>IF('Request Testing'!G272&lt;1,'Testing information'!B272,"")</f>
        <v/>
      </c>
      <c r="E255" t="str">
        <f>IF('Request Testing'!G272&lt;1,'Testing information'!AF272,"")</f>
        <v/>
      </c>
      <c r="F255" s="23" t="str">
        <f>IF(OR('Request Testing'!L272&gt;0,'Request Testing'!M272&gt;0,'Request Testing'!N272&gt;0,'Request Testing'!O272&gt;0),'Request Testing'!I272,"")</f>
        <v/>
      </c>
      <c r="G255" s="23" t="str">
        <f>IF('Testing information'!J272="","",'Testing information'!J272)</f>
        <v/>
      </c>
      <c r="H255" s="23" t="str">
        <f>IF(OR('Request Testing'!L272&gt;0,'Request Testing'!M272&gt;0,'Request Testing'!N272&gt;0,'Request Testing'!O272&gt;0),'Request Testing'!K272,"")</f>
        <v/>
      </c>
      <c r="I255" s="210" t="str">
        <f>IF('Testing information'!A272&gt;0,'Testing information'!A272,"")</f>
        <v/>
      </c>
      <c r="J255" s="27" t="str">
        <f>IF('Testing information'!AG272="BLOOD CARD","B",IF('Testing information'!AH272="Hair Card","H",IF('Testing information'!AI272="AllFlex Tags","T","")))</f>
        <v/>
      </c>
      <c r="K255" s="28" t="str">
        <f>IF('Request Testing'!J272&gt;0,IF(OR(Y255="K",AA255="K"),(CONCATENATE(AH255," ALTS ",'Request Testing'!J272))),AH255)</f>
        <v/>
      </c>
      <c r="L255" t="str">
        <f>IF('Testing information'!V272="AM","K","")</f>
        <v/>
      </c>
      <c r="M255" t="str">
        <f>IF('Testing information'!W272="NH","K","")</f>
        <v/>
      </c>
      <c r="N255" t="str">
        <f>IF('Testing information'!X272="CA","K","")</f>
        <v/>
      </c>
      <c r="O255" t="str">
        <f>IF('Testing information'!Y272="DD","K","")</f>
        <v/>
      </c>
      <c r="P255" t="str">
        <f>IF('Testing information'!AA272="PHA","K","")</f>
        <v/>
      </c>
      <c r="Q255" t="str">
        <f>IF('Testing information'!Z272="TH","K","")</f>
        <v/>
      </c>
      <c r="R255" t="str">
        <f>IF('Testing information'!AB272="OS","K","")</f>
        <v/>
      </c>
      <c r="S255" t="str">
        <f>IF('Testing information'!AR272="OH","K","")</f>
        <v/>
      </c>
      <c r="T255" s="23" t="str">
        <f>IF('Testing information'!Q272="","","K")</f>
        <v/>
      </c>
      <c r="U255" t="str">
        <f>IF('Testing information'!AQ272="RC","K","")</f>
        <v/>
      </c>
      <c r="V255" s="23" t="str">
        <f>IF('Testing information'!P272="","","K")</f>
        <v/>
      </c>
      <c r="W255" t="str">
        <f>IF('Testing information'!AS272="BVD","K","")</f>
        <v/>
      </c>
      <c r="X255" t="str">
        <f>IF('Testing information'!AP272="DL","K","")</f>
        <v/>
      </c>
      <c r="Y255" t="str">
        <f>IF('Testing information'!AM272="PV","K","")</f>
        <v/>
      </c>
      <c r="Z255" t="str">
        <f t="shared" si="15"/>
        <v/>
      </c>
      <c r="AA255" s="29" t="str">
        <f t="shared" si="12"/>
        <v/>
      </c>
      <c r="AB255" t="str">
        <f>IF('Testing information'!AJ272="GGP-HD","K","")</f>
        <v/>
      </c>
      <c r="AC255" t="str">
        <f>IF('Testing information'!AK272="GGP-LD","K","")</f>
        <v/>
      </c>
      <c r="AD255" t="str">
        <f>IF('Testing information'!AK272="CHR","K","")</f>
        <v/>
      </c>
      <c r="AE255" t="str">
        <f>IF('Testing information'!AL272="GGP-uLD","K","")</f>
        <v/>
      </c>
      <c r="AF255" t="str">
        <f>IF('Testing information'!BA272="Run Panel","DP2","")</f>
        <v/>
      </c>
      <c r="AG255" t="str">
        <f t="shared" si="13"/>
        <v/>
      </c>
      <c r="AH255" s="28" t="str">
        <f t="shared" si="14"/>
        <v/>
      </c>
    </row>
    <row r="256" spans="1:34" ht="14.85" customHeight="1">
      <c r="A256" s="25" t="str">
        <f>IF('Testing information'!AE273="X",'Request Testing'!$C$10,"")</f>
        <v/>
      </c>
      <c r="B256" s="26" t="str">
        <f>IF('Testing information'!AM273="","",A256)</f>
        <v/>
      </c>
      <c r="C256" t="str">
        <f>IF('Testing information'!G273&gt;0,'Testing information'!G273,"")</f>
        <v/>
      </c>
      <c r="D256" s="23" t="str">
        <f>IF('Request Testing'!G273&lt;1,'Testing information'!B273,"")</f>
        <v/>
      </c>
      <c r="E256" t="str">
        <f>IF('Request Testing'!G273&lt;1,'Testing information'!AF273,"")</f>
        <v/>
      </c>
      <c r="F256" s="23" t="str">
        <f>IF(OR('Request Testing'!L273&gt;0,'Request Testing'!M273&gt;0,'Request Testing'!N273&gt;0,'Request Testing'!O273&gt;0),'Request Testing'!I273,"")</f>
        <v/>
      </c>
      <c r="G256" s="23" t="str">
        <f>IF('Testing information'!J273="","",'Testing information'!J273)</f>
        <v/>
      </c>
      <c r="H256" s="23" t="str">
        <f>IF(OR('Request Testing'!L273&gt;0,'Request Testing'!M273&gt;0,'Request Testing'!N273&gt;0,'Request Testing'!O273&gt;0),'Request Testing'!K273,"")</f>
        <v/>
      </c>
      <c r="I256" s="210" t="str">
        <f>IF('Testing information'!A273&gt;0,'Testing information'!A273,"")</f>
        <v/>
      </c>
      <c r="J256" s="27" t="str">
        <f>IF('Testing information'!AG273="BLOOD CARD","B",IF('Testing information'!AH273="Hair Card","H",IF('Testing information'!AI273="AllFlex Tags","T","")))</f>
        <v/>
      </c>
      <c r="K256" s="28" t="str">
        <f>IF('Request Testing'!J273&gt;0,IF(OR(Y256="K",AA256="K"),(CONCATENATE(AH256," ALTS ",'Request Testing'!J273))),AH256)</f>
        <v/>
      </c>
      <c r="L256" t="str">
        <f>IF('Testing information'!V273="AM","K","")</f>
        <v/>
      </c>
      <c r="M256" t="str">
        <f>IF('Testing information'!W273="NH","K","")</f>
        <v/>
      </c>
      <c r="N256" t="str">
        <f>IF('Testing information'!X273="CA","K","")</f>
        <v/>
      </c>
      <c r="O256" t="str">
        <f>IF('Testing information'!Y273="DD","K","")</f>
        <v/>
      </c>
      <c r="P256" t="str">
        <f>IF('Testing information'!AA273="PHA","K","")</f>
        <v/>
      </c>
      <c r="Q256" t="str">
        <f>IF('Testing information'!Z273="TH","K","")</f>
        <v/>
      </c>
      <c r="R256" t="str">
        <f>IF('Testing information'!AB273="OS","K","")</f>
        <v/>
      </c>
      <c r="S256" t="str">
        <f>IF('Testing information'!AR273="OH","K","")</f>
        <v/>
      </c>
      <c r="T256" s="23" t="str">
        <f>IF('Testing information'!Q273="","","K")</f>
        <v/>
      </c>
      <c r="U256" t="str">
        <f>IF('Testing information'!AQ273="RC","K","")</f>
        <v/>
      </c>
      <c r="V256" s="23" t="str">
        <f>IF('Testing information'!P273="","","K")</f>
        <v/>
      </c>
      <c r="W256" t="str">
        <f>IF('Testing information'!AS273="BVD","K","")</f>
        <v/>
      </c>
      <c r="X256" t="str">
        <f>IF('Testing information'!AP273="DL","K","")</f>
        <v/>
      </c>
      <c r="Y256" t="str">
        <f>IF('Testing information'!AM273="PV","K","")</f>
        <v/>
      </c>
      <c r="Z256" t="str">
        <f t="shared" si="15"/>
        <v/>
      </c>
      <c r="AA256" s="29" t="str">
        <f t="shared" si="12"/>
        <v/>
      </c>
      <c r="AB256" t="str">
        <f>IF('Testing information'!AJ273="GGP-HD","K","")</f>
        <v/>
      </c>
      <c r="AC256" t="str">
        <f>IF('Testing information'!AK273="GGP-LD","K","")</f>
        <v/>
      </c>
      <c r="AD256" t="str">
        <f>IF('Testing information'!AK273="CHR","K","")</f>
        <v/>
      </c>
      <c r="AE256" t="str">
        <f>IF('Testing information'!AL273="GGP-uLD","K","")</f>
        <v/>
      </c>
      <c r="AF256" t="str">
        <f>IF('Testing information'!BA273="Run Panel","DP2","")</f>
        <v/>
      </c>
      <c r="AG256" t="str">
        <f t="shared" si="13"/>
        <v/>
      </c>
      <c r="AH256" s="28" t="str">
        <f t="shared" si="14"/>
        <v/>
      </c>
    </row>
    <row r="257" spans="1:34" ht="14.85" customHeight="1">
      <c r="A257" s="25" t="str">
        <f>IF('Testing information'!AE274="X",'Request Testing'!$C$10,"")</f>
        <v/>
      </c>
      <c r="B257" s="26" t="str">
        <f>IF('Testing information'!AM274="","",A257)</f>
        <v/>
      </c>
      <c r="C257" t="str">
        <f>IF('Testing information'!G274&gt;0,'Testing information'!G274,"")</f>
        <v/>
      </c>
      <c r="D257" s="23" t="str">
        <f>IF('Request Testing'!G274&lt;1,'Testing information'!B274,"")</f>
        <v/>
      </c>
      <c r="E257" t="str">
        <f>IF('Request Testing'!G274&lt;1,'Testing information'!AF274,"")</f>
        <v/>
      </c>
      <c r="F257" s="23" t="str">
        <f>IF(OR('Request Testing'!L274&gt;0,'Request Testing'!M274&gt;0,'Request Testing'!N274&gt;0,'Request Testing'!O274&gt;0),'Request Testing'!I274,"")</f>
        <v/>
      </c>
      <c r="G257" s="23" t="str">
        <f>IF('Testing information'!J274="","",'Testing information'!J274)</f>
        <v/>
      </c>
      <c r="H257" s="23" t="str">
        <f>IF(OR('Request Testing'!L274&gt;0,'Request Testing'!M274&gt;0,'Request Testing'!N274&gt;0,'Request Testing'!O274&gt;0),'Request Testing'!K274,"")</f>
        <v/>
      </c>
      <c r="I257" s="210" t="str">
        <f>IF('Testing information'!A274&gt;0,'Testing information'!A274,"")</f>
        <v/>
      </c>
      <c r="J257" s="27" t="str">
        <f>IF('Testing information'!AG274="BLOOD CARD","B",IF('Testing information'!AH274="Hair Card","H",IF('Testing information'!AI274="AllFlex Tags","T","")))</f>
        <v/>
      </c>
      <c r="K257" s="28" t="str">
        <f>IF('Request Testing'!J274&gt;0,IF(OR(Y257="K",AA257="K"),(CONCATENATE(AH257," ALTS ",'Request Testing'!J274))),AH257)</f>
        <v/>
      </c>
      <c r="L257" t="str">
        <f>IF('Testing information'!V274="AM","K","")</f>
        <v/>
      </c>
      <c r="M257" t="str">
        <f>IF('Testing information'!W274="NH","K","")</f>
        <v/>
      </c>
      <c r="N257" t="str">
        <f>IF('Testing information'!X274="CA","K","")</f>
        <v/>
      </c>
      <c r="O257" t="str">
        <f>IF('Testing information'!Y274="DD","K","")</f>
        <v/>
      </c>
      <c r="P257" t="str">
        <f>IF('Testing information'!AA274="PHA","K","")</f>
        <v/>
      </c>
      <c r="Q257" t="str">
        <f>IF('Testing information'!Z274="TH","K","")</f>
        <v/>
      </c>
      <c r="R257" t="str">
        <f>IF('Testing information'!AB274="OS","K","")</f>
        <v/>
      </c>
      <c r="S257" t="str">
        <f>IF('Testing information'!AR274="OH","K","")</f>
        <v/>
      </c>
      <c r="T257" s="23" t="str">
        <f>IF('Testing information'!Q274="","","K")</f>
        <v/>
      </c>
      <c r="U257" t="str">
        <f>IF('Testing information'!AQ274="RC","K","")</f>
        <v/>
      </c>
      <c r="V257" s="23" t="str">
        <f>IF('Testing information'!P274="","","K")</f>
        <v/>
      </c>
      <c r="W257" t="str">
        <f>IF('Testing information'!AS274="BVD","K","")</f>
        <v/>
      </c>
      <c r="X257" t="str">
        <f>IF('Testing information'!AP274="DL","K","")</f>
        <v/>
      </c>
      <c r="Y257" t="str">
        <f>IF('Testing information'!AM274="PV","K","")</f>
        <v/>
      </c>
      <c r="Z257" t="str">
        <f t="shared" si="15"/>
        <v/>
      </c>
      <c r="AA257" s="29" t="str">
        <f t="shared" si="12"/>
        <v/>
      </c>
      <c r="AB257" t="str">
        <f>IF('Testing information'!AJ274="GGP-HD","K","")</f>
        <v/>
      </c>
      <c r="AC257" t="str">
        <f>IF('Testing information'!AK274="GGP-LD","K","")</f>
        <v/>
      </c>
      <c r="AD257" t="str">
        <f>IF('Testing information'!AK274="CHR","K","")</f>
        <v/>
      </c>
      <c r="AE257" t="str">
        <f>IF('Testing information'!AL274="GGP-uLD","K","")</f>
        <v/>
      </c>
      <c r="AF257" t="str">
        <f>IF('Testing information'!BA274="Run Panel","DP2","")</f>
        <v/>
      </c>
      <c r="AG257" t="str">
        <f t="shared" si="13"/>
        <v/>
      </c>
      <c r="AH257" s="28" t="str">
        <f t="shared" si="14"/>
        <v/>
      </c>
    </row>
    <row r="258" spans="1:34" ht="14.85" customHeight="1">
      <c r="A258" s="25" t="str">
        <f>IF('Testing information'!AE275="X",'Request Testing'!$C$10,"")</f>
        <v/>
      </c>
      <c r="B258" s="26" t="str">
        <f>IF('Testing information'!AM275="","",A258)</f>
        <v/>
      </c>
      <c r="C258" t="str">
        <f>IF('Testing information'!G275&gt;0,'Testing information'!G275,"")</f>
        <v/>
      </c>
      <c r="D258" s="23" t="str">
        <f>IF('Request Testing'!G275&lt;1,'Testing information'!B275,"")</f>
        <v/>
      </c>
      <c r="E258" t="str">
        <f>IF('Request Testing'!G275&lt;1,'Testing information'!AF275,"")</f>
        <v/>
      </c>
      <c r="F258" s="23" t="str">
        <f>IF(OR('Request Testing'!L275&gt;0,'Request Testing'!M275&gt;0,'Request Testing'!N275&gt;0,'Request Testing'!O275&gt;0),'Request Testing'!I275,"")</f>
        <v/>
      </c>
      <c r="G258" s="23" t="str">
        <f>IF('Testing information'!J275="","",'Testing information'!J275)</f>
        <v/>
      </c>
      <c r="H258" s="23" t="str">
        <f>IF(OR('Request Testing'!L275&gt;0,'Request Testing'!M275&gt;0,'Request Testing'!N275&gt;0,'Request Testing'!O275&gt;0),'Request Testing'!K275,"")</f>
        <v/>
      </c>
      <c r="I258" s="210" t="str">
        <f>IF('Testing information'!A275&gt;0,'Testing information'!A275,"")</f>
        <v/>
      </c>
      <c r="J258" s="27" t="str">
        <f>IF('Testing information'!AG275="BLOOD CARD","B",IF('Testing information'!AH275="Hair Card","H",IF('Testing information'!AI275="AllFlex Tags","T","")))</f>
        <v/>
      </c>
      <c r="K258" s="28" t="str">
        <f>IF('Request Testing'!J275&gt;0,IF(OR(Y258="K",AA258="K"),(CONCATENATE(AH258," ALTS ",'Request Testing'!J275))),AH258)</f>
        <v/>
      </c>
      <c r="L258" t="str">
        <f>IF('Testing information'!V275="AM","K","")</f>
        <v/>
      </c>
      <c r="M258" t="str">
        <f>IF('Testing information'!W275="NH","K","")</f>
        <v/>
      </c>
      <c r="N258" t="str">
        <f>IF('Testing information'!X275="CA","K","")</f>
        <v/>
      </c>
      <c r="O258" t="str">
        <f>IF('Testing information'!Y275="DD","K","")</f>
        <v/>
      </c>
      <c r="P258" t="str">
        <f>IF('Testing information'!AA275="PHA","K","")</f>
        <v/>
      </c>
      <c r="Q258" t="str">
        <f>IF('Testing information'!Z275="TH","K","")</f>
        <v/>
      </c>
      <c r="R258" t="str">
        <f>IF('Testing information'!AB275="OS","K","")</f>
        <v/>
      </c>
      <c r="S258" t="str">
        <f>IF('Testing information'!AR275="OH","K","")</f>
        <v/>
      </c>
      <c r="T258" s="23" t="str">
        <f>IF('Testing information'!Q275="","","K")</f>
        <v/>
      </c>
      <c r="U258" t="str">
        <f>IF('Testing information'!AQ275="RC","K","")</f>
        <v/>
      </c>
      <c r="V258" s="23" t="str">
        <f>IF('Testing information'!P275="","","K")</f>
        <v/>
      </c>
      <c r="W258" t="str">
        <f>IF('Testing information'!AS275="BVD","K","")</f>
        <v/>
      </c>
      <c r="X258" t="str">
        <f>IF('Testing information'!AP275="DL","K","")</f>
        <v/>
      </c>
      <c r="Y258" t="str">
        <f>IF('Testing information'!AM275="PV","K","")</f>
        <v/>
      </c>
      <c r="Z258" t="str">
        <f t="shared" si="15"/>
        <v/>
      </c>
      <c r="AA258" s="29" t="str">
        <f t="shared" ref="AA258:AA321" si="16">IF(AB258="K","K",IF(AC258="K","K",IF(AE258="K","K",IF(AD258="K","K",""))))</f>
        <v/>
      </c>
      <c r="AB258" t="str">
        <f>IF('Testing information'!AJ275="GGP-HD","K","")</f>
        <v/>
      </c>
      <c r="AC258" t="str">
        <f>IF('Testing information'!AK275="GGP-LD","K","")</f>
        <v/>
      </c>
      <c r="AD258" t="str">
        <f>IF('Testing information'!AK275="CHR","K","")</f>
        <v/>
      </c>
      <c r="AE258" t="str">
        <f>IF('Testing information'!AL275="GGP-uLD","K","")</f>
        <v/>
      </c>
      <c r="AF258" t="str">
        <f>IF('Testing information'!BA275="Run Panel","DP2","")</f>
        <v/>
      </c>
      <c r="AG258" t="str">
        <f t="shared" ref="AG258:AG321" si="17">IF(AF258="DP2","K","")</f>
        <v/>
      </c>
      <c r="AH258" s="28" t="str">
        <f t="shared" ref="AH258:AH321" si="18">IF(Y258="K","PV",IF(Z258&gt;0,Z258,""))</f>
        <v/>
      </c>
    </row>
    <row r="259" spans="1:34" ht="14.85" customHeight="1">
      <c r="A259" s="25" t="str">
        <f>IF('Testing information'!AE276="X",'Request Testing'!$C$10,"")</f>
        <v/>
      </c>
      <c r="B259" s="26" t="str">
        <f>IF('Testing information'!AM276="","",A259)</f>
        <v/>
      </c>
      <c r="C259" t="str">
        <f>IF('Testing information'!G276&gt;0,'Testing information'!G276,"")</f>
        <v/>
      </c>
      <c r="D259" s="23" t="str">
        <f>IF('Request Testing'!G276&lt;1,'Testing information'!B276,"")</f>
        <v/>
      </c>
      <c r="E259" t="str">
        <f>IF('Request Testing'!G276&lt;1,'Testing information'!AF276,"")</f>
        <v/>
      </c>
      <c r="F259" s="23" t="str">
        <f>IF(OR('Request Testing'!L276&gt;0,'Request Testing'!M276&gt;0,'Request Testing'!N276&gt;0,'Request Testing'!O276&gt;0),'Request Testing'!I276,"")</f>
        <v/>
      </c>
      <c r="G259" s="23" t="str">
        <f>IF('Testing information'!J276="","",'Testing information'!J276)</f>
        <v/>
      </c>
      <c r="H259" s="23" t="str">
        <f>IF(OR('Request Testing'!L276&gt;0,'Request Testing'!M276&gt;0,'Request Testing'!N276&gt;0,'Request Testing'!O276&gt;0),'Request Testing'!K276,"")</f>
        <v/>
      </c>
      <c r="I259" s="210" t="str">
        <f>IF('Testing information'!A276&gt;0,'Testing information'!A276,"")</f>
        <v/>
      </c>
      <c r="J259" s="27" t="str">
        <f>IF('Testing information'!AG276="BLOOD CARD","B",IF('Testing information'!AH276="Hair Card","H",IF('Testing information'!AI276="AllFlex Tags","T","")))</f>
        <v/>
      </c>
      <c r="K259" s="28" t="str">
        <f>IF('Request Testing'!J276&gt;0,IF(OR(Y259="K",AA259="K"),(CONCATENATE(AH259," ALTS ",'Request Testing'!J276))),AH259)</f>
        <v/>
      </c>
      <c r="L259" t="str">
        <f>IF('Testing information'!V276="AM","K","")</f>
        <v/>
      </c>
      <c r="M259" t="str">
        <f>IF('Testing information'!W276="NH","K","")</f>
        <v/>
      </c>
      <c r="N259" t="str">
        <f>IF('Testing information'!X276="CA","K","")</f>
        <v/>
      </c>
      <c r="O259" t="str">
        <f>IF('Testing information'!Y276="DD","K","")</f>
        <v/>
      </c>
      <c r="P259" t="str">
        <f>IF('Testing information'!AA276="PHA","K","")</f>
        <v/>
      </c>
      <c r="Q259" t="str">
        <f>IF('Testing information'!Z276="TH","K","")</f>
        <v/>
      </c>
      <c r="R259" t="str">
        <f>IF('Testing information'!AB276="OS","K","")</f>
        <v/>
      </c>
      <c r="S259" t="str">
        <f>IF('Testing information'!AR276="OH","K","")</f>
        <v/>
      </c>
      <c r="T259" s="23" t="str">
        <f>IF('Testing information'!Q276="","","K")</f>
        <v/>
      </c>
      <c r="U259" t="str">
        <f>IF('Testing information'!AQ276="RC","K","")</f>
        <v/>
      </c>
      <c r="V259" s="23" t="str">
        <f>IF('Testing information'!P276="","","K")</f>
        <v/>
      </c>
      <c r="W259" t="str">
        <f>IF('Testing information'!AS276="BVD","K","")</f>
        <v/>
      </c>
      <c r="X259" t="str">
        <f>IF('Testing information'!AP276="DL","K","")</f>
        <v/>
      </c>
      <c r="Y259" t="str">
        <f>IF('Testing information'!AM276="PV","K","")</f>
        <v/>
      </c>
      <c r="Z259" t="str">
        <f t="shared" ref="Z259:Z322" si="19">IF(AB259="K","150k",IF(AC259="K","100K",IF(AD259="K","C100K",IF(AE259="K","9K",""))))</f>
        <v/>
      </c>
      <c r="AA259" s="29" t="str">
        <f t="shared" si="16"/>
        <v/>
      </c>
      <c r="AB259" t="str">
        <f>IF('Testing information'!AJ276="GGP-HD","K","")</f>
        <v/>
      </c>
      <c r="AC259" t="str">
        <f>IF('Testing information'!AK276="GGP-LD","K","")</f>
        <v/>
      </c>
      <c r="AD259" t="str">
        <f>IF('Testing information'!AK276="CHR","K","")</f>
        <v/>
      </c>
      <c r="AE259" t="str">
        <f>IF('Testing information'!AL276="GGP-uLD","K","")</f>
        <v/>
      </c>
      <c r="AF259" t="str">
        <f>IF('Testing information'!BA276="Run Panel","DP2","")</f>
        <v/>
      </c>
      <c r="AG259" t="str">
        <f t="shared" si="17"/>
        <v/>
      </c>
      <c r="AH259" s="28" t="str">
        <f t="shared" si="18"/>
        <v/>
      </c>
    </row>
    <row r="260" spans="1:34" ht="14.85" customHeight="1">
      <c r="A260" s="25" t="str">
        <f>IF('Testing information'!AE277="X",'Request Testing'!$C$10,"")</f>
        <v/>
      </c>
      <c r="B260" s="26" t="str">
        <f>IF('Testing information'!AM277="","",A260)</f>
        <v/>
      </c>
      <c r="C260" t="str">
        <f>IF('Testing information'!G277&gt;0,'Testing information'!G277,"")</f>
        <v/>
      </c>
      <c r="D260" s="23" t="str">
        <f>IF('Request Testing'!G277&lt;1,'Testing information'!B277,"")</f>
        <v/>
      </c>
      <c r="E260" t="str">
        <f>IF('Request Testing'!G277&lt;1,'Testing information'!AF277,"")</f>
        <v/>
      </c>
      <c r="F260" s="23" t="str">
        <f>IF(OR('Request Testing'!L277&gt;0,'Request Testing'!M277&gt;0,'Request Testing'!N277&gt;0,'Request Testing'!O277&gt;0),'Request Testing'!I277,"")</f>
        <v/>
      </c>
      <c r="G260" s="23" t="str">
        <f>IF('Testing information'!J277="","",'Testing information'!J277)</f>
        <v/>
      </c>
      <c r="H260" s="23" t="str">
        <f>IF(OR('Request Testing'!L277&gt;0,'Request Testing'!M277&gt;0,'Request Testing'!N277&gt;0,'Request Testing'!O277&gt;0),'Request Testing'!K277,"")</f>
        <v/>
      </c>
      <c r="I260" s="210" t="str">
        <f>IF('Testing information'!A277&gt;0,'Testing information'!A277,"")</f>
        <v/>
      </c>
      <c r="J260" s="27" t="str">
        <f>IF('Testing information'!AG277="BLOOD CARD","B",IF('Testing information'!AH277="Hair Card","H",IF('Testing information'!AI277="AllFlex Tags","T","")))</f>
        <v/>
      </c>
      <c r="K260" s="28" t="str">
        <f>IF('Request Testing'!J277&gt;0,IF(OR(Y260="K",AA260="K"),(CONCATENATE(AH260," ALTS ",'Request Testing'!J277))),AH260)</f>
        <v/>
      </c>
      <c r="L260" t="str">
        <f>IF('Testing information'!V277="AM","K","")</f>
        <v/>
      </c>
      <c r="M260" t="str">
        <f>IF('Testing information'!W277="NH","K","")</f>
        <v/>
      </c>
      <c r="N260" t="str">
        <f>IF('Testing information'!X277="CA","K","")</f>
        <v/>
      </c>
      <c r="O260" t="str">
        <f>IF('Testing information'!Y277="DD","K","")</f>
        <v/>
      </c>
      <c r="P260" t="str">
        <f>IF('Testing information'!AA277="PHA","K","")</f>
        <v/>
      </c>
      <c r="Q260" t="str">
        <f>IF('Testing information'!Z277="TH","K","")</f>
        <v/>
      </c>
      <c r="R260" t="str">
        <f>IF('Testing information'!AB277="OS","K","")</f>
        <v/>
      </c>
      <c r="S260" t="str">
        <f>IF('Testing information'!AR277="OH","K","")</f>
        <v/>
      </c>
      <c r="T260" s="23" t="str">
        <f>IF('Testing information'!Q277="","","K")</f>
        <v/>
      </c>
      <c r="U260" t="str">
        <f>IF('Testing information'!AQ277="RC","K","")</f>
        <v/>
      </c>
      <c r="V260" s="23" t="str">
        <f>IF('Testing information'!P277="","","K")</f>
        <v/>
      </c>
      <c r="W260" t="str">
        <f>IF('Testing information'!AS277="BVD","K","")</f>
        <v/>
      </c>
      <c r="X260" t="str">
        <f>IF('Testing information'!AP277="DL","K","")</f>
        <v/>
      </c>
      <c r="Y260" t="str">
        <f>IF('Testing information'!AM277="PV","K","")</f>
        <v/>
      </c>
      <c r="Z260" t="str">
        <f t="shared" si="19"/>
        <v/>
      </c>
      <c r="AA260" s="29" t="str">
        <f t="shared" si="16"/>
        <v/>
      </c>
      <c r="AB260" t="str">
        <f>IF('Testing information'!AJ277="GGP-HD","K","")</f>
        <v/>
      </c>
      <c r="AC260" t="str">
        <f>IF('Testing information'!AK277="GGP-LD","K","")</f>
        <v/>
      </c>
      <c r="AD260" t="str">
        <f>IF('Testing information'!AK277="CHR","K","")</f>
        <v/>
      </c>
      <c r="AE260" t="str">
        <f>IF('Testing information'!AL277="GGP-uLD","K","")</f>
        <v/>
      </c>
      <c r="AF260" t="str">
        <f>IF('Testing information'!BA277="Run Panel","DP2","")</f>
        <v/>
      </c>
      <c r="AG260" t="str">
        <f t="shared" si="17"/>
        <v/>
      </c>
      <c r="AH260" s="28" t="str">
        <f t="shared" si="18"/>
        <v/>
      </c>
    </row>
    <row r="261" spans="1:34" ht="14.85" customHeight="1">
      <c r="A261" s="25" t="str">
        <f>IF('Testing information'!AE278="X",'Request Testing'!$C$10,"")</f>
        <v/>
      </c>
      <c r="B261" s="26" t="str">
        <f>IF('Testing information'!AM278="","",A261)</f>
        <v/>
      </c>
      <c r="C261" t="str">
        <f>IF('Testing information'!G278&gt;0,'Testing information'!G278,"")</f>
        <v/>
      </c>
      <c r="D261" s="23" t="str">
        <f>IF('Request Testing'!G278&lt;1,'Testing information'!B278,"")</f>
        <v/>
      </c>
      <c r="E261" t="str">
        <f>IF('Request Testing'!G278&lt;1,'Testing information'!AF278,"")</f>
        <v/>
      </c>
      <c r="F261" s="23" t="str">
        <f>IF(OR('Request Testing'!L278&gt;0,'Request Testing'!M278&gt;0,'Request Testing'!N278&gt;0,'Request Testing'!O278&gt;0),'Request Testing'!I278,"")</f>
        <v/>
      </c>
      <c r="G261" s="23" t="str">
        <f>IF('Testing information'!J278="","",'Testing information'!J278)</f>
        <v/>
      </c>
      <c r="H261" s="23" t="str">
        <f>IF(OR('Request Testing'!L278&gt;0,'Request Testing'!M278&gt;0,'Request Testing'!N278&gt;0,'Request Testing'!O278&gt;0),'Request Testing'!K278,"")</f>
        <v/>
      </c>
      <c r="I261" s="210" t="str">
        <f>IF('Testing information'!A278&gt;0,'Testing information'!A278,"")</f>
        <v/>
      </c>
      <c r="J261" s="27" t="str">
        <f>IF('Testing information'!AG278="BLOOD CARD","B",IF('Testing information'!AH278="Hair Card","H",IF('Testing information'!AI278="AllFlex Tags","T","")))</f>
        <v/>
      </c>
      <c r="K261" s="28" t="str">
        <f>IF('Request Testing'!J278&gt;0,IF(OR(Y261="K",AA261="K"),(CONCATENATE(AH261," ALTS ",'Request Testing'!J278))),AH261)</f>
        <v/>
      </c>
      <c r="L261" t="str">
        <f>IF('Testing information'!V278="AM","K","")</f>
        <v/>
      </c>
      <c r="M261" t="str">
        <f>IF('Testing information'!W278="NH","K","")</f>
        <v/>
      </c>
      <c r="N261" t="str">
        <f>IF('Testing information'!X278="CA","K","")</f>
        <v/>
      </c>
      <c r="O261" t="str">
        <f>IF('Testing information'!Y278="DD","K","")</f>
        <v/>
      </c>
      <c r="P261" t="str">
        <f>IF('Testing information'!AA278="PHA","K","")</f>
        <v/>
      </c>
      <c r="Q261" t="str">
        <f>IF('Testing information'!Z278="TH","K","")</f>
        <v/>
      </c>
      <c r="R261" t="str">
        <f>IF('Testing information'!AB278="OS","K","")</f>
        <v/>
      </c>
      <c r="S261" t="str">
        <f>IF('Testing information'!AR278="OH","K","")</f>
        <v/>
      </c>
      <c r="T261" s="23" t="str">
        <f>IF('Testing information'!Q278="","","K")</f>
        <v/>
      </c>
      <c r="U261" t="str">
        <f>IF('Testing information'!AQ278="RC","K","")</f>
        <v/>
      </c>
      <c r="V261" s="23" t="str">
        <f>IF('Testing information'!P278="","","K")</f>
        <v/>
      </c>
      <c r="W261" t="str">
        <f>IF('Testing information'!AS278="BVD","K","")</f>
        <v/>
      </c>
      <c r="X261" t="str">
        <f>IF('Testing information'!AP278="DL","K","")</f>
        <v/>
      </c>
      <c r="Y261" t="str">
        <f>IF('Testing information'!AM278="PV","K","")</f>
        <v/>
      </c>
      <c r="Z261" t="str">
        <f t="shared" si="19"/>
        <v/>
      </c>
      <c r="AA261" s="29" t="str">
        <f t="shared" si="16"/>
        <v/>
      </c>
      <c r="AB261" t="str">
        <f>IF('Testing information'!AJ278="GGP-HD","K","")</f>
        <v/>
      </c>
      <c r="AC261" t="str">
        <f>IF('Testing information'!AK278="GGP-LD","K","")</f>
        <v/>
      </c>
      <c r="AD261" t="str">
        <f>IF('Testing information'!AK278="CHR","K","")</f>
        <v/>
      </c>
      <c r="AE261" t="str">
        <f>IF('Testing information'!AL278="GGP-uLD","K","")</f>
        <v/>
      </c>
      <c r="AF261" t="str">
        <f>IF('Testing information'!BA278="Run Panel","DP2","")</f>
        <v/>
      </c>
      <c r="AG261" t="str">
        <f t="shared" si="17"/>
        <v/>
      </c>
      <c r="AH261" s="28" t="str">
        <f t="shared" si="18"/>
        <v/>
      </c>
    </row>
    <row r="262" spans="1:34" ht="14.85" customHeight="1">
      <c r="A262" s="25" t="str">
        <f>IF('Testing information'!AE279="X",'Request Testing'!$C$10,"")</f>
        <v/>
      </c>
      <c r="B262" s="26" t="str">
        <f>IF('Testing information'!AM279="","",A262)</f>
        <v/>
      </c>
      <c r="C262" t="str">
        <f>IF('Testing information'!G279&gt;0,'Testing information'!G279,"")</f>
        <v/>
      </c>
      <c r="D262" s="23" t="str">
        <f>IF('Request Testing'!G279&lt;1,'Testing information'!B279,"")</f>
        <v/>
      </c>
      <c r="E262" t="str">
        <f>IF('Request Testing'!G279&lt;1,'Testing information'!AF279,"")</f>
        <v/>
      </c>
      <c r="F262" s="23" t="str">
        <f>IF(OR('Request Testing'!L279&gt;0,'Request Testing'!M279&gt;0,'Request Testing'!N279&gt;0,'Request Testing'!O279&gt;0),'Request Testing'!I279,"")</f>
        <v/>
      </c>
      <c r="G262" s="23" t="str">
        <f>IF('Testing information'!J279="","",'Testing information'!J279)</f>
        <v/>
      </c>
      <c r="H262" s="23" t="str">
        <f>IF(OR('Request Testing'!L279&gt;0,'Request Testing'!M279&gt;0,'Request Testing'!N279&gt;0,'Request Testing'!O279&gt;0),'Request Testing'!K279,"")</f>
        <v/>
      </c>
      <c r="I262" s="210" t="str">
        <f>IF('Testing information'!A279&gt;0,'Testing information'!A279,"")</f>
        <v/>
      </c>
      <c r="J262" s="27" t="str">
        <f>IF('Testing information'!AG279="BLOOD CARD","B",IF('Testing information'!AH279="Hair Card","H",IF('Testing information'!AI279="AllFlex Tags","T","")))</f>
        <v/>
      </c>
      <c r="K262" s="28" t="str">
        <f>IF('Request Testing'!J279&gt;0,IF(OR(Y262="K",AA262="K"),(CONCATENATE(AH262," ALTS ",'Request Testing'!J279))),AH262)</f>
        <v/>
      </c>
      <c r="L262" t="str">
        <f>IF('Testing information'!V279="AM","K","")</f>
        <v/>
      </c>
      <c r="M262" t="str">
        <f>IF('Testing information'!W279="NH","K","")</f>
        <v/>
      </c>
      <c r="N262" t="str">
        <f>IF('Testing information'!X279="CA","K","")</f>
        <v/>
      </c>
      <c r="O262" t="str">
        <f>IF('Testing information'!Y279="DD","K","")</f>
        <v/>
      </c>
      <c r="P262" t="str">
        <f>IF('Testing information'!AA279="PHA","K","")</f>
        <v/>
      </c>
      <c r="Q262" t="str">
        <f>IF('Testing information'!Z279="TH","K","")</f>
        <v/>
      </c>
      <c r="R262" t="str">
        <f>IF('Testing information'!AB279="OS","K","")</f>
        <v/>
      </c>
      <c r="S262" t="str">
        <f>IF('Testing information'!AR279="OH","K","")</f>
        <v/>
      </c>
      <c r="T262" s="23" t="str">
        <f>IF('Testing information'!Q279="","","K")</f>
        <v/>
      </c>
      <c r="U262" t="str">
        <f>IF('Testing information'!AQ279="RC","K","")</f>
        <v/>
      </c>
      <c r="V262" s="23" t="str">
        <f>IF('Testing information'!P279="","","K")</f>
        <v/>
      </c>
      <c r="W262" t="str">
        <f>IF('Testing information'!AS279="BVD","K","")</f>
        <v/>
      </c>
      <c r="X262" t="str">
        <f>IF('Testing information'!AP279="DL","K","")</f>
        <v/>
      </c>
      <c r="Y262" t="str">
        <f>IF('Testing information'!AM279="PV","K","")</f>
        <v/>
      </c>
      <c r="Z262" t="str">
        <f t="shared" si="19"/>
        <v/>
      </c>
      <c r="AA262" s="29" t="str">
        <f t="shared" si="16"/>
        <v/>
      </c>
      <c r="AB262" t="str">
        <f>IF('Testing information'!AJ279="GGP-HD","K","")</f>
        <v/>
      </c>
      <c r="AC262" t="str">
        <f>IF('Testing information'!AK279="GGP-LD","K","")</f>
        <v/>
      </c>
      <c r="AD262" t="str">
        <f>IF('Testing information'!AK279="CHR","K","")</f>
        <v/>
      </c>
      <c r="AE262" t="str">
        <f>IF('Testing information'!AL279="GGP-uLD","K","")</f>
        <v/>
      </c>
      <c r="AF262" t="str">
        <f>IF('Testing information'!BA279="Run Panel","DP2","")</f>
        <v/>
      </c>
      <c r="AG262" t="str">
        <f t="shared" si="17"/>
        <v/>
      </c>
      <c r="AH262" s="28" t="str">
        <f t="shared" si="18"/>
        <v/>
      </c>
    </row>
    <row r="263" spans="1:34" ht="14.85" customHeight="1">
      <c r="A263" s="25" t="str">
        <f>IF('Testing information'!AE280="X",'Request Testing'!$C$10,"")</f>
        <v/>
      </c>
      <c r="B263" s="26" t="str">
        <f>IF('Testing information'!AM280="","",A263)</f>
        <v/>
      </c>
      <c r="C263" t="str">
        <f>IF('Testing information'!G280&gt;0,'Testing information'!G280,"")</f>
        <v/>
      </c>
      <c r="D263" s="23" t="str">
        <f>IF('Request Testing'!G280&lt;1,'Testing information'!B280,"")</f>
        <v/>
      </c>
      <c r="E263" t="str">
        <f>IF('Request Testing'!G280&lt;1,'Testing information'!AF280,"")</f>
        <v/>
      </c>
      <c r="F263" s="23" t="str">
        <f>IF(OR('Request Testing'!L280&gt;0,'Request Testing'!M280&gt;0,'Request Testing'!N280&gt;0,'Request Testing'!O280&gt;0),'Request Testing'!I280,"")</f>
        <v/>
      </c>
      <c r="G263" s="23" t="str">
        <f>IF('Testing information'!J280="","",'Testing information'!J280)</f>
        <v/>
      </c>
      <c r="H263" s="23" t="str">
        <f>IF(OR('Request Testing'!L280&gt;0,'Request Testing'!M280&gt;0,'Request Testing'!N280&gt;0,'Request Testing'!O280&gt;0),'Request Testing'!K280,"")</f>
        <v/>
      </c>
      <c r="I263" s="210" t="str">
        <f>IF('Testing information'!A280&gt;0,'Testing information'!A280,"")</f>
        <v/>
      </c>
      <c r="J263" s="27" t="str">
        <f>IF('Testing information'!AG280="BLOOD CARD","B",IF('Testing information'!AH280="Hair Card","H",IF('Testing information'!AI280="AllFlex Tags","T","")))</f>
        <v/>
      </c>
      <c r="K263" s="28" t="str">
        <f>IF('Request Testing'!J280&gt;0,IF(OR(Y263="K",AA263="K"),(CONCATENATE(AH263," ALTS ",'Request Testing'!J280))),AH263)</f>
        <v/>
      </c>
      <c r="L263" t="str">
        <f>IF('Testing information'!V280="AM","K","")</f>
        <v/>
      </c>
      <c r="M263" t="str">
        <f>IF('Testing information'!W280="NH","K","")</f>
        <v/>
      </c>
      <c r="N263" t="str">
        <f>IF('Testing information'!X280="CA","K","")</f>
        <v/>
      </c>
      <c r="O263" t="str">
        <f>IF('Testing information'!Y280="DD","K","")</f>
        <v/>
      </c>
      <c r="P263" t="str">
        <f>IF('Testing information'!AA280="PHA","K","")</f>
        <v/>
      </c>
      <c r="Q263" t="str">
        <f>IF('Testing information'!Z280="TH","K","")</f>
        <v/>
      </c>
      <c r="R263" t="str">
        <f>IF('Testing information'!AB280="OS","K","")</f>
        <v/>
      </c>
      <c r="S263" t="str">
        <f>IF('Testing information'!AR280="OH","K","")</f>
        <v/>
      </c>
      <c r="T263" s="23" t="str">
        <f>IF('Testing information'!Q280="","","K")</f>
        <v/>
      </c>
      <c r="U263" t="str">
        <f>IF('Testing information'!AQ280="RC","K","")</f>
        <v/>
      </c>
      <c r="V263" s="23" t="str">
        <f>IF('Testing information'!P280="","","K")</f>
        <v/>
      </c>
      <c r="W263" t="str">
        <f>IF('Testing information'!AS280="BVD","K","")</f>
        <v/>
      </c>
      <c r="X263" t="str">
        <f>IF('Testing information'!AP280="DL","K","")</f>
        <v/>
      </c>
      <c r="Y263" t="str">
        <f>IF('Testing information'!AM280="PV","K","")</f>
        <v/>
      </c>
      <c r="Z263" t="str">
        <f t="shared" si="19"/>
        <v/>
      </c>
      <c r="AA263" s="29" t="str">
        <f t="shared" si="16"/>
        <v/>
      </c>
      <c r="AB263" t="str">
        <f>IF('Testing information'!AJ280="GGP-HD","K","")</f>
        <v/>
      </c>
      <c r="AC263" t="str">
        <f>IF('Testing information'!AK280="GGP-LD","K","")</f>
        <v/>
      </c>
      <c r="AD263" t="str">
        <f>IF('Testing information'!AK280="CHR","K","")</f>
        <v/>
      </c>
      <c r="AE263" t="str">
        <f>IF('Testing information'!AL280="GGP-uLD","K","")</f>
        <v/>
      </c>
      <c r="AF263" t="str">
        <f>IF('Testing information'!BA280="Run Panel","DP2","")</f>
        <v/>
      </c>
      <c r="AG263" t="str">
        <f t="shared" si="17"/>
        <v/>
      </c>
      <c r="AH263" s="28" t="str">
        <f t="shared" si="18"/>
        <v/>
      </c>
    </row>
    <row r="264" spans="1:34" ht="14.85" customHeight="1">
      <c r="A264" s="25" t="str">
        <f>IF('Testing information'!AE281="X",'Request Testing'!$C$10,"")</f>
        <v/>
      </c>
      <c r="B264" s="26" t="str">
        <f>IF('Testing information'!AM281="","",A264)</f>
        <v/>
      </c>
      <c r="C264" t="str">
        <f>IF('Testing information'!G281&gt;0,'Testing information'!G281,"")</f>
        <v/>
      </c>
      <c r="D264" s="23" t="str">
        <f>IF('Request Testing'!G281&lt;1,'Testing information'!B281,"")</f>
        <v/>
      </c>
      <c r="E264" t="str">
        <f>IF('Request Testing'!G281&lt;1,'Testing information'!AF281,"")</f>
        <v/>
      </c>
      <c r="F264" s="23" t="str">
        <f>IF(OR('Request Testing'!L281&gt;0,'Request Testing'!M281&gt;0,'Request Testing'!N281&gt;0,'Request Testing'!O281&gt;0),'Request Testing'!I281,"")</f>
        <v/>
      </c>
      <c r="G264" s="23" t="str">
        <f>IF('Testing information'!J281="","",'Testing information'!J281)</f>
        <v/>
      </c>
      <c r="H264" s="23" t="str">
        <f>IF(OR('Request Testing'!L281&gt;0,'Request Testing'!M281&gt;0,'Request Testing'!N281&gt;0,'Request Testing'!O281&gt;0),'Request Testing'!K281,"")</f>
        <v/>
      </c>
      <c r="I264" s="210" t="str">
        <f>IF('Testing information'!A281&gt;0,'Testing information'!A281,"")</f>
        <v/>
      </c>
      <c r="J264" s="27" t="str">
        <f>IF('Testing information'!AG281="BLOOD CARD","B",IF('Testing information'!AH281="Hair Card","H",IF('Testing information'!AI281="AllFlex Tags","T","")))</f>
        <v/>
      </c>
      <c r="K264" s="28" t="str">
        <f>IF('Request Testing'!J281&gt;0,IF(OR(Y264="K",AA264="K"),(CONCATENATE(AH264," ALTS ",'Request Testing'!J281))),AH264)</f>
        <v/>
      </c>
      <c r="L264" t="str">
        <f>IF('Testing information'!V281="AM","K","")</f>
        <v/>
      </c>
      <c r="M264" t="str">
        <f>IF('Testing information'!W281="NH","K","")</f>
        <v/>
      </c>
      <c r="N264" t="str">
        <f>IF('Testing information'!X281="CA","K","")</f>
        <v/>
      </c>
      <c r="O264" t="str">
        <f>IF('Testing information'!Y281="DD","K","")</f>
        <v/>
      </c>
      <c r="P264" t="str">
        <f>IF('Testing information'!AA281="PHA","K","")</f>
        <v/>
      </c>
      <c r="Q264" t="str">
        <f>IF('Testing information'!Z281="TH","K","")</f>
        <v/>
      </c>
      <c r="R264" t="str">
        <f>IF('Testing information'!AB281="OS","K","")</f>
        <v/>
      </c>
      <c r="S264" t="str">
        <f>IF('Testing information'!AR281="OH","K","")</f>
        <v/>
      </c>
      <c r="T264" s="23" t="str">
        <f>IF('Testing information'!Q281="","","K")</f>
        <v/>
      </c>
      <c r="U264" t="str">
        <f>IF('Testing information'!AQ281="RC","K","")</f>
        <v/>
      </c>
      <c r="V264" s="23" t="str">
        <f>IF('Testing information'!P281="","","K")</f>
        <v/>
      </c>
      <c r="W264" t="str">
        <f>IF('Testing information'!AS281="BVD","K","")</f>
        <v/>
      </c>
      <c r="X264" t="str">
        <f>IF('Testing information'!AP281="DL","K","")</f>
        <v/>
      </c>
      <c r="Y264" t="str">
        <f>IF('Testing information'!AM281="PV","K","")</f>
        <v/>
      </c>
      <c r="Z264" t="str">
        <f t="shared" si="19"/>
        <v/>
      </c>
      <c r="AA264" s="29" t="str">
        <f t="shared" si="16"/>
        <v/>
      </c>
      <c r="AB264" t="str">
        <f>IF('Testing information'!AJ281="GGP-HD","K","")</f>
        <v/>
      </c>
      <c r="AC264" t="str">
        <f>IF('Testing information'!AK281="GGP-LD","K","")</f>
        <v/>
      </c>
      <c r="AD264" t="str">
        <f>IF('Testing information'!AK281="CHR","K","")</f>
        <v/>
      </c>
      <c r="AE264" t="str">
        <f>IF('Testing information'!AL281="GGP-uLD","K","")</f>
        <v/>
      </c>
      <c r="AF264" t="str">
        <f>IF('Testing information'!BA281="Run Panel","DP2","")</f>
        <v/>
      </c>
      <c r="AG264" t="str">
        <f t="shared" si="17"/>
        <v/>
      </c>
      <c r="AH264" s="28" t="str">
        <f t="shared" si="18"/>
        <v/>
      </c>
    </row>
    <row r="265" spans="1:34" ht="14.85" customHeight="1">
      <c r="A265" s="25" t="str">
        <f>IF('Testing information'!AE282="X",'Request Testing'!$C$10,"")</f>
        <v/>
      </c>
      <c r="B265" s="26" t="str">
        <f>IF('Testing information'!AM282="","",A265)</f>
        <v/>
      </c>
      <c r="C265" t="str">
        <f>IF('Testing information'!G282&gt;0,'Testing information'!G282,"")</f>
        <v/>
      </c>
      <c r="D265" s="23" t="str">
        <f>IF('Request Testing'!G282&lt;1,'Testing information'!B282,"")</f>
        <v/>
      </c>
      <c r="E265" t="str">
        <f>IF('Request Testing'!G282&lt;1,'Testing information'!AF282,"")</f>
        <v/>
      </c>
      <c r="F265" s="23" t="str">
        <f>IF(OR('Request Testing'!L282&gt;0,'Request Testing'!M282&gt;0,'Request Testing'!N282&gt;0,'Request Testing'!O282&gt;0),'Request Testing'!I282,"")</f>
        <v/>
      </c>
      <c r="G265" s="23" t="str">
        <f>IF('Testing information'!J282="","",'Testing information'!J282)</f>
        <v/>
      </c>
      <c r="H265" s="23" t="str">
        <f>IF(OR('Request Testing'!L282&gt;0,'Request Testing'!M282&gt;0,'Request Testing'!N282&gt;0,'Request Testing'!O282&gt;0),'Request Testing'!K282,"")</f>
        <v/>
      </c>
      <c r="I265" s="210" t="str">
        <f>IF('Testing information'!A282&gt;0,'Testing information'!A282,"")</f>
        <v/>
      </c>
      <c r="J265" s="27" t="str">
        <f>IF('Testing information'!AG282="BLOOD CARD","B",IF('Testing information'!AH282="Hair Card","H",IF('Testing information'!AI282="AllFlex Tags","T","")))</f>
        <v/>
      </c>
      <c r="K265" s="28" t="str">
        <f>IF('Request Testing'!J282&gt;0,IF(OR(Y265="K",AA265="K"),(CONCATENATE(AH265," ALTS ",'Request Testing'!J282))),AH265)</f>
        <v/>
      </c>
      <c r="L265" t="str">
        <f>IF('Testing information'!V282="AM","K","")</f>
        <v/>
      </c>
      <c r="M265" t="str">
        <f>IF('Testing information'!W282="NH","K","")</f>
        <v/>
      </c>
      <c r="N265" t="str">
        <f>IF('Testing information'!X282="CA","K","")</f>
        <v/>
      </c>
      <c r="O265" t="str">
        <f>IF('Testing information'!Y282="DD","K","")</f>
        <v/>
      </c>
      <c r="P265" t="str">
        <f>IF('Testing information'!AA282="PHA","K","")</f>
        <v/>
      </c>
      <c r="Q265" t="str">
        <f>IF('Testing information'!Z282="TH","K","")</f>
        <v/>
      </c>
      <c r="R265" t="str">
        <f>IF('Testing information'!AB282="OS","K","")</f>
        <v/>
      </c>
      <c r="S265" t="str">
        <f>IF('Testing information'!AR282="OH","K","")</f>
        <v/>
      </c>
      <c r="T265" s="23" t="str">
        <f>IF('Testing information'!Q282="","","K")</f>
        <v/>
      </c>
      <c r="U265" t="str">
        <f>IF('Testing information'!AQ282="RC","K","")</f>
        <v/>
      </c>
      <c r="V265" s="23" t="str">
        <f>IF('Testing information'!P282="","","K")</f>
        <v/>
      </c>
      <c r="W265" t="str">
        <f>IF('Testing information'!AS282="BVD","K","")</f>
        <v/>
      </c>
      <c r="X265" t="str">
        <f>IF('Testing information'!AP282="DL","K","")</f>
        <v/>
      </c>
      <c r="Y265" t="str">
        <f>IF('Testing information'!AM282="PV","K","")</f>
        <v/>
      </c>
      <c r="Z265" t="str">
        <f t="shared" si="19"/>
        <v/>
      </c>
      <c r="AA265" s="29" t="str">
        <f t="shared" si="16"/>
        <v/>
      </c>
      <c r="AB265" t="str">
        <f>IF('Testing information'!AJ282="GGP-HD","K","")</f>
        <v/>
      </c>
      <c r="AC265" t="str">
        <f>IF('Testing information'!AK282="GGP-LD","K","")</f>
        <v/>
      </c>
      <c r="AD265" t="str">
        <f>IF('Testing information'!AK282="CHR","K","")</f>
        <v/>
      </c>
      <c r="AE265" t="str">
        <f>IF('Testing information'!AL282="GGP-uLD","K","")</f>
        <v/>
      </c>
      <c r="AF265" t="str">
        <f>IF('Testing information'!BA282="Run Panel","DP2","")</f>
        <v/>
      </c>
      <c r="AG265" t="str">
        <f t="shared" si="17"/>
        <v/>
      </c>
      <c r="AH265" s="28" t="str">
        <f t="shared" si="18"/>
        <v/>
      </c>
    </row>
    <row r="266" spans="1:34" ht="14.85" customHeight="1">
      <c r="A266" s="25" t="str">
        <f>IF('Testing information'!AE283="X",'Request Testing'!$C$10,"")</f>
        <v/>
      </c>
      <c r="B266" s="26" t="str">
        <f>IF('Testing information'!AM283="","",A266)</f>
        <v/>
      </c>
      <c r="C266" t="str">
        <f>IF('Testing information'!G283&gt;0,'Testing information'!G283,"")</f>
        <v/>
      </c>
      <c r="D266" s="23" t="str">
        <f>IF('Request Testing'!G283&lt;1,'Testing information'!B283,"")</f>
        <v/>
      </c>
      <c r="E266" t="str">
        <f>IF('Request Testing'!G283&lt;1,'Testing information'!AF283,"")</f>
        <v/>
      </c>
      <c r="F266" s="23" t="str">
        <f>IF(OR('Request Testing'!L283&gt;0,'Request Testing'!M283&gt;0,'Request Testing'!N283&gt;0,'Request Testing'!O283&gt;0),'Request Testing'!I283,"")</f>
        <v/>
      </c>
      <c r="G266" s="23" t="str">
        <f>IF('Testing information'!J283="","",'Testing information'!J283)</f>
        <v/>
      </c>
      <c r="H266" s="23" t="str">
        <f>IF(OR('Request Testing'!L283&gt;0,'Request Testing'!M283&gt;0,'Request Testing'!N283&gt;0,'Request Testing'!O283&gt;0),'Request Testing'!K283,"")</f>
        <v/>
      </c>
      <c r="I266" s="210" t="str">
        <f>IF('Testing information'!A283&gt;0,'Testing information'!A283,"")</f>
        <v/>
      </c>
      <c r="J266" s="27" t="str">
        <f>IF('Testing information'!AG283="BLOOD CARD","B",IF('Testing information'!AH283="Hair Card","H",IF('Testing information'!AI283="AllFlex Tags","T","")))</f>
        <v/>
      </c>
      <c r="K266" s="28" t="str">
        <f>IF('Request Testing'!J283&gt;0,IF(OR(Y266="K",AA266="K"),(CONCATENATE(AH266," ALTS ",'Request Testing'!J283))),AH266)</f>
        <v/>
      </c>
      <c r="L266" t="str">
        <f>IF('Testing information'!V283="AM","K","")</f>
        <v/>
      </c>
      <c r="M266" t="str">
        <f>IF('Testing information'!W283="NH","K","")</f>
        <v/>
      </c>
      <c r="N266" t="str">
        <f>IF('Testing information'!X283="CA","K","")</f>
        <v/>
      </c>
      <c r="O266" t="str">
        <f>IF('Testing information'!Y283="DD","K","")</f>
        <v/>
      </c>
      <c r="P266" t="str">
        <f>IF('Testing information'!AA283="PHA","K","")</f>
        <v/>
      </c>
      <c r="Q266" t="str">
        <f>IF('Testing information'!Z283="TH","K","")</f>
        <v/>
      </c>
      <c r="R266" t="str">
        <f>IF('Testing information'!AB283="OS","K","")</f>
        <v/>
      </c>
      <c r="S266" t="str">
        <f>IF('Testing information'!AR283="OH","K","")</f>
        <v/>
      </c>
      <c r="T266" s="23" t="str">
        <f>IF('Testing information'!Q283="","","K")</f>
        <v/>
      </c>
      <c r="U266" t="str">
        <f>IF('Testing information'!AQ283="RC","K","")</f>
        <v/>
      </c>
      <c r="V266" s="23" t="str">
        <f>IF('Testing information'!P283="","","K")</f>
        <v/>
      </c>
      <c r="W266" t="str">
        <f>IF('Testing information'!AS283="BVD","K","")</f>
        <v/>
      </c>
      <c r="X266" t="str">
        <f>IF('Testing information'!AP283="DL","K","")</f>
        <v/>
      </c>
      <c r="Y266" t="str">
        <f>IF('Testing information'!AM283="PV","K","")</f>
        <v/>
      </c>
      <c r="Z266" t="str">
        <f t="shared" si="19"/>
        <v/>
      </c>
      <c r="AA266" s="29" t="str">
        <f t="shared" si="16"/>
        <v/>
      </c>
      <c r="AB266" t="str">
        <f>IF('Testing information'!AJ283="GGP-HD","K","")</f>
        <v/>
      </c>
      <c r="AC266" t="str">
        <f>IF('Testing information'!AK283="GGP-LD","K","")</f>
        <v/>
      </c>
      <c r="AD266" t="str">
        <f>IF('Testing information'!AK283="CHR","K","")</f>
        <v/>
      </c>
      <c r="AE266" t="str">
        <f>IF('Testing information'!AL283="GGP-uLD","K","")</f>
        <v/>
      </c>
      <c r="AF266" t="str">
        <f>IF('Testing information'!BA283="Run Panel","DP2","")</f>
        <v/>
      </c>
      <c r="AG266" t="str">
        <f t="shared" si="17"/>
        <v/>
      </c>
      <c r="AH266" s="28" t="str">
        <f t="shared" si="18"/>
        <v/>
      </c>
    </row>
    <row r="267" spans="1:34" ht="14.85" customHeight="1">
      <c r="A267" s="25" t="str">
        <f>IF('Testing information'!AE284="X",'Request Testing'!$C$10,"")</f>
        <v/>
      </c>
      <c r="B267" s="26" t="str">
        <f>IF('Testing information'!AM284="","",A267)</f>
        <v/>
      </c>
      <c r="C267" t="str">
        <f>IF('Testing information'!G284&gt;0,'Testing information'!G284,"")</f>
        <v/>
      </c>
      <c r="D267" s="23" t="str">
        <f>IF('Request Testing'!G284&lt;1,'Testing information'!B284,"")</f>
        <v/>
      </c>
      <c r="E267" t="str">
        <f>IF('Request Testing'!G284&lt;1,'Testing information'!AF284,"")</f>
        <v/>
      </c>
      <c r="F267" s="23" t="str">
        <f>IF(OR('Request Testing'!L284&gt;0,'Request Testing'!M284&gt;0,'Request Testing'!N284&gt;0,'Request Testing'!O284&gt;0),'Request Testing'!I284,"")</f>
        <v/>
      </c>
      <c r="G267" s="23" t="str">
        <f>IF('Testing information'!J284="","",'Testing information'!J284)</f>
        <v/>
      </c>
      <c r="H267" s="23" t="str">
        <f>IF(OR('Request Testing'!L284&gt;0,'Request Testing'!M284&gt;0,'Request Testing'!N284&gt;0,'Request Testing'!O284&gt;0),'Request Testing'!K284,"")</f>
        <v/>
      </c>
      <c r="I267" s="210" t="str">
        <f>IF('Testing information'!A284&gt;0,'Testing information'!A284,"")</f>
        <v/>
      </c>
      <c r="J267" s="27" t="str">
        <f>IF('Testing information'!AG284="BLOOD CARD","B",IF('Testing information'!AH284="Hair Card","H",IF('Testing information'!AI284="AllFlex Tags","T","")))</f>
        <v/>
      </c>
      <c r="K267" s="28" t="str">
        <f>IF('Request Testing'!J284&gt;0,IF(OR(Y267="K",AA267="K"),(CONCATENATE(AH267," ALTS ",'Request Testing'!J284))),AH267)</f>
        <v/>
      </c>
      <c r="L267" t="str">
        <f>IF('Testing information'!V284="AM","K","")</f>
        <v/>
      </c>
      <c r="M267" t="str">
        <f>IF('Testing information'!W284="NH","K","")</f>
        <v/>
      </c>
      <c r="N267" t="str">
        <f>IF('Testing information'!X284="CA","K","")</f>
        <v/>
      </c>
      <c r="O267" t="str">
        <f>IF('Testing information'!Y284="DD","K","")</f>
        <v/>
      </c>
      <c r="P267" t="str">
        <f>IF('Testing information'!AA284="PHA","K","")</f>
        <v/>
      </c>
      <c r="Q267" t="str">
        <f>IF('Testing information'!Z284="TH","K","")</f>
        <v/>
      </c>
      <c r="R267" t="str">
        <f>IF('Testing information'!AB284="OS","K","")</f>
        <v/>
      </c>
      <c r="S267" t="str">
        <f>IF('Testing information'!AR284="OH","K","")</f>
        <v/>
      </c>
      <c r="T267" s="23" t="str">
        <f>IF('Testing information'!Q284="","","K")</f>
        <v/>
      </c>
      <c r="U267" t="str">
        <f>IF('Testing information'!AQ284="RC","K","")</f>
        <v/>
      </c>
      <c r="V267" s="23" t="str">
        <f>IF('Testing information'!P284="","","K")</f>
        <v/>
      </c>
      <c r="W267" t="str">
        <f>IF('Testing information'!AS284="BVD","K","")</f>
        <v/>
      </c>
      <c r="X267" t="str">
        <f>IF('Testing information'!AP284="DL","K","")</f>
        <v/>
      </c>
      <c r="Y267" t="str">
        <f>IF('Testing information'!AM284="PV","K","")</f>
        <v/>
      </c>
      <c r="Z267" t="str">
        <f t="shared" si="19"/>
        <v/>
      </c>
      <c r="AA267" s="29" t="str">
        <f t="shared" si="16"/>
        <v/>
      </c>
      <c r="AB267" t="str">
        <f>IF('Testing information'!AJ284="GGP-HD","K","")</f>
        <v/>
      </c>
      <c r="AC267" t="str">
        <f>IF('Testing information'!AK284="GGP-LD","K","")</f>
        <v/>
      </c>
      <c r="AD267" t="str">
        <f>IF('Testing information'!AK284="CHR","K","")</f>
        <v/>
      </c>
      <c r="AE267" t="str">
        <f>IF('Testing information'!AL284="GGP-uLD","K","")</f>
        <v/>
      </c>
      <c r="AF267" t="str">
        <f>IF('Testing information'!BA284="Run Panel","DP2","")</f>
        <v/>
      </c>
      <c r="AG267" t="str">
        <f t="shared" si="17"/>
        <v/>
      </c>
      <c r="AH267" s="28" t="str">
        <f t="shared" si="18"/>
        <v/>
      </c>
    </row>
    <row r="268" spans="1:34" ht="14.85" customHeight="1">
      <c r="A268" s="25" t="str">
        <f>IF('Testing information'!AE285="X",'Request Testing'!$C$10,"")</f>
        <v/>
      </c>
      <c r="B268" s="26" t="str">
        <f>IF('Testing information'!AM285="","",A268)</f>
        <v/>
      </c>
      <c r="C268" t="str">
        <f>IF('Testing information'!G285&gt;0,'Testing information'!G285,"")</f>
        <v/>
      </c>
      <c r="D268" s="23" t="str">
        <f>IF('Request Testing'!G285&lt;1,'Testing information'!B285,"")</f>
        <v/>
      </c>
      <c r="E268" t="str">
        <f>IF('Request Testing'!G285&lt;1,'Testing information'!AF285,"")</f>
        <v/>
      </c>
      <c r="F268" s="23" t="str">
        <f>IF(OR('Request Testing'!L285&gt;0,'Request Testing'!M285&gt;0,'Request Testing'!N285&gt;0,'Request Testing'!O285&gt;0),'Request Testing'!I285,"")</f>
        <v/>
      </c>
      <c r="G268" s="23" t="str">
        <f>IF('Testing information'!J285="","",'Testing information'!J285)</f>
        <v/>
      </c>
      <c r="H268" s="23" t="str">
        <f>IF(OR('Request Testing'!L285&gt;0,'Request Testing'!M285&gt;0,'Request Testing'!N285&gt;0,'Request Testing'!O285&gt;0),'Request Testing'!K285,"")</f>
        <v/>
      </c>
      <c r="I268" s="210" t="str">
        <f>IF('Testing information'!A285&gt;0,'Testing information'!A285,"")</f>
        <v/>
      </c>
      <c r="J268" s="27" t="str">
        <f>IF('Testing information'!AG285="BLOOD CARD","B",IF('Testing information'!AH285="Hair Card","H",IF('Testing information'!AI285="AllFlex Tags","T","")))</f>
        <v/>
      </c>
      <c r="K268" s="28" t="str">
        <f>IF('Request Testing'!J285&gt;0,IF(OR(Y268="K",AA268="K"),(CONCATENATE(AH268," ALTS ",'Request Testing'!J285))),AH268)</f>
        <v/>
      </c>
      <c r="L268" t="str">
        <f>IF('Testing information'!V285="AM","K","")</f>
        <v/>
      </c>
      <c r="M268" t="str">
        <f>IF('Testing information'!W285="NH","K","")</f>
        <v/>
      </c>
      <c r="N268" t="str">
        <f>IF('Testing information'!X285="CA","K","")</f>
        <v/>
      </c>
      <c r="O268" t="str">
        <f>IF('Testing information'!Y285="DD","K","")</f>
        <v/>
      </c>
      <c r="P268" t="str">
        <f>IF('Testing information'!AA285="PHA","K","")</f>
        <v/>
      </c>
      <c r="Q268" t="str">
        <f>IF('Testing information'!Z285="TH","K","")</f>
        <v/>
      </c>
      <c r="R268" t="str">
        <f>IF('Testing information'!AB285="OS","K","")</f>
        <v/>
      </c>
      <c r="S268" t="str">
        <f>IF('Testing information'!AR285="OH","K","")</f>
        <v/>
      </c>
      <c r="T268" s="23" t="str">
        <f>IF('Testing information'!Q285="","","K")</f>
        <v/>
      </c>
      <c r="U268" t="str">
        <f>IF('Testing information'!AQ285="RC","K","")</f>
        <v/>
      </c>
      <c r="V268" s="23" t="str">
        <f>IF('Testing information'!P285="","","K")</f>
        <v/>
      </c>
      <c r="W268" t="str">
        <f>IF('Testing information'!AS285="BVD","K","")</f>
        <v/>
      </c>
      <c r="X268" t="str">
        <f>IF('Testing information'!AP285="DL","K","")</f>
        <v/>
      </c>
      <c r="Y268" t="str">
        <f>IF('Testing information'!AM285="PV","K","")</f>
        <v/>
      </c>
      <c r="Z268" t="str">
        <f t="shared" si="19"/>
        <v/>
      </c>
      <c r="AA268" s="29" t="str">
        <f t="shared" si="16"/>
        <v/>
      </c>
      <c r="AB268" t="str">
        <f>IF('Testing information'!AJ285="GGP-HD","K","")</f>
        <v/>
      </c>
      <c r="AC268" t="str">
        <f>IF('Testing information'!AK285="GGP-LD","K","")</f>
        <v/>
      </c>
      <c r="AD268" t="str">
        <f>IF('Testing information'!AK285="CHR","K","")</f>
        <v/>
      </c>
      <c r="AE268" t="str">
        <f>IF('Testing information'!AL285="GGP-uLD","K","")</f>
        <v/>
      </c>
      <c r="AF268" t="str">
        <f>IF('Testing information'!BA285="Run Panel","DP2","")</f>
        <v/>
      </c>
      <c r="AG268" t="str">
        <f t="shared" si="17"/>
        <v/>
      </c>
      <c r="AH268" s="28" t="str">
        <f t="shared" si="18"/>
        <v/>
      </c>
    </row>
    <row r="269" spans="1:34" ht="14.85" customHeight="1">
      <c r="A269" s="25" t="str">
        <f>IF('Testing information'!AE286="X",'Request Testing'!$C$10,"")</f>
        <v/>
      </c>
      <c r="B269" s="26" t="str">
        <f>IF('Testing information'!AM286="","",A269)</f>
        <v/>
      </c>
      <c r="C269" t="str">
        <f>IF('Testing information'!G286&gt;0,'Testing information'!G286,"")</f>
        <v/>
      </c>
      <c r="D269" s="23" t="str">
        <f>IF('Request Testing'!G286&lt;1,'Testing information'!B286,"")</f>
        <v/>
      </c>
      <c r="E269" t="str">
        <f>IF('Request Testing'!G286&lt;1,'Testing information'!AF286,"")</f>
        <v/>
      </c>
      <c r="F269" s="23" t="str">
        <f>IF(OR('Request Testing'!L286&gt;0,'Request Testing'!M286&gt;0,'Request Testing'!N286&gt;0,'Request Testing'!O286&gt;0),'Request Testing'!I286,"")</f>
        <v/>
      </c>
      <c r="G269" s="23" t="str">
        <f>IF('Testing information'!J286="","",'Testing information'!J286)</f>
        <v/>
      </c>
      <c r="H269" s="23" t="str">
        <f>IF(OR('Request Testing'!L286&gt;0,'Request Testing'!M286&gt;0,'Request Testing'!N286&gt;0,'Request Testing'!O286&gt;0),'Request Testing'!K286,"")</f>
        <v/>
      </c>
      <c r="I269" s="210" t="str">
        <f>IF('Testing information'!A286&gt;0,'Testing information'!A286,"")</f>
        <v/>
      </c>
      <c r="J269" s="27" t="str">
        <f>IF('Testing information'!AG286="BLOOD CARD","B",IF('Testing information'!AH286="Hair Card","H",IF('Testing information'!AI286="AllFlex Tags","T","")))</f>
        <v/>
      </c>
      <c r="K269" s="28" t="str">
        <f>IF('Request Testing'!J286&gt;0,IF(OR(Y269="K",AA269="K"),(CONCATENATE(AH269," ALTS ",'Request Testing'!J286))),AH269)</f>
        <v/>
      </c>
      <c r="L269" t="str">
        <f>IF('Testing information'!V286="AM","K","")</f>
        <v/>
      </c>
      <c r="M269" t="str">
        <f>IF('Testing information'!W286="NH","K","")</f>
        <v/>
      </c>
      <c r="N269" t="str">
        <f>IF('Testing information'!X286="CA","K","")</f>
        <v/>
      </c>
      <c r="O269" t="str">
        <f>IF('Testing information'!Y286="DD","K","")</f>
        <v/>
      </c>
      <c r="P269" t="str">
        <f>IF('Testing information'!AA286="PHA","K","")</f>
        <v/>
      </c>
      <c r="Q269" t="str">
        <f>IF('Testing information'!Z286="TH","K","")</f>
        <v/>
      </c>
      <c r="R269" t="str">
        <f>IF('Testing information'!AB286="OS","K","")</f>
        <v/>
      </c>
      <c r="S269" t="str">
        <f>IF('Testing information'!AR286="OH","K","")</f>
        <v/>
      </c>
      <c r="T269" s="23" t="str">
        <f>IF('Testing information'!Q286="","","K")</f>
        <v/>
      </c>
      <c r="U269" t="str">
        <f>IF('Testing information'!AQ286="RC","K","")</f>
        <v/>
      </c>
      <c r="V269" s="23" t="str">
        <f>IF('Testing information'!P286="","","K")</f>
        <v/>
      </c>
      <c r="W269" t="str">
        <f>IF('Testing information'!AS286="BVD","K","")</f>
        <v/>
      </c>
      <c r="X269" t="str">
        <f>IF('Testing information'!AP286="DL","K","")</f>
        <v/>
      </c>
      <c r="Y269" t="str">
        <f>IF('Testing information'!AM286="PV","K","")</f>
        <v/>
      </c>
      <c r="Z269" t="str">
        <f t="shared" si="19"/>
        <v/>
      </c>
      <c r="AA269" s="29" t="str">
        <f t="shared" si="16"/>
        <v/>
      </c>
      <c r="AB269" t="str">
        <f>IF('Testing information'!AJ286="GGP-HD","K","")</f>
        <v/>
      </c>
      <c r="AC269" t="str">
        <f>IF('Testing information'!AK286="GGP-LD","K","")</f>
        <v/>
      </c>
      <c r="AD269" t="str">
        <f>IF('Testing information'!AK286="CHR","K","")</f>
        <v/>
      </c>
      <c r="AE269" t="str">
        <f>IF('Testing information'!AL286="GGP-uLD","K","")</f>
        <v/>
      </c>
      <c r="AF269" t="str">
        <f>IF('Testing information'!BA286="Run Panel","DP2","")</f>
        <v/>
      </c>
      <c r="AG269" t="str">
        <f t="shared" si="17"/>
        <v/>
      </c>
      <c r="AH269" s="28" t="str">
        <f t="shared" si="18"/>
        <v/>
      </c>
    </row>
    <row r="270" spans="1:34" ht="14.85" customHeight="1">
      <c r="A270" s="25" t="str">
        <f>IF('Testing information'!AE287="X",'Request Testing'!$C$10,"")</f>
        <v/>
      </c>
      <c r="B270" s="26" t="str">
        <f>IF('Testing information'!AM287="","",A270)</f>
        <v/>
      </c>
      <c r="C270" t="str">
        <f>IF('Testing information'!G287&gt;0,'Testing information'!G287,"")</f>
        <v/>
      </c>
      <c r="D270" s="23" t="str">
        <f>IF('Request Testing'!G287&lt;1,'Testing information'!B287,"")</f>
        <v/>
      </c>
      <c r="E270" t="str">
        <f>IF('Request Testing'!G287&lt;1,'Testing information'!AF287,"")</f>
        <v/>
      </c>
      <c r="F270" s="23" t="str">
        <f>IF(OR('Request Testing'!L287&gt;0,'Request Testing'!M287&gt;0,'Request Testing'!N287&gt;0,'Request Testing'!O287&gt;0),'Request Testing'!I287,"")</f>
        <v/>
      </c>
      <c r="G270" s="23" t="str">
        <f>IF('Testing information'!J287="","",'Testing information'!J287)</f>
        <v/>
      </c>
      <c r="H270" s="23" t="str">
        <f>IF(OR('Request Testing'!L287&gt;0,'Request Testing'!M287&gt;0,'Request Testing'!N287&gt;0,'Request Testing'!O287&gt;0),'Request Testing'!K287,"")</f>
        <v/>
      </c>
      <c r="I270" s="210" t="str">
        <f>IF('Testing information'!A287&gt;0,'Testing information'!A287,"")</f>
        <v/>
      </c>
      <c r="J270" s="27" t="str">
        <f>IF('Testing information'!AG287="BLOOD CARD","B",IF('Testing information'!AH287="Hair Card","H",IF('Testing information'!AI287="AllFlex Tags","T","")))</f>
        <v/>
      </c>
      <c r="K270" s="28" t="str">
        <f>IF('Request Testing'!J287&gt;0,IF(OR(Y270="K",AA270="K"),(CONCATENATE(AH270," ALTS ",'Request Testing'!J287))),AH270)</f>
        <v/>
      </c>
      <c r="L270" t="str">
        <f>IF('Testing information'!V287="AM","K","")</f>
        <v/>
      </c>
      <c r="M270" t="str">
        <f>IF('Testing information'!W287="NH","K","")</f>
        <v/>
      </c>
      <c r="N270" t="str">
        <f>IF('Testing information'!X287="CA","K","")</f>
        <v/>
      </c>
      <c r="O270" t="str">
        <f>IF('Testing information'!Y287="DD","K","")</f>
        <v/>
      </c>
      <c r="P270" t="str">
        <f>IF('Testing information'!AA287="PHA","K","")</f>
        <v/>
      </c>
      <c r="Q270" t="str">
        <f>IF('Testing information'!Z287="TH","K","")</f>
        <v/>
      </c>
      <c r="R270" t="str">
        <f>IF('Testing information'!AB287="OS","K","")</f>
        <v/>
      </c>
      <c r="S270" t="str">
        <f>IF('Testing information'!AR287="OH","K","")</f>
        <v/>
      </c>
      <c r="T270" s="23" t="str">
        <f>IF('Testing information'!Q287="","","K")</f>
        <v/>
      </c>
      <c r="U270" t="str">
        <f>IF('Testing information'!AQ287="RC","K","")</f>
        <v/>
      </c>
      <c r="V270" s="23" t="str">
        <f>IF('Testing information'!P287="","","K")</f>
        <v/>
      </c>
      <c r="W270" t="str">
        <f>IF('Testing information'!AS287="BVD","K","")</f>
        <v/>
      </c>
      <c r="X270" t="str">
        <f>IF('Testing information'!AP287="DL","K","")</f>
        <v/>
      </c>
      <c r="Y270" t="str">
        <f>IF('Testing information'!AM287="PV","K","")</f>
        <v/>
      </c>
      <c r="Z270" t="str">
        <f t="shared" si="19"/>
        <v/>
      </c>
      <c r="AA270" s="29" t="str">
        <f t="shared" si="16"/>
        <v/>
      </c>
      <c r="AB270" t="str">
        <f>IF('Testing information'!AJ287="GGP-HD","K","")</f>
        <v/>
      </c>
      <c r="AC270" t="str">
        <f>IF('Testing information'!AK287="GGP-LD","K","")</f>
        <v/>
      </c>
      <c r="AD270" t="str">
        <f>IF('Testing information'!AK287="CHR","K","")</f>
        <v/>
      </c>
      <c r="AE270" t="str">
        <f>IF('Testing information'!AL287="GGP-uLD","K","")</f>
        <v/>
      </c>
      <c r="AF270" t="str">
        <f>IF('Testing information'!BA287="Run Panel","DP2","")</f>
        <v/>
      </c>
      <c r="AG270" t="str">
        <f t="shared" si="17"/>
        <v/>
      </c>
      <c r="AH270" s="28" t="str">
        <f t="shared" si="18"/>
        <v/>
      </c>
    </row>
    <row r="271" spans="1:34" ht="14.85" customHeight="1">
      <c r="A271" s="25" t="str">
        <f>IF('Testing information'!AE288="X",'Request Testing'!$C$10,"")</f>
        <v/>
      </c>
      <c r="B271" s="26" t="str">
        <f>IF('Testing information'!AM288="","",A271)</f>
        <v/>
      </c>
      <c r="C271" t="str">
        <f>IF('Testing information'!G288&gt;0,'Testing information'!G288,"")</f>
        <v/>
      </c>
      <c r="D271" s="23" t="str">
        <f>IF('Request Testing'!G288&lt;1,'Testing information'!B288,"")</f>
        <v/>
      </c>
      <c r="E271" t="str">
        <f>IF('Request Testing'!G288&lt;1,'Testing information'!AF288,"")</f>
        <v/>
      </c>
      <c r="F271" s="23" t="str">
        <f>IF(OR('Request Testing'!L288&gt;0,'Request Testing'!M288&gt;0,'Request Testing'!N288&gt;0,'Request Testing'!O288&gt;0),'Request Testing'!I288,"")</f>
        <v/>
      </c>
      <c r="G271" s="23" t="str">
        <f>IF('Testing information'!J288="","",'Testing information'!J288)</f>
        <v/>
      </c>
      <c r="H271" s="23" t="str">
        <f>IF(OR('Request Testing'!L288&gt;0,'Request Testing'!M288&gt;0,'Request Testing'!N288&gt;0,'Request Testing'!O288&gt;0),'Request Testing'!K288,"")</f>
        <v/>
      </c>
      <c r="I271" s="210" t="str">
        <f>IF('Testing information'!A288&gt;0,'Testing information'!A288,"")</f>
        <v/>
      </c>
      <c r="J271" s="27" t="str">
        <f>IF('Testing information'!AG288="BLOOD CARD","B",IF('Testing information'!AH288="Hair Card","H",IF('Testing information'!AI288="AllFlex Tags","T","")))</f>
        <v/>
      </c>
      <c r="K271" s="28" t="str">
        <f>IF('Request Testing'!J288&gt;0,IF(OR(Y271="K",AA271="K"),(CONCATENATE(AH271," ALTS ",'Request Testing'!J288))),AH271)</f>
        <v/>
      </c>
      <c r="L271" t="str">
        <f>IF('Testing information'!V288="AM","K","")</f>
        <v/>
      </c>
      <c r="M271" t="str">
        <f>IF('Testing information'!W288="NH","K","")</f>
        <v/>
      </c>
      <c r="N271" t="str">
        <f>IF('Testing information'!X288="CA","K","")</f>
        <v/>
      </c>
      <c r="O271" t="str">
        <f>IF('Testing information'!Y288="DD","K","")</f>
        <v/>
      </c>
      <c r="P271" t="str">
        <f>IF('Testing information'!AA288="PHA","K","")</f>
        <v/>
      </c>
      <c r="Q271" t="str">
        <f>IF('Testing information'!Z288="TH","K","")</f>
        <v/>
      </c>
      <c r="R271" t="str">
        <f>IF('Testing information'!AB288="OS","K","")</f>
        <v/>
      </c>
      <c r="S271" t="str">
        <f>IF('Testing information'!AR288="OH","K","")</f>
        <v/>
      </c>
      <c r="T271" s="23" t="str">
        <f>IF('Testing information'!Q288="","","K")</f>
        <v/>
      </c>
      <c r="U271" t="str">
        <f>IF('Testing information'!AQ288="RC","K","")</f>
        <v/>
      </c>
      <c r="V271" s="23" t="str">
        <f>IF('Testing information'!P288="","","K")</f>
        <v/>
      </c>
      <c r="W271" t="str">
        <f>IF('Testing information'!AS288="BVD","K","")</f>
        <v/>
      </c>
      <c r="X271" t="str">
        <f>IF('Testing information'!AP288="DL","K","")</f>
        <v/>
      </c>
      <c r="Y271" t="str">
        <f>IF('Testing information'!AM288="PV","K","")</f>
        <v/>
      </c>
      <c r="Z271" t="str">
        <f t="shared" si="19"/>
        <v/>
      </c>
      <c r="AA271" s="29" t="str">
        <f t="shared" si="16"/>
        <v/>
      </c>
      <c r="AB271" t="str">
        <f>IF('Testing information'!AJ288="GGP-HD","K","")</f>
        <v/>
      </c>
      <c r="AC271" t="str">
        <f>IF('Testing information'!AK288="GGP-LD","K","")</f>
        <v/>
      </c>
      <c r="AD271" t="str">
        <f>IF('Testing information'!AK288="CHR","K","")</f>
        <v/>
      </c>
      <c r="AE271" t="str">
        <f>IF('Testing information'!AL288="GGP-uLD","K","")</f>
        <v/>
      </c>
      <c r="AF271" t="str">
        <f>IF('Testing information'!BA288="Run Panel","DP2","")</f>
        <v/>
      </c>
      <c r="AG271" t="str">
        <f t="shared" si="17"/>
        <v/>
      </c>
      <c r="AH271" s="28" t="str">
        <f t="shared" si="18"/>
        <v/>
      </c>
    </row>
    <row r="272" spans="1:34" ht="14.85" customHeight="1">
      <c r="A272" s="25" t="str">
        <f>IF('Testing information'!AE289="X",'Request Testing'!$C$10,"")</f>
        <v/>
      </c>
      <c r="B272" s="26" t="str">
        <f>IF('Testing information'!AM289="","",A272)</f>
        <v/>
      </c>
      <c r="C272" t="str">
        <f>IF('Testing information'!G289&gt;0,'Testing information'!G289,"")</f>
        <v/>
      </c>
      <c r="D272" s="23" t="str">
        <f>IF('Request Testing'!G289&lt;1,'Testing information'!B289,"")</f>
        <v/>
      </c>
      <c r="E272" t="str">
        <f>IF('Request Testing'!G289&lt;1,'Testing information'!AF289,"")</f>
        <v/>
      </c>
      <c r="F272" s="23" t="str">
        <f>IF(OR('Request Testing'!L289&gt;0,'Request Testing'!M289&gt;0,'Request Testing'!N289&gt;0,'Request Testing'!O289&gt;0),'Request Testing'!I289,"")</f>
        <v/>
      </c>
      <c r="G272" s="23" t="str">
        <f>IF('Testing information'!J289="","",'Testing information'!J289)</f>
        <v/>
      </c>
      <c r="H272" s="23" t="str">
        <f>IF(OR('Request Testing'!L289&gt;0,'Request Testing'!M289&gt;0,'Request Testing'!N289&gt;0,'Request Testing'!O289&gt;0),'Request Testing'!K289,"")</f>
        <v/>
      </c>
      <c r="I272" s="210" t="str">
        <f>IF('Testing information'!A289&gt;0,'Testing information'!A289,"")</f>
        <v/>
      </c>
      <c r="J272" s="27" t="str">
        <f>IF('Testing information'!AG289="BLOOD CARD","B",IF('Testing information'!AH289="Hair Card","H",IF('Testing information'!AI289="AllFlex Tags","T","")))</f>
        <v/>
      </c>
      <c r="K272" s="28" t="str">
        <f>IF('Request Testing'!J289&gt;0,IF(OR(Y272="K",AA272="K"),(CONCATENATE(AH272," ALTS ",'Request Testing'!J289))),AH272)</f>
        <v/>
      </c>
      <c r="L272" t="str">
        <f>IF('Testing information'!V289="AM","K","")</f>
        <v/>
      </c>
      <c r="M272" t="str">
        <f>IF('Testing information'!W289="NH","K","")</f>
        <v/>
      </c>
      <c r="N272" t="str">
        <f>IF('Testing information'!X289="CA","K","")</f>
        <v/>
      </c>
      <c r="O272" t="str">
        <f>IF('Testing information'!Y289="DD","K","")</f>
        <v/>
      </c>
      <c r="P272" t="str">
        <f>IF('Testing information'!AA289="PHA","K","")</f>
        <v/>
      </c>
      <c r="Q272" t="str">
        <f>IF('Testing information'!Z289="TH","K","")</f>
        <v/>
      </c>
      <c r="R272" t="str">
        <f>IF('Testing information'!AB289="OS","K","")</f>
        <v/>
      </c>
      <c r="S272" t="str">
        <f>IF('Testing information'!AR289="OH","K","")</f>
        <v/>
      </c>
      <c r="T272" s="23" t="str">
        <f>IF('Testing information'!Q289="","","K")</f>
        <v/>
      </c>
      <c r="U272" t="str">
        <f>IF('Testing information'!AQ289="RC","K","")</f>
        <v/>
      </c>
      <c r="V272" s="23" t="str">
        <f>IF('Testing information'!P289="","","K")</f>
        <v/>
      </c>
      <c r="W272" t="str">
        <f>IF('Testing information'!AS289="BVD","K","")</f>
        <v/>
      </c>
      <c r="X272" t="str">
        <f>IF('Testing information'!AP289="DL","K","")</f>
        <v/>
      </c>
      <c r="Y272" t="str">
        <f>IF('Testing information'!AM289="PV","K","")</f>
        <v/>
      </c>
      <c r="Z272" t="str">
        <f t="shared" si="19"/>
        <v/>
      </c>
      <c r="AA272" s="29" t="str">
        <f t="shared" si="16"/>
        <v/>
      </c>
      <c r="AB272" t="str">
        <f>IF('Testing information'!AJ289="GGP-HD","K","")</f>
        <v/>
      </c>
      <c r="AC272" t="str">
        <f>IF('Testing information'!AK289="GGP-LD","K","")</f>
        <v/>
      </c>
      <c r="AD272" t="str">
        <f>IF('Testing information'!AK289="CHR","K","")</f>
        <v/>
      </c>
      <c r="AE272" t="str">
        <f>IF('Testing information'!AL289="GGP-uLD","K","")</f>
        <v/>
      </c>
      <c r="AF272" t="str">
        <f>IF('Testing information'!BA289="Run Panel","DP2","")</f>
        <v/>
      </c>
      <c r="AG272" t="str">
        <f t="shared" si="17"/>
        <v/>
      </c>
      <c r="AH272" s="28" t="str">
        <f t="shared" si="18"/>
        <v/>
      </c>
    </row>
    <row r="273" spans="1:34" ht="14.85" customHeight="1">
      <c r="A273" s="25" t="str">
        <f>IF('Testing information'!AE290="X",'Request Testing'!$C$10,"")</f>
        <v/>
      </c>
      <c r="B273" s="26" t="str">
        <f>IF('Testing information'!AM290="","",A273)</f>
        <v/>
      </c>
      <c r="C273" t="str">
        <f>IF('Testing information'!G290&gt;0,'Testing information'!G290,"")</f>
        <v/>
      </c>
      <c r="D273" s="23" t="str">
        <f>IF('Request Testing'!G290&lt;1,'Testing information'!B290,"")</f>
        <v/>
      </c>
      <c r="E273" t="str">
        <f>IF('Request Testing'!G290&lt;1,'Testing information'!AF290,"")</f>
        <v/>
      </c>
      <c r="F273" s="23" t="str">
        <f>IF(OR('Request Testing'!L290&gt;0,'Request Testing'!M290&gt;0,'Request Testing'!N290&gt;0,'Request Testing'!O290&gt;0),'Request Testing'!I290,"")</f>
        <v/>
      </c>
      <c r="G273" s="23" t="str">
        <f>IF('Testing information'!J290="","",'Testing information'!J290)</f>
        <v/>
      </c>
      <c r="H273" s="23" t="str">
        <f>IF(OR('Request Testing'!L290&gt;0,'Request Testing'!M290&gt;0,'Request Testing'!N290&gt;0,'Request Testing'!O290&gt;0),'Request Testing'!K290,"")</f>
        <v/>
      </c>
      <c r="I273" s="210" t="str">
        <f>IF('Testing information'!A290&gt;0,'Testing information'!A290,"")</f>
        <v/>
      </c>
      <c r="J273" s="27" t="str">
        <f>IF('Testing information'!AG290="BLOOD CARD","B",IF('Testing information'!AH290="Hair Card","H",IF('Testing information'!AI290="AllFlex Tags","T","")))</f>
        <v/>
      </c>
      <c r="K273" s="28" t="str">
        <f>IF('Request Testing'!J290&gt;0,IF(OR(Y273="K",AA273="K"),(CONCATENATE(AH273," ALTS ",'Request Testing'!J290))),AH273)</f>
        <v/>
      </c>
      <c r="L273" t="str">
        <f>IF('Testing information'!V290="AM","K","")</f>
        <v/>
      </c>
      <c r="M273" t="str">
        <f>IF('Testing information'!W290="NH","K","")</f>
        <v/>
      </c>
      <c r="N273" t="str">
        <f>IF('Testing information'!X290="CA","K","")</f>
        <v/>
      </c>
      <c r="O273" t="str">
        <f>IF('Testing information'!Y290="DD","K","")</f>
        <v/>
      </c>
      <c r="P273" t="str">
        <f>IF('Testing information'!AA290="PHA","K","")</f>
        <v/>
      </c>
      <c r="Q273" t="str">
        <f>IF('Testing information'!Z290="TH","K","")</f>
        <v/>
      </c>
      <c r="R273" t="str">
        <f>IF('Testing information'!AB290="OS","K","")</f>
        <v/>
      </c>
      <c r="S273" t="str">
        <f>IF('Testing information'!AR290="OH","K","")</f>
        <v/>
      </c>
      <c r="T273" s="23" t="str">
        <f>IF('Testing information'!Q290="","","K")</f>
        <v/>
      </c>
      <c r="U273" t="str">
        <f>IF('Testing information'!AQ290="RC","K","")</f>
        <v/>
      </c>
      <c r="V273" s="23" t="str">
        <f>IF('Testing information'!P290="","","K")</f>
        <v/>
      </c>
      <c r="W273" t="str">
        <f>IF('Testing information'!AS290="BVD","K","")</f>
        <v/>
      </c>
      <c r="X273" t="str">
        <f>IF('Testing information'!AP290="DL","K","")</f>
        <v/>
      </c>
      <c r="Y273" t="str">
        <f>IF('Testing information'!AM290="PV","K","")</f>
        <v/>
      </c>
      <c r="Z273" t="str">
        <f t="shared" si="19"/>
        <v/>
      </c>
      <c r="AA273" s="29" t="str">
        <f t="shared" si="16"/>
        <v/>
      </c>
      <c r="AB273" t="str">
        <f>IF('Testing information'!AJ290="GGP-HD","K","")</f>
        <v/>
      </c>
      <c r="AC273" t="str">
        <f>IF('Testing information'!AK290="GGP-LD","K","")</f>
        <v/>
      </c>
      <c r="AD273" t="str">
        <f>IF('Testing information'!AK290="CHR","K","")</f>
        <v/>
      </c>
      <c r="AE273" t="str">
        <f>IF('Testing information'!AL290="GGP-uLD","K","")</f>
        <v/>
      </c>
      <c r="AF273" t="str">
        <f>IF('Testing information'!BA290="Run Panel","DP2","")</f>
        <v/>
      </c>
      <c r="AG273" t="str">
        <f t="shared" si="17"/>
        <v/>
      </c>
      <c r="AH273" s="28" t="str">
        <f t="shared" si="18"/>
        <v/>
      </c>
    </row>
    <row r="274" spans="1:34" ht="14.85" customHeight="1">
      <c r="A274" s="25" t="str">
        <f>IF('Testing information'!AE291="X",'Request Testing'!$C$10,"")</f>
        <v/>
      </c>
      <c r="B274" s="26" t="str">
        <f>IF('Testing information'!AM291="","",A274)</f>
        <v/>
      </c>
      <c r="C274" t="str">
        <f>IF('Testing information'!G291&gt;0,'Testing information'!G291,"")</f>
        <v/>
      </c>
      <c r="D274" s="23" t="str">
        <f>IF('Request Testing'!G291&lt;1,'Testing information'!B291,"")</f>
        <v/>
      </c>
      <c r="E274" t="str">
        <f>IF('Request Testing'!G291&lt;1,'Testing information'!AF291,"")</f>
        <v/>
      </c>
      <c r="F274" s="23" t="str">
        <f>IF(OR('Request Testing'!L291&gt;0,'Request Testing'!M291&gt;0,'Request Testing'!N291&gt;0,'Request Testing'!O291&gt;0),'Request Testing'!I291,"")</f>
        <v/>
      </c>
      <c r="G274" s="23" t="str">
        <f>IF('Testing information'!J291="","",'Testing information'!J291)</f>
        <v/>
      </c>
      <c r="H274" s="23" t="str">
        <f>IF(OR('Request Testing'!L291&gt;0,'Request Testing'!M291&gt;0,'Request Testing'!N291&gt;0,'Request Testing'!O291&gt;0),'Request Testing'!K291,"")</f>
        <v/>
      </c>
      <c r="I274" s="210" t="str">
        <f>IF('Testing information'!A291&gt;0,'Testing information'!A291,"")</f>
        <v/>
      </c>
      <c r="J274" s="27" t="str">
        <f>IF('Testing information'!AG291="BLOOD CARD","B",IF('Testing information'!AH291="Hair Card","H",IF('Testing information'!AI291="AllFlex Tags","T","")))</f>
        <v/>
      </c>
      <c r="K274" s="28" t="str">
        <f>IF('Request Testing'!J291&gt;0,IF(OR(Y274="K",AA274="K"),(CONCATENATE(AH274," ALTS ",'Request Testing'!J291))),AH274)</f>
        <v/>
      </c>
      <c r="L274" t="str">
        <f>IF('Testing information'!V291="AM","K","")</f>
        <v/>
      </c>
      <c r="M274" t="str">
        <f>IF('Testing information'!W291="NH","K","")</f>
        <v/>
      </c>
      <c r="N274" t="str">
        <f>IF('Testing information'!X291="CA","K","")</f>
        <v/>
      </c>
      <c r="O274" t="str">
        <f>IF('Testing information'!Y291="DD","K","")</f>
        <v/>
      </c>
      <c r="P274" t="str">
        <f>IF('Testing information'!AA291="PHA","K","")</f>
        <v/>
      </c>
      <c r="Q274" t="str">
        <f>IF('Testing information'!Z291="TH","K","")</f>
        <v/>
      </c>
      <c r="R274" t="str">
        <f>IF('Testing information'!AB291="OS","K","")</f>
        <v/>
      </c>
      <c r="S274" t="str">
        <f>IF('Testing information'!AR291="OH","K","")</f>
        <v/>
      </c>
      <c r="T274" s="23" t="str">
        <f>IF('Testing information'!Q291="","","K")</f>
        <v/>
      </c>
      <c r="U274" t="str">
        <f>IF('Testing information'!AQ291="RC","K","")</f>
        <v/>
      </c>
      <c r="V274" s="23" t="str">
        <f>IF('Testing information'!P291="","","K")</f>
        <v/>
      </c>
      <c r="W274" t="str">
        <f>IF('Testing information'!AS291="BVD","K","")</f>
        <v/>
      </c>
      <c r="X274" t="str">
        <f>IF('Testing information'!AP291="DL","K","")</f>
        <v/>
      </c>
      <c r="Y274" t="str">
        <f>IF('Testing information'!AM291="PV","K","")</f>
        <v/>
      </c>
      <c r="Z274" t="str">
        <f t="shared" si="19"/>
        <v/>
      </c>
      <c r="AA274" s="29" t="str">
        <f t="shared" si="16"/>
        <v/>
      </c>
      <c r="AB274" t="str">
        <f>IF('Testing information'!AJ291="GGP-HD","K","")</f>
        <v/>
      </c>
      <c r="AC274" t="str">
        <f>IF('Testing information'!AK291="GGP-LD","K","")</f>
        <v/>
      </c>
      <c r="AD274" t="str">
        <f>IF('Testing information'!AK291="CHR","K","")</f>
        <v/>
      </c>
      <c r="AE274" t="str">
        <f>IF('Testing information'!AL291="GGP-uLD","K","")</f>
        <v/>
      </c>
      <c r="AF274" t="str">
        <f>IF('Testing information'!BA291="Run Panel","DP2","")</f>
        <v/>
      </c>
      <c r="AG274" t="str">
        <f t="shared" si="17"/>
        <v/>
      </c>
      <c r="AH274" s="28" t="str">
        <f t="shared" si="18"/>
        <v/>
      </c>
    </row>
    <row r="275" spans="1:34" ht="14.85" customHeight="1">
      <c r="A275" s="25" t="str">
        <f>IF('Testing information'!AE292="X",'Request Testing'!$C$10,"")</f>
        <v/>
      </c>
      <c r="B275" s="26" t="str">
        <f>IF('Testing information'!AM292="","",A275)</f>
        <v/>
      </c>
      <c r="C275" t="str">
        <f>IF('Testing information'!G292&gt;0,'Testing information'!G292,"")</f>
        <v/>
      </c>
      <c r="D275" s="23" t="str">
        <f>IF('Request Testing'!G292&lt;1,'Testing information'!B292,"")</f>
        <v/>
      </c>
      <c r="E275" t="str">
        <f>IF('Request Testing'!G292&lt;1,'Testing information'!AF292,"")</f>
        <v/>
      </c>
      <c r="F275" s="23" t="str">
        <f>IF(OR('Request Testing'!L292&gt;0,'Request Testing'!M292&gt;0,'Request Testing'!N292&gt;0,'Request Testing'!O292&gt;0),'Request Testing'!I292,"")</f>
        <v/>
      </c>
      <c r="G275" s="23" t="str">
        <f>IF('Testing information'!J292="","",'Testing information'!J292)</f>
        <v/>
      </c>
      <c r="H275" s="23" t="str">
        <f>IF(OR('Request Testing'!L292&gt;0,'Request Testing'!M292&gt;0,'Request Testing'!N292&gt;0,'Request Testing'!O292&gt;0),'Request Testing'!K292,"")</f>
        <v/>
      </c>
      <c r="I275" s="210" t="str">
        <f>IF('Testing information'!A292&gt;0,'Testing information'!A292,"")</f>
        <v/>
      </c>
      <c r="J275" s="27" t="str">
        <f>IF('Testing information'!AG292="BLOOD CARD","B",IF('Testing information'!AH292="Hair Card","H",IF('Testing information'!AI292="AllFlex Tags","T","")))</f>
        <v/>
      </c>
      <c r="K275" s="28" t="str">
        <f>IF('Request Testing'!J292&gt;0,IF(OR(Y275="K",AA275="K"),(CONCATENATE(AH275," ALTS ",'Request Testing'!J292))),AH275)</f>
        <v/>
      </c>
      <c r="L275" t="str">
        <f>IF('Testing information'!V292="AM","K","")</f>
        <v/>
      </c>
      <c r="M275" t="str">
        <f>IF('Testing information'!W292="NH","K","")</f>
        <v/>
      </c>
      <c r="N275" t="str">
        <f>IF('Testing information'!X292="CA","K","")</f>
        <v/>
      </c>
      <c r="O275" t="str">
        <f>IF('Testing information'!Y292="DD","K","")</f>
        <v/>
      </c>
      <c r="P275" t="str">
        <f>IF('Testing information'!AA292="PHA","K","")</f>
        <v/>
      </c>
      <c r="Q275" t="str">
        <f>IF('Testing information'!Z292="TH","K","")</f>
        <v/>
      </c>
      <c r="R275" t="str">
        <f>IF('Testing information'!AB292="OS","K","")</f>
        <v/>
      </c>
      <c r="S275" t="str">
        <f>IF('Testing information'!AR292="OH","K","")</f>
        <v/>
      </c>
      <c r="T275" s="23" t="str">
        <f>IF('Testing information'!Q292="","","K")</f>
        <v/>
      </c>
      <c r="U275" t="str">
        <f>IF('Testing information'!AQ292="RC","K","")</f>
        <v/>
      </c>
      <c r="V275" s="23" t="str">
        <f>IF('Testing information'!P292="","","K")</f>
        <v/>
      </c>
      <c r="W275" t="str">
        <f>IF('Testing information'!AS292="BVD","K","")</f>
        <v/>
      </c>
      <c r="X275" t="str">
        <f>IF('Testing information'!AP292="DL","K","")</f>
        <v/>
      </c>
      <c r="Y275" t="str">
        <f>IF('Testing information'!AM292="PV","K","")</f>
        <v/>
      </c>
      <c r="Z275" t="str">
        <f t="shared" si="19"/>
        <v/>
      </c>
      <c r="AA275" s="29" t="str">
        <f t="shared" si="16"/>
        <v/>
      </c>
      <c r="AB275" t="str">
        <f>IF('Testing information'!AJ292="GGP-HD","K","")</f>
        <v/>
      </c>
      <c r="AC275" t="str">
        <f>IF('Testing information'!AK292="GGP-LD","K","")</f>
        <v/>
      </c>
      <c r="AD275" t="str">
        <f>IF('Testing information'!AK292="CHR","K","")</f>
        <v/>
      </c>
      <c r="AE275" t="str">
        <f>IF('Testing information'!AL292="GGP-uLD","K","")</f>
        <v/>
      </c>
      <c r="AF275" t="str">
        <f>IF('Testing information'!BA292="Run Panel","DP2","")</f>
        <v/>
      </c>
      <c r="AG275" t="str">
        <f t="shared" si="17"/>
        <v/>
      </c>
      <c r="AH275" s="28" t="str">
        <f t="shared" si="18"/>
        <v/>
      </c>
    </row>
    <row r="276" spans="1:34" ht="14.85" customHeight="1">
      <c r="A276" s="25" t="str">
        <f>IF('Testing information'!AE293="X",'Request Testing'!$C$10,"")</f>
        <v/>
      </c>
      <c r="B276" s="26" t="str">
        <f>IF('Testing information'!AM293="","",A276)</f>
        <v/>
      </c>
      <c r="C276" t="str">
        <f>IF('Testing information'!G293&gt;0,'Testing information'!G293,"")</f>
        <v/>
      </c>
      <c r="D276" s="23" t="str">
        <f>IF('Request Testing'!G293&lt;1,'Testing information'!B293,"")</f>
        <v/>
      </c>
      <c r="E276" t="str">
        <f>IF('Request Testing'!G293&lt;1,'Testing information'!AF293,"")</f>
        <v/>
      </c>
      <c r="F276" s="23" t="str">
        <f>IF(OR('Request Testing'!L293&gt;0,'Request Testing'!M293&gt;0,'Request Testing'!N293&gt;0,'Request Testing'!O293&gt;0),'Request Testing'!I293,"")</f>
        <v/>
      </c>
      <c r="G276" s="23" t="str">
        <f>IF('Testing information'!J293="","",'Testing information'!J293)</f>
        <v/>
      </c>
      <c r="H276" s="23" t="str">
        <f>IF(OR('Request Testing'!L293&gt;0,'Request Testing'!M293&gt;0,'Request Testing'!N293&gt;0,'Request Testing'!O293&gt;0),'Request Testing'!K293,"")</f>
        <v/>
      </c>
      <c r="I276" s="210" t="str">
        <f>IF('Testing information'!A293&gt;0,'Testing information'!A293,"")</f>
        <v/>
      </c>
      <c r="J276" s="27" t="str">
        <f>IF('Testing information'!AG293="BLOOD CARD","B",IF('Testing information'!AH293="Hair Card","H",IF('Testing information'!AI293="AllFlex Tags","T","")))</f>
        <v/>
      </c>
      <c r="K276" s="28" t="str">
        <f>IF('Request Testing'!J293&gt;0,IF(OR(Y276="K",AA276="K"),(CONCATENATE(AH276," ALTS ",'Request Testing'!J293))),AH276)</f>
        <v/>
      </c>
      <c r="L276" t="str">
        <f>IF('Testing information'!V293="AM","K","")</f>
        <v/>
      </c>
      <c r="M276" t="str">
        <f>IF('Testing information'!W293="NH","K","")</f>
        <v/>
      </c>
      <c r="N276" t="str">
        <f>IF('Testing information'!X293="CA","K","")</f>
        <v/>
      </c>
      <c r="O276" t="str">
        <f>IF('Testing information'!Y293="DD","K","")</f>
        <v/>
      </c>
      <c r="P276" t="str">
        <f>IF('Testing information'!AA293="PHA","K","")</f>
        <v/>
      </c>
      <c r="Q276" t="str">
        <f>IF('Testing information'!Z293="TH","K","")</f>
        <v/>
      </c>
      <c r="R276" t="str">
        <f>IF('Testing information'!AB293="OS","K","")</f>
        <v/>
      </c>
      <c r="S276" t="str">
        <f>IF('Testing information'!AR293="OH","K","")</f>
        <v/>
      </c>
      <c r="T276" s="23" t="str">
        <f>IF('Testing information'!Q293="","","K")</f>
        <v/>
      </c>
      <c r="U276" t="str">
        <f>IF('Testing information'!AQ293="RC","K","")</f>
        <v/>
      </c>
      <c r="V276" s="23" t="str">
        <f>IF('Testing information'!P293="","","K")</f>
        <v/>
      </c>
      <c r="W276" t="str">
        <f>IF('Testing information'!AS293="BVD","K","")</f>
        <v/>
      </c>
      <c r="X276" t="str">
        <f>IF('Testing information'!AP293="DL","K","")</f>
        <v/>
      </c>
      <c r="Y276" t="str">
        <f>IF('Testing information'!AM293="PV","K","")</f>
        <v/>
      </c>
      <c r="Z276" t="str">
        <f t="shared" si="19"/>
        <v/>
      </c>
      <c r="AA276" s="29" t="str">
        <f t="shared" si="16"/>
        <v/>
      </c>
      <c r="AB276" t="str">
        <f>IF('Testing information'!AJ293="GGP-HD","K","")</f>
        <v/>
      </c>
      <c r="AC276" t="str">
        <f>IF('Testing information'!AK293="GGP-LD","K","")</f>
        <v/>
      </c>
      <c r="AD276" t="str">
        <f>IF('Testing information'!AK293="CHR","K","")</f>
        <v/>
      </c>
      <c r="AE276" t="str">
        <f>IF('Testing information'!AL293="GGP-uLD","K","")</f>
        <v/>
      </c>
      <c r="AF276" t="str">
        <f>IF('Testing information'!BA293="Run Panel","DP2","")</f>
        <v/>
      </c>
      <c r="AG276" t="str">
        <f t="shared" si="17"/>
        <v/>
      </c>
      <c r="AH276" s="28" t="str">
        <f t="shared" si="18"/>
        <v/>
      </c>
    </row>
    <row r="277" spans="1:34" ht="14.85" customHeight="1">
      <c r="A277" s="25" t="str">
        <f>IF('Testing information'!AE294="X",'Request Testing'!$C$10,"")</f>
        <v/>
      </c>
      <c r="B277" s="26" t="str">
        <f>IF('Testing information'!AM294="","",A277)</f>
        <v/>
      </c>
      <c r="C277" t="str">
        <f>IF('Testing information'!G294&gt;0,'Testing information'!G294,"")</f>
        <v/>
      </c>
      <c r="D277" s="23" t="str">
        <f>IF('Request Testing'!G294&lt;1,'Testing information'!B294,"")</f>
        <v/>
      </c>
      <c r="E277" t="str">
        <f>IF('Request Testing'!G294&lt;1,'Testing information'!AF294,"")</f>
        <v/>
      </c>
      <c r="F277" s="23" t="str">
        <f>IF(OR('Request Testing'!L294&gt;0,'Request Testing'!M294&gt;0,'Request Testing'!N294&gt;0,'Request Testing'!O294&gt;0),'Request Testing'!I294,"")</f>
        <v/>
      </c>
      <c r="G277" s="23" t="str">
        <f>IF('Testing information'!J294="","",'Testing information'!J294)</f>
        <v/>
      </c>
      <c r="H277" s="23" t="str">
        <f>IF(OR('Request Testing'!L294&gt;0,'Request Testing'!M294&gt;0,'Request Testing'!N294&gt;0,'Request Testing'!O294&gt;0),'Request Testing'!K294,"")</f>
        <v/>
      </c>
      <c r="I277" s="210" t="str">
        <f>IF('Testing information'!A294&gt;0,'Testing information'!A294,"")</f>
        <v/>
      </c>
      <c r="J277" s="27" t="str">
        <f>IF('Testing information'!AG294="BLOOD CARD","B",IF('Testing information'!AH294="Hair Card","H",IF('Testing information'!AI294="AllFlex Tags","T","")))</f>
        <v/>
      </c>
      <c r="K277" s="28" t="str">
        <f>IF('Request Testing'!J294&gt;0,IF(OR(Y277="K",AA277="K"),(CONCATENATE(AH277," ALTS ",'Request Testing'!J294))),AH277)</f>
        <v/>
      </c>
      <c r="L277" t="str">
        <f>IF('Testing information'!V294="AM","K","")</f>
        <v/>
      </c>
      <c r="M277" t="str">
        <f>IF('Testing information'!W294="NH","K","")</f>
        <v/>
      </c>
      <c r="N277" t="str">
        <f>IF('Testing information'!X294="CA","K","")</f>
        <v/>
      </c>
      <c r="O277" t="str">
        <f>IF('Testing information'!Y294="DD","K","")</f>
        <v/>
      </c>
      <c r="P277" t="str">
        <f>IF('Testing information'!AA294="PHA","K","")</f>
        <v/>
      </c>
      <c r="Q277" t="str">
        <f>IF('Testing information'!Z294="TH","K","")</f>
        <v/>
      </c>
      <c r="R277" t="str">
        <f>IF('Testing information'!AB294="OS","K","")</f>
        <v/>
      </c>
      <c r="S277" t="str">
        <f>IF('Testing information'!AR294="OH","K","")</f>
        <v/>
      </c>
      <c r="T277" s="23" t="str">
        <f>IF('Testing information'!Q294="","","K")</f>
        <v/>
      </c>
      <c r="U277" t="str">
        <f>IF('Testing information'!AQ294="RC","K","")</f>
        <v/>
      </c>
      <c r="V277" s="23" t="str">
        <f>IF('Testing information'!P294="","","K")</f>
        <v/>
      </c>
      <c r="W277" t="str">
        <f>IF('Testing information'!AS294="BVD","K","")</f>
        <v/>
      </c>
      <c r="X277" t="str">
        <f>IF('Testing information'!AP294="DL","K","")</f>
        <v/>
      </c>
      <c r="Y277" t="str">
        <f>IF('Testing information'!AM294="PV","K","")</f>
        <v/>
      </c>
      <c r="Z277" t="str">
        <f t="shared" si="19"/>
        <v/>
      </c>
      <c r="AA277" s="29" t="str">
        <f t="shared" si="16"/>
        <v/>
      </c>
      <c r="AB277" t="str">
        <f>IF('Testing information'!AJ294="GGP-HD","K","")</f>
        <v/>
      </c>
      <c r="AC277" t="str">
        <f>IF('Testing information'!AK294="GGP-LD","K","")</f>
        <v/>
      </c>
      <c r="AD277" t="str">
        <f>IF('Testing information'!AK294="CHR","K","")</f>
        <v/>
      </c>
      <c r="AE277" t="str">
        <f>IF('Testing information'!AL294="GGP-uLD","K","")</f>
        <v/>
      </c>
      <c r="AF277" t="str">
        <f>IF('Testing information'!BA294="Run Panel","DP2","")</f>
        <v/>
      </c>
      <c r="AG277" t="str">
        <f t="shared" si="17"/>
        <v/>
      </c>
      <c r="AH277" s="28" t="str">
        <f t="shared" si="18"/>
        <v/>
      </c>
    </row>
    <row r="278" spans="1:34" ht="14.85" customHeight="1">
      <c r="A278" s="25" t="str">
        <f>IF('Testing information'!AE295="X",'Request Testing'!$C$10,"")</f>
        <v/>
      </c>
      <c r="B278" s="26" t="str">
        <f>IF('Testing information'!AM295="","",A278)</f>
        <v/>
      </c>
      <c r="C278" t="str">
        <f>IF('Testing information'!G295&gt;0,'Testing information'!G295,"")</f>
        <v/>
      </c>
      <c r="D278" s="23" t="str">
        <f>IF('Request Testing'!G295&lt;1,'Testing information'!B295,"")</f>
        <v/>
      </c>
      <c r="E278" t="str">
        <f>IF('Request Testing'!G295&lt;1,'Testing information'!AF295,"")</f>
        <v/>
      </c>
      <c r="F278" s="23" t="str">
        <f>IF(OR('Request Testing'!L295&gt;0,'Request Testing'!M295&gt;0,'Request Testing'!N295&gt;0,'Request Testing'!O295&gt;0),'Request Testing'!I295,"")</f>
        <v/>
      </c>
      <c r="G278" s="23" t="str">
        <f>IF('Testing information'!J295="","",'Testing information'!J295)</f>
        <v/>
      </c>
      <c r="H278" s="23" t="str">
        <f>IF(OR('Request Testing'!L295&gt;0,'Request Testing'!M295&gt;0,'Request Testing'!N295&gt;0,'Request Testing'!O295&gt;0),'Request Testing'!K295,"")</f>
        <v/>
      </c>
      <c r="I278" s="210" t="str">
        <f>IF('Testing information'!A295&gt;0,'Testing information'!A295,"")</f>
        <v/>
      </c>
      <c r="J278" s="27" t="str">
        <f>IF('Testing information'!AG295="BLOOD CARD","B",IF('Testing information'!AH295="Hair Card","H",IF('Testing information'!AI295="AllFlex Tags","T","")))</f>
        <v/>
      </c>
      <c r="K278" s="28" t="str">
        <f>IF('Request Testing'!J295&gt;0,IF(OR(Y278="K",AA278="K"),(CONCATENATE(AH278," ALTS ",'Request Testing'!J295))),AH278)</f>
        <v/>
      </c>
      <c r="L278" t="str">
        <f>IF('Testing information'!V295="AM","K","")</f>
        <v/>
      </c>
      <c r="M278" t="str">
        <f>IF('Testing information'!W295="NH","K","")</f>
        <v/>
      </c>
      <c r="N278" t="str">
        <f>IF('Testing information'!X295="CA","K","")</f>
        <v/>
      </c>
      <c r="O278" t="str">
        <f>IF('Testing information'!Y295="DD","K","")</f>
        <v/>
      </c>
      <c r="P278" t="str">
        <f>IF('Testing information'!AA295="PHA","K","")</f>
        <v/>
      </c>
      <c r="Q278" t="str">
        <f>IF('Testing information'!Z295="TH","K","")</f>
        <v/>
      </c>
      <c r="R278" t="str">
        <f>IF('Testing information'!AB295="OS","K","")</f>
        <v/>
      </c>
      <c r="S278" t="str">
        <f>IF('Testing information'!AR295="OH","K","")</f>
        <v/>
      </c>
      <c r="T278" s="23" t="str">
        <f>IF('Testing information'!Q295="","","K")</f>
        <v/>
      </c>
      <c r="U278" t="str">
        <f>IF('Testing information'!AQ295="RC","K","")</f>
        <v/>
      </c>
      <c r="V278" s="23" t="str">
        <f>IF('Testing information'!P295="","","K")</f>
        <v/>
      </c>
      <c r="W278" t="str">
        <f>IF('Testing information'!AS295="BVD","K","")</f>
        <v/>
      </c>
      <c r="X278" t="str">
        <f>IF('Testing information'!AP295="DL","K","")</f>
        <v/>
      </c>
      <c r="Y278" t="str">
        <f>IF('Testing information'!AM295="PV","K","")</f>
        <v/>
      </c>
      <c r="Z278" t="str">
        <f t="shared" si="19"/>
        <v/>
      </c>
      <c r="AA278" s="29" t="str">
        <f t="shared" si="16"/>
        <v/>
      </c>
      <c r="AB278" t="str">
        <f>IF('Testing information'!AJ295="GGP-HD","K","")</f>
        <v/>
      </c>
      <c r="AC278" t="str">
        <f>IF('Testing information'!AK295="GGP-LD","K","")</f>
        <v/>
      </c>
      <c r="AD278" t="str">
        <f>IF('Testing information'!AK295="CHR","K","")</f>
        <v/>
      </c>
      <c r="AE278" t="str">
        <f>IF('Testing information'!AL295="GGP-uLD","K","")</f>
        <v/>
      </c>
      <c r="AF278" t="str">
        <f>IF('Testing information'!BA295="Run Panel","DP2","")</f>
        <v/>
      </c>
      <c r="AG278" t="str">
        <f t="shared" si="17"/>
        <v/>
      </c>
      <c r="AH278" s="28" t="str">
        <f t="shared" si="18"/>
        <v/>
      </c>
    </row>
    <row r="279" spans="1:34" ht="14.85" customHeight="1">
      <c r="A279" s="25" t="str">
        <f>IF('Testing information'!AE296="X",'Request Testing'!$C$10,"")</f>
        <v/>
      </c>
      <c r="B279" s="26" t="str">
        <f>IF('Testing information'!AM296="","",A279)</f>
        <v/>
      </c>
      <c r="C279" t="str">
        <f>IF('Testing information'!G296&gt;0,'Testing information'!G296,"")</f>
        <v/>
      </c>
      <c r="D279" s="23" t="str">
        <f>IF('Request Testing'!G296&lt;1,'Testing information'!B296,"")</f>
        <v/>
      </c>
      <c r="E279" t="str">
        <f>IF('Request Testing'!G296&lt;1,'Testing information'!AF296,"")</f>
        <v/>
      </c>
      <c r="F279" s="23" t="str">
        <f>IF(OR('Request Testing'!L296&gt;0,'Request Testing'!M296&gt;0,'Request Testing'!N296&gt;0,'Request Testing'!O296&gt;0),'Request Testing'!I296,"")</f>
        <v/>
      </c>
      <c r="G279" s="23" t="str">
        <f>IF('Testing information'!J296="","",'Testing information'!J296)</f>
        <v/>
      </c>
      <c r="H279" s="23" t="str">
        <f>IF(OR('Request Testing'!L296&gt;0,'Request Testing'!M296&gt;0,'Request Testing'!N296&gt;0,'Request Testing'!O296&gt;0),'Request Testing'!K296,"")</f>
        <v/>
      </c>
      <c r="I279" s="210" t="str">
        <f>IF('Testing information'!A296&gt;0,'Testing information'!A296,"")</f>
        <v/>
      </c>
      <c r="J279" s="27" t="str">
        <f>IF('Testing information'!AG296="BLOOD CARD","B",IF('Testing information'!AH296="Hair Card","H",IF('Testing information'!AI296="AllFlex Tags","T","")))</f>
        <v/>
      </c>
      <c r="K279" s="28" t="str">
        <f>IF('Request Testing'!J296&gt;0,IF(OR(Y279="K",AA279="K"),(CONCATENATE(AH279," ALTS ",'Request Testing'!J296))),AH279)</f>
        <v/>
      </c>
      <c r="L279" t="str">
        <f>IF('Testing information'!V296="AM","K","")</f>
        <v/>
      </c>
      <c r="M279" t="str">
        <f>IF('Testing information'!W296="NH","K","")</f>
        <v/>
      </c>
      <c r="N279" t="str">
        <f>IF('Testing information'!X296="CA","K","")</f>
        <v/>
      </c>
      <c r="O279" t="str">
        <f>IF('Testing information'!Y296="DD","K","")</f>
        <v/>
      </c>
      <c r="P279" t="str">
        <f>IF('Testing information'!AA296="PHA","K","")</f>
        <v/>
      </c>
      <c r="Q279" t="str">
        <f>IF('Testing information'!Z296="TH","K","")</f>
        <v/>
      </c>
      <c r="R279" t="str">
        <f>IF('Testing information'!AB296="OS","K","")</f>
        <v/>
      </c>
      <c r="S279" t="str">
        <f>IF('Testing information'!AR296="OH","K","")</f>
        <v/>
      </c>
      <c r="T279" s="23" t="str">
        <f>IF('Testing information'!Q296="","","K")</f>
        <v/>
      </c>
      <c r="U279" t="str">
        <f>IF('Testing information'!AQ296="RC","K","")</f>
        <v/>
      </c>
      <c r="V279" s="23" t="str">
        <f>IF('Testing information'!P296="","","K")</f>
        <v/>
      </c>
      <c r="W279" t="str">
        <f>IF('Testing information'!AS296="BVD","K","")</f>
        <v/>
      </c>
      <c r="X279" t="str">
        <f>IF('Testing information'!AP296="DL","K","")</f>
        <v/>
      </c>
      <c r="Y279" t="str">
        <f>IF('Testing information'!AM296="PV","K","")</f>
        <v/>
      </c>
      <c r="Z279" t="str">
        <f t="shared" si="19"/>
        <v/>
      </c>
      <c r="AA279" s="29" t="str">
        <f t="shared" si="16"/>
        <v/>
      </c>
      <c r="AB279" t="str">
        <f>IF('Testing information'!AJ296="GGP-HD","K","")</f>
        <v/>
      </c>
      <c r="AC279" t="str">
        <f>IF('Testing information'!AK296="GGP-LD","K","")</f>
        <v/>
      </c>
      <c r="AD279" t="str">
        <f>IF('Testing information'!AK296="CHR","K","")</f>
        <v/>
      </c>
      <c r="AE279" t="str">
        <f>IF('Testing information'!AL296="GGP-uLD","K","")</f>
        <v/>
      </c>
      <c r="AF279" t="str">
        <f>IF('Testing information'!BA296="Run Panel","DP2","")</f>
        <v/>
      </c>
      <c r="AG279" t="str">
        <f t="shared" si="17"/>
        <v/>
      </c>
      <c r="AH279" s="28" t="str">
        <f t="shared" si="18"/>
        <v/>
      </c>
    </row>
    <row r="280" spans="1:34" ht="14.85" customHeight="1">
      <c r="A280" s="25" t="str">
        <f>IF('Testing information'!AE297="X",'Request Testing'!$C$10,"")</f>
        <v/>
      </c>
      <c r="B280" s="26" t="str">
        <f>IF('Testing information'!AM297="","",A280)</f>
        <v/>
      </c>
      <c r="C280" t="str">
        <f>IF('Testing information'!G297&gt;0,'Testing information'!G297,"")</f>
        <v/>
      </c>
      <c r="D280" s="23" t="str">
        <f>IF('Request Testing'!G297&lt;1,'Testing information'!B297,"")</f>
        <v/>
      </c>
      <c r="E280" t="str">
        <f>IF('Request Testing'!G297&lt;1,'Testing information'!AF297,"")</f>
        <v/>
      </c>
      <c r="F280" s="23" t="str">
        <f>IF(OR('Request Testing'!L297&gt;0,'Request Testing'!M297&gt;0,'Request Testing'!N297&gt;0,'Request Testing'!O297&gt;0),'Request Testing'!I297,"")</f>
        <v/>
      </c>
      <c r="G280" s="23" t="str">
        <f>IF('Testing information'!J297="","",'Testing information'!J297)</f>
        <v/>
      </c>
      <c r="H280" s="23" t="str">
        <f>IF(OR('Request Testing'!L297&gt;0,'Request Testing'!M297&gt;0,'Request Testing'!N297&gt;0,'Request Testing'!O297&gt;0),'Request Testing'!K297,"")</f>
        <v/>
      </c>
      <c r="I280" s="210" t="str">
        <f>IF('Testing information'!A297&gt;0,'Testing information'!A297,"")</f>
        <v/>
      </c>
      <c r="J280" s="27" t="str">
        <f>IF('Testing information'!AG297="BLOOD CARD","B",IF('Testing information'!AH297="Hair Card","H",IF('Testing information'!AI297="AllFlex Tags","T","")))</f>
        <v/>
      </c>
      <c r="K280" s="28" t="str">
        <f>IF('Request Testing'!J297&gt;0,IF(OR(Y280="K",AA280="K"),(CONCATENATE(AH280," ALTS ",'Request Testing'!J297))),AH280)</f>
        <v/>
      </c>
      <c r="L280" t="str">
        <f>IF('Testing information'!V297="AM","K","")</f>
        <v/>
      </c>
      <c r="M280" t="str">
        <f>IF('Testing information'!W297="NH","K","")</f>
        <v/>
      </c>
      <c r="N280" t="str">
        <f>IF('Testing information'!X297="CA","K","")</f>
        <v/>
      </c>
      <c r="O280" t="str">
        <f>IF('Testing information'!Y297="DD","K","")</f>
        <v/>
      </c>
      <c r="P280" t="str">
        <f>IF('Testing information'!AA297="PHA","K","")</f>
        <v/>
      </c>
      <c r="Q280" t="str">
        <f>IF('Testing information'!Z297="TH","K","")</f>
        <v/>
      </c>
      <c r="R280" t="str">
        <f>IF('Testing information'!AB297="OS","K","")</f>
        <v/>
      </c>
      <c r="S280" t="str">
        <f>IF('Testing information'!AR297="OH","K","")</f>
        <v/>
      </c>
      <c r="T280" s="23" t="str">
        <f>IF('Testing information'!Q297="","","K")</f>
        <v/>
      </c>
      <c r="U280" t="str">
        <f>IF('Testing information'!AQ297="RC","K","")</f>
        <v/>
      </c>
      <c r="V280" s="23" t="str">
        <f>IF('Testing information'!P297="","","K")</f>
        <v/>
      </c>
      <c r="W280" t="str">
        <f>IF('Testing information'!AS297="BVD","K","")</f>
        <v/>
      </c>
      <c r="X280" t="str">
        <f>IF('Testing information'!AP297="DL","K","")</f>
        <v/>
      </c>
      <c r="Y280" t="str">
        <f>IF('Testing information'!AM297="PV","K","")</f>
        <v/>
      </c>
      <c r="Z280" t="str">
        <f t="shared" si="19"/>
        <v/>
      </c>
      <c r="AA280" s="29" t="str">
        <f t="shared" si="16"/>
        <v/>
      </c>
      <c r="AB280" t="str">
        <f>IF('Testing information'!AJ297="GGP-HD","K","")</f>
        <v/>
      </c>
      <c r="AC280" t="str">
        <f>IF('Testing information'!AK297="GGP-LD","K","")</f>
        <v/>
      </c>
      <c r="AD280" t="str">
        <f>IF('Testing information'!AK297="CHR","K","")</f>
        <v/>
      </c>
      <c r="AE280" t="str">
        <f>IF('Testing information'!AL297="GGP-uLD","K","")</f>
        <v/>
      </c>
      <c r="AF280" t="str">
        <f>IF('Testing information'!BA297="Run Panel","DP2","")</f>
        <v/>
      </c>
      <c r="AG280" t="str">
        <f t="shared" si="17"/>
        <v/>
      </c>
      <c r="AH280" s="28" t="str">
        <f t="shared" si="18"/>
        <v/>
      </c>
    </row>
    <row r="281" spans="1:34" ht="14.85" customHeight="1">
      <c r="A281" s="25" t="str">
        <f>IF('Testing information'!AE298="X",'Request Testing'!$C$10,"")</f>
        <v/>
      </c>
      <c r="B281" s="26" t="str">
        <f>IF('Testing information'!AM298="","",A281)</f>
        <v/>
      </c>
      <c r="C281" t="str">
        <f>IF('Testing information'!G298&gt;0,'Testing information'!G298,"")</f>
        <v/>
      </c>
      <c r="D281" s="23" t="str">
        <f>IF('Request Testing'!G298&lt;1,'Testing information'!B298,"")</f>
        <v/>
      </c>
      <c r="E281" t="str">
        <f>IF('Request Testing'!G298&lt;1,'Testing information'!AF298,"")</f>
        <v/>
      </c>
      <c r="F281" s="23" t="str">
        <f>IF(OR('Request Testing'!L298&gt;0,'Request Testing'!M298&gt;0,'Request Testing'!N298&gt;0,'Request Testing'!O298&gt;0),'Request Testing'!I298,"")</f>
        <v/>
      </c>
      <c r="G281" s="23" t="str">
        <f>IF('Testing information'!J298="","",'Testing information'!J298)</f>
        <v/>
      </c>
      <c r="H281" s="23" t="str">
        <f>IF(OR('Request Testing'!L298&gt;0,'Request Testing'!M298&gt;0,'Request Testing'!N298&gt;0,'Request Testing'!O298&gt;0),'Request Testing'!K298,"")</f>
        <v/>
      </c>
      <c r="I281" s="210" t="str">
        <f>IF('Testing information'!A298&gt;0,'Testing information'!A298,"")</f>
        <v/>
      </c>
      <c r="J281" s="27" t="str">
        <f>IF('Testing information'!AG298="BLOOD CARD","B",IF('Testing information'!AH298="Hair Card","H",IF('Testing information'!AI298="AllFlex Tags","T","")))</f>
        <v/>
      </c>
      <c r="K281" s="28" t="str">
        <f>IF('Request Testing'!J298&gt;0,IF(OR(Y281="K",AA281="K"),(CONCATENATE(AH281," ALTS ",'Request Testing'!J298))),AH281)</f>
        <v/>
      </c>
      <c r="L281" t="str">
        <f>IF('Testing information'!V298="AM","K","")</f>
        <v/>
      </c>
      <c r="M281" t="str">
        <f>IF('Testing information'!W298="NH","K","")</f>
        <v/>
      </c>
      <c r="N281" t="str">
        <f>IF('Testing information'!X298="CA","K","")</f>
        <v/>
      </c>
      <c r="O281" t="str">
        <f>IF('Testing information'!Y298="DD","K","")</f>
        <v/>
      </c>
      <c r="P281" t="str">
        <f>IF('Testing information'!AA298="PHA","K","")</f>
        <v/>
      </c>
      <c r="Q281" t="str">
        <f>IF('Testing information'!Z298="TH","K","")</f>
        <v/>
      </c>
      <c r="R281" t="str">
        <f>IF('Testing information'!AB298="OS","K","")</f>
        <v/>
      </c>
      <c r="S281" t="str">
        <f>IF('Testing information'!AR298="OH","K","")</f>
        <v/>
      </c>
      <c r="T281" s="23" t="str">
        <f>IF('Testing information'!Q298="","","K")</f>
        <v/>
      </c>
      <c r="U281" t="str">
        <f>IF('Testing information'!AQ298="RC","K","")</f>
        <v/>
      </c>
      <c r="V281" s="23" t="str">
        <f>IF('Testing information'!P298="","","K")</f>
        <v/>
      </c>
      <c r="W281" t="str">
        <f>IF('Testing information'!AS298="BVD","K","")</f>
        <v/>
      </c>
      <c r="X281" t="str">
        <f>IF('Testing information'!AP298="DL","K","")</f>
        <v/>
      </c>
      <c r="Y281" t="str">
        <f>IF('Testing information'!AM298="PV","K","")</f>
        <v/>
      </c>
      <c r="Z281" t="str">
        <f t="shared" si="19"/>
        <v/>
      </c>
      <c r="AA281" s="29" t="str">
        <f t="shared" si="16"/>
        <v/>
      </c>
      <c r="AB281" t="str">
        <f>IF('Testing information'!AJ298="GGP-HD","K","")</f>
        <v/>
      </c>
      <c r="AC281" t="str">
        <f>IF('Testing information'!AK298="GGP-LD","K","")</f>
        <v/>
      </c>
      <c r="AD281" t="str">
        <f>IF('Testing information'!AK298="CHR","K","")</f>
        <v/>
      </c>
      <c r="AE281" t="str">
        <f>IF('Testing information'!AL298="GGP-uLD","K","")</f>
        <v/>
      </c>
      <c r="AF281" t="str">
        <f>IF('Testing information'!BA298="Run Panel","DP2","")</f>
        <v/>
      </c>
      <c r="AG281" t="str">
        <f t="shared" si="17"/>
        <v/>
      </c>
      <c r="AH281" s="28" t="str">
        <f t="shared" si="18"/>
        <v/>
      </c>
    </row>
    <row r="282" spans="1:34" ht="14.85" customHeight="1">
      <c r="A282" s="25" t="str">
        <f>IF('Testing information'!AE299="X",'Request Testing'!$C$10,"")</f>
        <v/>
      </c>
      <c r="B282" s="26" t="str">
        <f>IF('Testing information'!AM299="","",A282)</f>
        <v/>
      </c>
      <c r="C282" t="str">
        <f>IF('Testing information'!G299&gt;0,'Testing information'!G299,"")</f>
        <v/>
      </c>
      <c r="D282" s="23" t="str">
        <f>IF('Request Testing'!G299&lt;1,'Testing information'!B299,"")</f>
        <v/>
      </c>
      <c r="E282" t="str">
        <f>IF('Request Testing'!G299&lt;1,'Testing information'!AF299,"")</f>
        <v/>
      </c>
      <c r="F282" s="23" t="str">
        <f>IF(OR('Request Testing'!L299&gt;0,'Request Testing'!M299&gt;0,'Request Testing'!N299&gt;0,'Request Testing'!O299&gt;0),'Request Testing'!I299,"")</f>
        <v/>
      </c>
      <c r="G282" s="23" t="str">
        <f>IF('Testing information'!J299="","",'Testing information'!J299)</f>
        <v/>
      </c>
      <c r="H282" s="23" t="str">
        <f>IF(OR('Request Testing'!L299&gt;0,'Request Testing'!M299&gt;0,'Request Testing'!N299&gt;0,'Request Testing'!O299&gt;0),'Request Testing'!K299,"")</f>
        <v/>
      </c>
      <c r="I282" s="210" t="str">
        <f>IF('Testing information'!A299&gt;0,'Testing information'!A299,"")</f>
        <v/>
      </c>
      <c r="J282" s="27" t="str">
        <f>IF('Testing information'!AG299="BLOOD CARD","B",IF('Testing information'!AH299="Hair Card","H",IF('Testing information'!AI299="AllFlex Tags","T","")))</f>
        <v/>
      </c>
      <c r="K282" s="28" t="str">
        <f>IF('Request Testing'!J299&gt;0,IF(OR(Y282="K",AA282="K"),(CONCATENATE(AH282," ALTS ",'Request Testing'!J299))),AH282)</f>
        <v/>
      </c>
      <c r="L282" t="str">
        <f>IF('Testing information'!V299="AM","K","")</f>
        <v/>
      </c>
      <c r="M282" t="str">
        <f>IF('Testing information'!W299="NH","K","")</f>
        <v/>
      </c>
      <c r="N282" t="str">
        <f>IF('Testing information'!X299="CA","K","")</f>
        <v/>
      </c>
      <c r="O282" t="str">
        <f>IF('Testing information'!Y299="DD","K","")</f>
        <v/>
      </c>
      <c r="P282" t="str">
        <f>IF('Testing information'!AA299="PHA","K","")</f>
        <v/>
      </c>
      <c r="Q282" t="str">
        <f>IF('Testing information'!Z299="TH","K","")</f>
        <v/>
      </c>
      <c r="R282" t="str">
        <f>IF('Testing information'!AB299="OS","K","")</f>
        <v/>
      </c>
      <c r="S282" t="str">
        <f>IF('Testing information'!AR299="OH","K","")</f>
        <v/>
      </c>
      <c r="T282" s="23" t="str">
        <f>IF('Testing information'!Q299="","","K")</f>
        <v/>
      </c>
      <c r="U282" t="str">
        <f>IF('Testing information'!AQ299="RC","K","")</f>
        <v/>
      </c>
      <c r="V282" s="23" t="str">
        <f>IF('Testing information'!P299="","","K")</f>
        <v/>
      </c>
      <c r="W282" t="str">
        <f>IF('Testing information'!AS299="BVD","K","")</f>
        <v/>
      </c>
      <c r="X282" t="str">
        <f>IF('Testing information'!AP299="DL","K","")</f>
        <v/>
      </c>
      <c r="Y282" t="str">
        <f>IF('Testing information'!AM299="PV","K","")</f>
        <v/>
      </c>
      <c r="Z282" t="str">
        <f t="shared" si="19"/>
        <v/>
      </c>
      <c r="AA282" s="29" t="str">
        <f t="shared" si="16"/>
        <v/>
      </c>
      <c r="AB282" t="str">
        <f>IF('Testing information'!AJ299="GGP-HD","K","")</f>
        <v/>
      </c>
      <c r="AC282" t="str">
        <f>IF('Testing information'!AK299="GGP-LD","K","")</f>
        <v/>
      </c>
      <c r="AD282" t="str">
        <f>IF('Testing information'!AK299="CHR","K","")</f>
        <v/>
      </c>
      <c r="AE282" t="str">
        <f>IF('Testing information'!AL299="GGP-uLD","K","")</f>
        <v/>
      </c>
      <c r="AF282" t="str">
        <f>IF('Testing information'!BA299="Run Panel","DP2","")</f>
        <v/>
      </c>
      <c r="AG282" t="str">
        <f t="shared" si="17"/>
        <v/>
      </c>
      <c r="AH282" s="28" t="str">
        <f t="shared" si="18"/>
        <v/>
      </c>
    </row>
    <row r="283" spans="1:34" ht="14.85" customHeight="1">
      <c r="A283" s="25" t="str">
        <f>IF('Testing information'!AE300="X",'Request Testing'!$C$10,"")</f>
        <v/>
      </c>
      <c r="B283" s="26" t="str">
        <f>IF('Testing information'!AM300="","",A283)</f>
        <v/>
      </c>
      <c r="C283" t="str">
        <f>IF('Testing information'!G300&gt;0,'Testing information'!G300,"")</f>
        <v/>
      </c>
      <c r="D283" s="23" t="str">
        <f>IF('Request Testing'!G300&lt;1,'Testing information'!B300,"")</f>
        <v/>
      </c>
      <c r="E283" t="str">
        <f>IF('Request Testing'!G300&lt;1,'Testing information'!AF300,"")</f>
        <v/>
      </c>
      <c r="F283" s="23" t="str">
        <f>IF(OR('Request Testing'!L300&gt;0,'Request Testing'!M300&gt;0,'Request Testing'!N300&gt;0,'Request Testing'!O300&gt;0),'Request Testing'!I300,"")</f>
        <v/>
      </c>
      <c r="G283" s="23" t="str">
        <f>IF('Testing information'!J300="","",'Testing information'!J300)</f>
        <v/>
      </c>
      <c r="H283" s="23" t="str">
        <f>IF(OR('Request Testing'!L300&gt;0,'Request Testing'!M300&gt;0,'Request Testing'!N300&gt;0,'Request Testing'!O300&gt;0),'Request Testing'!K300,"")</f>
        <v/>
      </c>
      <c r="I283" s="210" t="str">
        <f>IF('Testing information'!A300&gt;0,'Testing information'!A300,"")</f>
        <v/>
      </c>
      <c r="J283" s="27" t="str">
        <f>IF('Testing information'!AG300="BLOOD CARD","B",IF('Testing information'!AH300="Hair Card","H",IF('Testing information'!AI300="AllFlex Tags","T","")))</f>
        <v/>
      </c>
      <c r="K283" s="28" t="str">
        <f>IF('Request Testing'!J300&gt;0,IF(OR(Y283="K",AA283="K"),(CONCATENATE(AH283," ALTS ",'Request Testing'!J300))),AH283)</f>
        <v/>
      </c>
      <c r="L283" t="str">
        <f>IF('Testing information'!V300="AM","K","")</f>
        <v/>
      </c>
      <c r="M283" t="str">
        <f>IF('Testing information'!W300="NH","K","")</f>
        <v/>
      </c>
      <c r="N283" t="str">
        <f>IF('Testing information'!X300="CA","K","")</f>
        <v/>
      </c>
      <c r="O283" t="str">
        <f>IF('Testing information'!Y300="DD","K","")</f>
        <v/>
      </c>
      <c r="P283" t="str">
        <f>IF('Testing information'!AA300="PHA","K","")</f>
        <v/>
      </c>
      <c r="Q283" t="str">
        <f>IF('Testing information'!Z300="TH","K","")</f>
        <v/>
      </c>
      <c r="R283" t="str">
        <f>IF('Testing information'!AB300="OS","K","")</f>
        <v/>
      </c>
      <c r="S283" t="str">
        <f>IF('Testing information'!AR300="OH","K","")</f>
        <v/>
      </c>
      <c r="T283" s="23" t="str">
        <f>IF('Testing information'!Q300="","","K")</f>
        <v/>
      </c>
      <c r="U283" t="str">
        <f>IF('Testing information'!AQ300="RC","K","")</f>
        <v/>
      </c>
      <c r="V283" s="23" t="str">
        <f>IF('Testing information'!P300="","","K")</f>
        <v/>
      </c>
      <c r="W283" t="str">
        <f>IF('Testing information'!AS300="BVD","K","")</f>
        <v/>
      </c>
      <c r="X283" t="str">
        <f>IF('Testing information'!AP300="DL","K","")</f>
        <v/>
      </c>
      <c r="Y283" t="str">
        <f>IF('Testing information'!AM300="PV","K","")</f>
        <v/>
      </c>
      <c r="Z283" t="str">
        <f t="shared" si="19"/>
        <v/>
      </c>
      <c r="AA283" s="29" t="str">
        <f t="shared" si="16"/>
        <v/>
      </c>
      <c r="AB283" t="str">
        <f>IF('Testing information'!AJ300="GGP-HD","K","")</f>
        <v/>
      </c>
      <c r="AC283" t="str">
        <f>IF('Testing information'!AK300="GGP-LD","K","")</f>
        <v/>
      </c>
      <c r="AD283" t="str">
        <f>IF('Testing information'!AK300="CHR","K","")</f>
        <v/>
      </c>
      <c r="AE283" t="str">
        <f>IF('Testing information'!AL300="GGP-uLD","K","")</f>
        <v/>
      </c>
      <c r="AF283" t="str">
        <f>IF('Testing information'!BA300="Run Panel","DP2","")</f>
        <v/>
      </c>
      <c r="AG283" t="str">
        <f t="shared" si="17"/>
        <v/>
      </c>
      <c r="AH283" s="28" t="str">
        <f t="shared" si="18"/>
        <v/>
      </c>
    </row>
    <row r="284" spans="1:34" ht="14.85" customHeight="1">
      <c r="A284" s="25" t="str">
        <f>IF('Testing information'!AE301="X",'Request Testing'!$C$10,"")</f>
        <v/>
      </c>
      <c r="B284" s="26" t="str">
        <f>IF('Testing information'!AM301="","",A284)</f>
        <v/>
      </c>
      <c r="C284" t="str">
        <f>IF('Testing information'!G301&gt;0,'Testing information'!G301,"")</f>
        <v/>
      </c>
      <c r="D284" s="23" t="str">
        <f>IF('Request Testing'!G301&lt;1,'Testing information'!B301,"")</f>
        <v/>
      </c>
      <c r="E284" t="str">
        <f>IF('Request Testing'!G301&lt;1,'Testing information'!AF301,"")</f>
        <v/>
      </c>
      <c r="F284" s="23" t="str">
        <f>IF(OR('Request Testing'!L301&gt;0,'Request Testing'!M301&gt;0,'Request Testing'!N301&gt;0,'Request Testing'!O301&gt;0),'Request Testing'!I301,"")</f>
        <v/>
      </c>
      <c r="G284" s="23" t="str">
        <f>IF('Testing information'!J301="","",'Testing information'!J301)</f>
        <v/>
      </c>
      <c r="H284" s="23" t="str">
        <f>IF(OR('Request Testing'!L301&gt;0,'Request Testing'!M301&gt;0,'Request Testing'!N301&gt;0,'Request Testing'!O301&gt;0),'Request Testing'!K301,"")</f>
        <v/>
      </c>
      <c r="I284" s="210" t="str">
        <f>IF('Testing information'!A301&gt;0,'Testing information'!A301,"")</f>
        <v/>
      </c>
      <c r="J284" s="27" t="str">
        <f>IF('Testing information'!AG301="BLOOD CARD","B",IF('Testing information'!AH301="Hair Card","H",IF('Testing information'!AI301="AllFlex Tags","T","")))</f>
        <v/>
      </c>
      <c r="K284" s="28" t="str">
        <f>IF('Request Testing'!J301&gt;0,IF(OR(Y284="K",AA284="K"),(CONCATENATE(AH284," ALTS ",'Request Testing'!J301))),AH284)</f>
        <v/>
      </c>
      <c r="L284" t="str">
        <f>IF('Testing information'!V301="AM","K","")</f>
        <v/>
      </c>
      <c r="M284" t="str">
        <f>IF('Testing information'!W301="NH","K","")</f>
        <v/>
      </c>
      <c r="N284" t="str">
        <f>IF('Testing information'!X301="CA","K","")</f>
        <v/>
      </c>
      <c r="O284" t="str">
        <f>IF('Testing information'!Y301="DD","K","")</f>
        <v/>
      </c>
      <c r="P284" t="str">
        <f>IF('Testing information'!AA301="PHA","K","")</f>
        <v/>
      </c>
      <c r="Q284" t="str">
        <f>IF('Testing information'!Z301="TH","K","")</f>
        <v/>
      </c>
      <c r="R284" t="str">
        <f>IF('Testing information'!AB301="OS","K","")</f>
        <v/>
      </c>
      <c r="S284" t="str">
        <f>IF('Testing information'!AR301="OH","K","")</f>
        <v/>
      </c>
      <c r="T284" s="23" t="str">
        <f>IF('Testing information'!Q301="","","K")</f>
        <v/>
      </c>
      <c r="U284" t="str">
        <f>IF('Testing information'!AQ301="RC","K","")</f>
        <v/>
      </c>
      <c r="V284" s="23" t="str">
        <f>IF('Testing information'!P301="","","K")</f>
        <v/>
      </c>
      <c r="W284" t="str">
        <f>IF('Testing information'!AS301="BVD","K","")</f>
        <v/>
      </c>
      <c r="X284" t="str">
        <f>IF('Testing information'!AP301="DL","K","")</f>
        <v/>
      </c>
      <c r="Y284" t="str">
        <f>IF('Testing information'!AM301="PV","K","")</f>
        <v/>
      </c>
      <c r="Z284" t="str">
        <f t="shared" si="19"/>
        <v/>
      </c>
      <c r="AA284" s="29" t="str">
        <f t="shared" si="16"/>
        <v/>
      </c>
      <c r="AB284" t="str">
        <f>IF('Testing information'!AJ301="GGP-HD","K","")</f>
        <v/>
      </c>
      <c r="AC284" t="str">
        <f>IF('Testing information'!AK301="GGP-LD","K","")</f>
        <v/>
      </c>
      <c r="AD284" t="str">
        <f>IF('Testing information'!AK301="CHR","K","")</f>
        <v/>
      </c>
      <c r="AE284" t="str">
        <f>IF('Testing information'!AL301="GGP-uLD","K","")</f>
        <v/>
      </c>
      <c r="AF284" t="str">
        <f>IF('Testing information'!BA301="Run Panel","DP2","")</f>
        <v/>
      </c>
      <c r="AG284" t="str">
        <f t="shared" si="17"/>
        <v/>
      </c>
      <c r="AH284" s="28" t="str">
        <f t="shared" si="18"/>
        <v/>
      </c>
    </row>
    <row r="285" spans="1:34" ht="14.85" customHeight="1">
      <c r="A285" s="25" t="str">
        <f>IF('Testing information'!AE302="X",'Request Testing'!$C$10,"")</f>
        <v/>
      </c>
      <c r="B285" s="26" t="str">
        <f>IF('Testing information'!AM302="","",A285)</f>
        <v/>
      </c>
      <c r="C285" t="str">
        <f>IF('Testing information'!G302&gt;0,'Testing information'!G302,"")</f>
        <v/>
      </c>
      <c r="D285" s="23" t="str">
        <f>IF('Request Testing'!G302&lt;1,'Testing information'!B302,"")</f>
        <v/>
      </c>
      <c r="E285" t="str">
        <f>IF('Request Testing'!G302&lt;1,'Testing information'!AF302,"")</f>
        <v/>
      </c>
      <c r="F285" s="23" t="str">
        <f>IF(OR('Request Testing'!L302&gt;0,'Request Testing'!M302&gt;0,'Request Testing'!N302&gt;0,'Request Testing'!O302&gt;0),'Request Testing'!I302,"")</f>
        <v/>
      </c>
      <c r="G285" s="23" t="str">
        <f>IF('Testing information'!J302="","",'Testing information'!J302)</f>
        <v/>
      </c>
      <c r="H285" s="23" t="str">
        <f>IF(OR('Request Testing'!L302&gt;0,'Request Testing'!M302&gt;0,'Request Testing'!N302&gt;0,'Request Testing'!O302&gt;0),'Request Testing'!K302,"")</f>
        <v/>
      </c>
      <c r="I285" s="210" t="str">
        <f>IF('Testing information'!A302&gt;0,'Testing information'!A302,"")</f>
        <v/>
      </c>
      <c r="J285" s="27" t="str">
        <f>IF('Testing information'!AG302="BLOOD CARD","B",IF('Testing information'!AH302="Hair Card","H",IF('Testing information'!AI302="AllFlex Tags","T","")))</f>
        <v/>
      </c>
      <c r="K285" s="28" t="str">
        <f>IF('Request Testing'!J302&gt;0,IF(OR(Y285="K",AA285="K"),(CONCATENATE(AH285," ALTS ",'Request Testing'!J302))),AH285)</f>
        <v/>
      </c>
      <c r="L285" t="str">
        <f>IF('Testing information'!V302="AM","K","")</f>
        <v/>
      </c>
      <c r="M285" t="str">
        <f>IF('Testing information'!W302="NH","K","")</f>
        <v/>
      </c>
      <c r="N285" t="str">
        <f>IF('Testing information'!X302="CA","K","")</f>
        <v/>
      </c>
      <c r="O285" t="str">
        <f>IF('Testing information'!Y302="DD","K","")</f>
        <v/>
      </c>
      <c r="P285" t="str">
        <f>IF('Testing information'!AA302="PHA","K","")</f>
        <v/>
      </c>
      <c r="Q285" t="str">
        <f>IF('Testing information'!Z302="TH","K","")</f>
        <v/>
      </c>
      <c r="R285" t="str">
        <f>IF('Testing information'!AB302="OS","K","")</f>
        <v/>
      </c>
      <c r="S285" t="str">
        <f>IF('Testing information'!AR302="OH","K","")</f>
        <v/>
      </c>
      <c r="T285" s="23" t="str">
        <f>IF('Testing information'!Q302="","","K")</f>
        <v/>
      </c>
      <c r="U285" t="str">
        <f>IF('Testing information'!AQ302="RC","K","")</f>
        <v/>
      </c>
      <c r="V285" s="23" t="str">
        <f>IF('Testing information'!P302="","","K")</f>
        <v/>
      </c>
      <c r="W285" t="str">
        <f>IF('Testing information'!AS302="BVD","K","")</f>
        <v/>
      </c>
      <c r="X285" t="str">
        <f>IF('Testing information'!AP302="DL","K","")</f>
        <v/>
      </c>
      <c r="Y285" t="str">
        <f>IF('Testing information'!AM302="PV","K","")</f>
        <v/>
      </c>
      <c r="Z285" t="str">
        <f t="shared" si="19"/>
        <v/>
      </c>
      <c r="AA285" s="29" t="str">
        <f t="shared" si="16"/>
        <v/>
      </c>
      <c r="AB285" t="str">
        <f>IF('Testing information'!AJ302="GGP-HD","K","")</f>
        <v/>
      </c>
      <c r="AC285" t="str">
        <f>IF('Testing information'!AK302="GGP-LD","K","")</f>
        <v/>
      </c>
      <c r="AD285" t="str">
        <f>IF('Testing information'!AK302="CHR","K","")</f>
        <v/>
      </c>
      <c r="AE285" t="str">
        <f>IF('Testing information'!AL302="GGP-uLD","K","")</f>
        <v/>
      </c>
      <c r="AF285" t="str">
        <f>IF('Testing information'!BA302="Run Panel","DP2","")</f>
        <v/>
      </c>
      <c r="AG285" t="str">
        <f t="shared" si="17"/>
        <v/>
      </c>
      <c r="AH285" s="28" t="str">
        <f t="shared" si="18"/>
        <v/>
      </c>
    </row>
    <row r="286" spans="1:34" ht="14.85" customHeight="1">
      <c r="A286" s="25" t="str">
        <f>IF('Testing information'!AE303="X",'Request Testing'!$C$10,"")</f>
        <v/>
      </c>
      <c r="B286" s="26" t="str">
        <f>IF('Testing information'!AM303="","",A286)</f>
        <v/>
      </c>
      <c r="C286" t="str">
        <f>IF('Testing information'!G303&gt;0,'Testing information'!G303,"")</f>
        <v/>
      </c>
      <c r="D286" s="23" t="str">
        <f>IF('Request Testing'!G303&lt;1,'Testing information'!B303,"")</f>
        <v/>
      </c>
      <c r="E286" t="str">
        <f>IF('Request Testing'!G303&lt;1,'Testing information'!AF303,"")</f>
        <v/>
      </c>
      <c r="F286" s="23" t="str">
        <f>IF(OR('Request Testing'!L303&gt;0,'Request Testing'!M303&gt;0,'Request Testing'!N303&gt;0,'Request Testing'!O303&gt;0),'Request Testing'!I303,"")</f>
        <v/>
      </c>
      <c r="G286" s="23" t="str">
        <f>IF('Testing information'!J303="","",'Testing information'!J303)</f>
        <v/>
      </c>
      <c r="H286" s="23" t="str">
        <f>IF(OR('Request Testing'!L303&gt;0,'Request Testing'!M303&gt;0,'Request Testing'!N303&gt;0,'Request Testing'!O303&gt;0),'Request Testing'!K303,"")</f>
        <v/>
      </c>
      <c r="I286" s="210" t="str">
        <f>IF('Testing information'!A303&gt;0,'Testing information'!A303,"")</f>
        <v/>
      </c>
      <c r="J286" s="27" t="str">
        <f>IF('Testing information'!AG303="BLOOD CARD","B",IF('Testing information'!AH303="Hair Card","H",IF('Testing information'!AI303="AllFlex Tags","T","")))</f>
        <v/>
      </c>
      <c r="K286" s="28" t="str">
        <f>IF('Request Testing'!J303&gt;0,IF(OR(Y286="K",AA286="K"),(CONCATENATE(AH286," ALTS ",'Request Testing'!J303))),AH286)</f>
        <v/>
      </c>
      <c r="L286" t="str">
        <f>IF('Testing information'!V303="AM","K","")</f>
        <v/>
      </c>
      <c r="M286" t="str">
        <f>IF('Testing information'!W303="NH","K","")</f>
        <v/>
      </c>
      <c r="N286" t="str">
        <f>IF('Testing information'!X303="CA","K","")</f>
        <v/>
      </c>
      <c r="O286" t="str">
        <f>IF('Testing information'!Y303="DD","K","")</f>
        <v/>
      </c>
      <c r="P286" t="str">
        <f>IF('Testing information'!AA303="PHA","K","")</f>
        <v/>
      </c>
      <c r="Q286" t="str">
        <f>IF('Testing information'!Z303="TH","K","")</f>
        <v/>
      </c>
      <c r="R286" t="str">
        <f>IF('Testing information'!AB303="OS","K","")</f>
        <v/>
      </c>
      <c r="S286" t="str">
        <f>IF('Testing information'!AR303="OH","K","")</f>
        <v/>
      </c>
      <c r="T286" s="23" t="str">
        <f>IF('Testing information'!Q303="","","K")</f>
        <v/>
      </c>
      <c r="U286" t="str">
        <f>IF('Testing information'!AQ303="RC","K","")</f>
        <v/>
      </c>
      <c r="V286" s="23" t="str">
        <f>IF('Testing information'!P303="","","K")</f>
        <v/>
      </c>
      <c r="W286" t="str">
        <f>IF('Testing information'!AS303="BVD","K","")</f>
        <v/>
      </c>
      <c r="X286" t="str">
        <f>IF('Testing information'!AP303="DL","K","")</f>
        <v/>
      </c>
      <c r="Y286" t="str">
        <f>IF('Testing information'!AM303="PV","K","")</f>
        <v/>
      </c>
      <c r="Z286" t="str">
        <f t="shared" si="19"/>
        <v/>
      </c>
      <c r="AA286" s="29" t="str">
        <f t="shared" si="16"/>
        <v/>
      </c>
      <c r="AB286" t="str">
        <f>IF('Testing information'!AJ303="GGP-HD","K","")</f>
        <v/>
      </c>
      <c r="AC286" t="str">
        <f>IF('Testing information'!AK303="GGP-LD","K","")</f>
        <v/>
      </c>
      <c r="AD286" t="str">
        <f>IF('Testing information'!AK303="CHR","K","")</f>
        <v/>
      </c>
      <c r="AE286" t="str">
        <f>IF('Testing information'!AL303="GGP-uLD","K","")</f>
        <v/>
      </c>
      <c r="AF286" t="str">
        <f>IF('Testing information'!BA303="Run Panel","DP2","")</f>
        <v/>
      </c>
      <c r="AG286" t="str">
        <f t="shared" si="17"/>
        <v/>
      </c>
      <c r="AH286" s="28" t="str">
        <f t="shared" si="18"/>
        <v/>
      </c>
    </row>
    <row r="287" spans="1:34" ht="14.85" customHeight="1">
      <c r="A287" s="25" t="str">
        <f>IF('Testing information'!AE304="X",'Request Testing'!$C$10,"")</f>
        <v/>
      </c>
      <c r="B287" s="26" t="str">
        <f>IF('Testing information'!AM304="","",A287)</f>
        <v/>
      </c>
      <c r="C287" t="str">
        <f>IF('Testing information'!G304&gt;0,'Testing information'!G304,"")</f>
        <v/>
      </c>
      <c r="D287" s="23" t="str">
        <f>IF('Request Testing'!G304&lt;1,'Testing information'!B304,"")</f>
        <v/>
      </c>
      <c r="E287" t="str">
        <f>IF('Request Testing'!G304&lt;1,'Testing information'!AF304,"")</f>
        <v/>
      </c>
      <c r="F287" s="23" t="str">
        <f>IF(OR('Request Testing'!L304&gt;0,'Request Testing'!M304&gt;0,'Request Testing'!N304&gt;0,'Request Testing'!O304&gt;0),'Request Testing'!I304,"")</f>
        <v/>
      </c>
      <c r="G287" s="23" t="str">
        <f>IF('Testing information'!J304="","",'Testing information'!J304)</f>
        <v/>
      </c>
      <c r="H287" s="23" t="str">
        <f>IF(OR('Request Testing'!L304&gt;0,'Request Testing'!M304&gt;0,'Request Testing'!N304&gt;0,'Request Testing'!O304&gt;0),'Request Testing'!K304,"")</f>
        <v/>
      </c>
      <c r="I287" s="210" t="str">
        <f>IF('Testing information'!A304&gt;0,'Testing information'!A304,"")</f>
        <v/>
      </c>
      <c r="J287" s="27" t="str">
        <f>IF('Testing information'!AG304="BLOOD CARD","B",IF('Testing information'!AH304="Hair Card","H",IF('Testing information'!AI304="AllFlex Tags","T","")))</f>
        <v/>
      </c>
      <c r="K287" s="28" t="str">
        <f>IF('Request Testing'!J304&gt;0,IF(OR(Y287="K",AA287="K"),(CONCATENATE(AH287," ALTS ",'Request Testing'!J304))),AH287)</f>
        <v/>
      </c>
      <c r="L287" t="str">
        <f>IF('Testing information'!V304="AM","K","")</f>
        <v/>
      </c>
      <c r="M287" t="str">
        <f>IF('Testing information'!W304="NH","K","")</f>
        <v/>
      </c>
      <c r="N287" t="str">
        <f>IF('Testing information'!X304="CA","K","")</f>
        <v/>
      </c>
      <c r="O287" t="str">
        <f>IF('Testing information'!Y304="DD","K","")</f>
        <v/>
      </c>
      <c r="P287" t="str">
        <f>IF('Testing information'!AA304="PHA","K","")</f>
        <v/>
      </c>
      <c r="Q287" t="str">
        <f>IF('Testing information'!Z304="TH","K","")</f>
        <v/>
      </c>
      <c r="R287" t="str">
        <f>IF('Testing information'!AB304="OS","K","")</f>
        <v/>
      </c>
      <c r="S287" t="str">
        <f>IF('Testing information'!AR304="OH","K","")</f>
        <v/>
      </c>
      <c r="T287" s="23" t="str">
        <f>IF('Testing information'!Q304="","","K")</f>
        <v/>
      </c>
      <c r="U287" t="str">
        <f>IF('Testing information'!AQ304="RC","K","")</f>
        <v/>
      </c>
      <c r="V287" s="23" t="str">
        <f>IF('Testing information'!P304="","","K")</f>
        <v/>
      </c>
      <c r="W287" t="str">
        <f>IF('Testing information'!AS304="BVD","K","")</f>
        <v/>
      </c>
      <c r="X287" t="str">
        <f>IF('Testing information'!AP304="DL","K","")</f>
        <v/>
      </c>
      <c r="Y287" t="str">
        <f>IF('Testing information'!AM304="PV","K","")</f>
        <v/>
      </c>
      <c r="Z287" t="str">
        <f t="shared" si="19"/>
        <v/>
      </c>
      <c r="AA287" s="29" t="str">
        <f t="shared" si="16"/>
        <v/>
      </c>
      <c r="AB287" t="str">
        <f>IF('Testing information'!AJ304="GGP-HD","K","")</f>
        <v/>
      </c>
      <c r="AC287" t="str">
        <f>IF('Testing information'!AK304="GGP-LD","K","")</f>
        <v/>
      </c>
      <c r="AD287" t="str">
        <f>IF('Testing information'!AK304="CHR","K","")</f>
        <v/>
      </c>
      <c r="AE287" t="str">
        <f>IF('Testing information'!AL304="GGP-uLD","K","")</f>
        <v/>
      </c>
      <c r="AF287" t="str">
        <f>IF('Testing information'!BA304="Run Panel","DP2","")</f>
        <v/>
      </c>
      <c r="AG287" t="str">
        <f t="shared" si="17"/>
        <v/>
      </c>
      <c r="AH287" s="28" t="str">
        <f t="shared" si="18"/>
        <v/>
      </c>
    </row>
    <row r="288" spans="1:34" ht="14.85" customHeight="1">
      <c r="A288" s="25" t="str">
        <f>IF('Testing information'!AE305="X",'Request Testing'!$C$10,"")</f>
        <v/>
      </c>
      <c r="B288" s="26" t="str">
        <f>IF('Testing information'!AM305="","",A288)</f>
        <v/>
      </c>
      <c r="C288" t="str">
        <f>IF('Testing information'!G305&gt;0,'Testing information'!G305,"")</f>
        <v/>
      </c>
      <c r="D288" s="23" t="str">
        <f>IF('Request Testing'!G305&lt;1,'Testing information'!B305,"")</f>
        <v/>
      </c>
      <c r="E288" t="str">
        <f>IF('Request Testing'!G305&lt;1,'Testing information'!AF305,"")</f>
        <v/>
      </c>
      <c r="F288" s="23" t="str">
        <f>IF(OR('Request Testing'!L305&gt;0,'Request Testing'!M305&gt;0,'Request Testing'!N305&gt;0,'Request Testing'!O305&gt;0),'Request Testing'!I305,"")</f>
        <v/>
      </c>
      <c r="G288" s="23" t="str">
        <f>IF('Testing information'!J305="","",'Testing information'!J305)</f>
        <v/>
      </c>
      <c r="H288" s="23" t="str">
        <f>IF(OR('Request Testing'!L305&gt;0,'Request Testing'!M305&gt;0,'Request Testing'!N305&gt;0,'Request Testing'!O305&gt;0),'Request Testing'!K305,"")</f>
        <v/>
      </c>
      <c r="I288" s="210" t="str">
        <f>IF('Testing information'!A305&gt;0,'Testing information'!A305,"")</f>
        <v/>
      </c>
      <c r="J288" s="27" t="str">
        <f>IF('Testing information'!AG305="BLOOD CARD","B",IF('Testing information'!AH305="Hair Card","H",IF('Testing information'!AI305="AllFlex Tags","T","")))</f>
        <v/>
      </c>
      <c r="K288" s="28" t="str">
        <f>IF('Request Testing'!J305&gt;0,IF(OR(Y288="K",AA288="K"),(CONCATENATE(AH288," ALTS ",'Request Testing'!J305))),AH288)</f>
        <v/>
      </c>
      <c r="L288" t="str">
        <f>IF('Testing information'!V305="AM","K","")</f>
        <v/>
      </c>
      <c r="M288" t="str">
        <f>IF('Testing information'!W305="NH","K","")</f>
        <v/>
      </c>
      <c r="N288" t="str">
        <f>IF('Testing information'!X305="CA","K","")</f>
        <v/>
      </c>
      <c r="O288" t="str">
        <f>IF('Testing information'!Y305="DD","K","")</f>
        <v/>
      </c>
      <c r="P288" t="str">
        <f>IF('Testing information'!AA305="PHA","K","")</f>
        <v/>
      </c>
      <c r="Q288" t="str">
        <f>IF('Testing information'!Z305="TH","K","")</f>
        <v/>
      </c>
      <c r="R288" t="str">
        <f>IF('Testing information'!AB305="OS","K","")</f>
        <v/>
      </c>
      <c r="S288" t="str">
        <f>IF('Testing information'!AR305="OH","K","")</f>
        <v/>
      </c>
      <c r="T288" s="23" t="str">
        <f>IF('Testing information'!Q305="","","K")</f>
        <v/>
      </c>
      <c r="U288" t="str">
        <f>IF('Testing information'!AQ305="RC","K","")</f>
        <v/>
      </c>
      <c r="V288" s="23" t="str">
        <f>IF('Testing information'!P305="","","K")</f>
        <v/>
      </c>
      <c r="W288" t="str">
        <f>IF('Testing information'!AS305="BVD","K","")</f>
        <v/>
      </c>
      <c r="X288" t="str">
        <f>IF('Testing information'!AP305="DL","K","")</f>
        <v/>
      </c>
      <c r="Y288" t="str">
        <f>IF('Testing information'!AM305="PV","K","")</f>
        <v/>
      </c>
      <c r="Z288" t="str">
        <f t="shared" si="19"/>
        <v/>
      </c>
      <c r="AA288" s="29" t="str">
        <f t="shared" si="16"/>
        <v/>
      </c>
      <c r="AB288" t="str">
        <f>IF('Testing information'!AJ305="GGP-HD","K","")</f>
        <v/>
      </c>
      <c r="AC288" t="str">
        <f>IF('Testing information'!AK305="GGP-LD","K","")</f>
        <v/>
      </c>
      <c r="AD288" t="str">
        <f>IF('Testing information'!AK305="CHR","K","")</f>
        <v/>
      </c>
      <c r="AE288" t="str">
        <f>IF('Testing information'!AL305="GGP-uLD","K","")</f>
        <v/>
      </c>
      <c r="AF288" t="str">
        <f>IF('Testing information'!BA305="Run Panel","DP2","")</f>
        <v/>
      </c>
      <c r="AG288" t="str">
        <f t="shared" si="17"/>
        <v/>
      </c>
      <c r="AH288" s="28" t="str">
        <f t="shared" si="18"/>
        <v/>
      </c>
    </row>
    <row r="289" spans="1:34" ht="14.85" customHeight="1">
      <c r="A289" s="25" t="str">
        <f>IF('Testing information'!AE306="X",'Request Testing'!$C$10,"")</f>
        <v/>
      </c>
      <c r="B289" s="26" t="str">
        <f>IF('Testing information'!AM306="","",A289)</f>
        <v/>
      </c>
      <c r="C289" t="str">
        <f>IF('Testing information'!G306&gt;0,'Testing information'!G306,"")</f>
        <v/>
      </c>
      <c r="D289" s="23" t="str">
        <f>IF('Request Testing'!G306&lt;1,'Testing information'!B306,"")</f>
        <v/>
      </c>
      <c r="E289" t="str">
        <f>IF('Request Testing'!G306&lt;1,'Testing information'!AF306,"")</f>
        <v/>
      </c>
      <c r="F289" s="23" t="str">
        <f>IF(OR('Request Testing'!L306&gt;0,'Request Testing'!M306&gt;0,'Request Testing'!N306&gt;0,'Request Testing'!O306&gt;0),'Request Testing'!I306,"")</f>
        <v/>
      </c>
      <c r="G289" s="23" t="str">
        <f>IF('Testing information'!J306="","",'Testing information'!J306)</f>
        <v/>
      </c>
      <c r="H289" s="23" t="str">
        <f>IF(OR('Request Testing'!L306&gt;0,'Request Testing'!M306&gt;0,'Request Testing'!N306&gt;0,'Request Testing'!O306&gt;0),'Request Testing'!K306,"")</f>
        <v/>
      </c>
      <c r="I289" s="210" t="str">
        <f>IF('Testing information'!A306&gt;0,'Testing information'!A306,"")</f>
        <v/>
      </c>
      <c r="J289" s="27" t="str">
        <f>IF('Testing information'!AG306="BLOOD CARD","B",IF('Testing information'!AH306="Hair Card","H",IF('Testing information'!AI306="AllFlex Tags","T","")))</f>
        <v/>
      </c>
      <c r="K289" s="28" t="str">
        <f>IF('Request Testing'!J306&gt;0,IF(OR(Y289="K",AA289="K"),(CONCATENATE(AH289," ALTS ",'Request Testing'!J306))),AH289)</f>
        <v/>
      </c>
      <c r="L289" t="str">
        <f>IF('Testing information'!V306="AM","K","")</f>
        <v/>
      </c>
      <c r="M289" t="str">
        <f>IF('Testing information'!W306="NH","K","")</f>
        <v/>
      </c>
      <c r="N289" t="str">
        <f>IF('Testing information'!X306="CA","K","")</f>
        <v/>
      </c>
      <c r="O289" t="str">
        <f>IF('Testing information'!Y306="DD","K","")</f>
        <v/>
      </c>
      <c r="P289" t="str">
        <f>IF('Testing information'!AA306="PHA","K","")</f>
        <v/>
      </c>
      <c r="Q289" t="str">
        <f>IF('Testing information'!Z306="TH","K","")</f>
        <v/>
      </c>
      <c r="R289" t="str">
        <f>IF('Testing information'!AB306="OS","K","")</f>
        <v/>
      </c>
      <c r="S289" t="str">
        <f>IF('Testing information'!AR306="OH","K","")</f>
        <v/>
      </c>
      <c r="T289" s="23" t="str">
        <f>IF('Testing information'!Q306="","","K")</f>
        <v/>
      </c>
      <c r="U289" t="str">
        <f>IF('Testing information'!AQ306="RC","K","")</f>
        <v/>
      </c>
      <c r="V289" s="23" t="str">
        <f>IF('Testing information'!P306="","","K")</f>
        <v/>
      </c>
      <c r="W289" t="str">
        <f>IF('Testing information'!AS306="BVD","K","")</f>
        <v/>
      </c>
      <c r="X289" t="str">
        <f>IF('Testing information'!AP306="DL","K","")</f>
        <v/>
      </c>
      <c r="Y289" t="str">
        <f>IF('Testing information'!AM306="PV","K","")</f>
        <v/>
      </c>
      <c r="Z289" t="str">
        <f t="shared" si="19"/>
        <v/>
      </c>
      <c r="AA289" s="29" t="str">
        <f t="shared" si="16"/>
        <v/>
      </c>
      <c r="AB289" t="str">
        <f>IF('Testing information'!AJ306="GGP-HD","K","")</f>
        <v/>
      </c>
      <c r="AC289" t="str">
        <f>IF('Testing information'!AK306="GGP-LD","K","")</f>
        <v/>
      </c>
      <c r="AD289" t="str">
        <f>IF('Testing information'!AK306="CHR","K","")</f>
        <v/>
      </c>
      <c r="AE289" t="str">
        <f>IF('Testing information'!AL306="GGP-uLD","K","")</f>
        <v/>
      </c>
      <c r="AF289" t="str">
        <f>IF('Testing information'!BA306="Run Panel","DP2","")</f>
        <v/>
      </c>
      <c r="AG289" t="str">
        <f t="shared" si="17"/>
        <v/>
      </c>
      <c r="AH289" s="28" t="str">
        <f t="shared" si="18"/>
        <v/>
      </c>
    </row>
    <row r="290" spans="1:34" ht="14.85" customHeight="1">
      <c r="A290" s="25" t="str">
        <f>IF('Testing information'!AE307="X",'Request Testing'!$C$10,"")</f>
        <v/>
      </c>
      <c r="B290" s="26" t="str">
        <f>IF('Testing information'!AM307="","",A290)</f>
        <v/>
      </c>
      <c r="C290" t="str">
        <f>IF('Testing information'!G307&gt;0,'Testing information'!G307,"")</f>
        <v/>
      </c>
      <c r="D290" s="23" t="str">
        <f>IF('Request Testing'!G307&lt;1,'Testing information'!B307,"")</f>
        <v/>
      </c>
      <c r="E290" t="str">
        <f>IF('Request Testing'!G307&lt;1,'Testing information'!AF307,"")</f>
        <v/>
      </c>
      <c r="F290" s="23" t="str">
        <f>IF(OR('Request Testing'!L307&gt;0,'Request Testing'!M307&gt;0,'Request Testing'!N307&gt;0,'Request Testing'!O307&gt;0),'Request Testing'!I307,"")</f>
        <v/>
      </c>
      <c r="G290" s="23" t="str">
        <f>IF('Testing information'!J307="","",'Testing information'!J307)</f>
        <v/>
      </c>
      <c r="H290" s="23" t="str">
        <f>IF(OR('Request Testing'!L307&gt;0,'Request Testing'!M307&gt;0,'Request Testing'!N307&gt;0,'Request Testing'!O307&gt;0),'Request Testing'!K307,"")</f>
        <v/>
      </c>
      <c r="I290" s="210" t="str">
        <f>IF('Testing information'!A307&gt;0,'Testing information'!A307,"")</f>
        <v/>
      </c>
      <c r="J290" s="27" t="str">
        <f>IF('Testing information'!AG307="BLOOD CARD","B",IF('Testing information'!AH307="Hair Card","H",IF('Testing information'!AI307="AllFlex Tags","T","")))</f>
        <v/>
      </c>
      <c r="K290" s="28" t="str">
        <f>IF('Request Testing'!J307&gt;0,IF(OR(Y290="K",AA290="K"),(CONCATENATE(AH290," ALTS ",'Request Testing'!J307))),AH290)</f>
        <v/>
      </c>
      <c r="L290" t="str">
        <f>IF('Testing information'!V307="AM","K","")</f>
        <v/>
      </c>
      <c r="M290" t="str">
        <f>IF('Testing information'!W307="NH","K","")</f>
        <v/>
      </c>
      <c r="N290" t="str">
        <f>IF('Testing information'!X307="CA","K","")</f>
        <v/>
      </c>
      <c r="O290" t="str">
        <f>IF('Testing information'!Y307="DD","K","")</f>
        <v/>
      </c>
      <c r="P290" t="str">
        <f>IF('Testing information'!AA307="PHA","K","")</f>
        <v/>
      </c>
      <c r="Q290" t="str">
        <f>IF('Testing information'!Z307="TH","K","")</f>
        <v/>
      </c>
      <c r="R290" t="str">
        <f>IF('Testing information'!AB307="OS","K","")</f>
        <v/>
      </c>
      <c r="S290" t="str">
        <f>IF('Testing information'!AR307="OH","K","")</f>
        <v/>
      </c>
      <c r="T290" s="23" t="str">
        <f>IF('Testing information'!Q307="","","K")</f>
        <v/>
      </c>
      <c r="U290" t="str">
        <f>IF('Testing information'!AQ307="RC","K","")</f>
        <v/>
      </c>
      <c r="V290" s="23" t="str">
        <f>IF('Testing information'!P307="","","K")</f>
        <v/>
      </c>
      <c r="W290" t="str">
        <f>IF('Testing information'!AS307="BVD","K","")</f>
        <v/>
      </c>
      <c r="X290" t="str">
        <f>IF('Testing information'!AP307="DL","K","")</f>
        <v/>
      </c>
      <c r="Y290" t="str">
        <f>IF('Testing information'!AM307="PV","K","")</f>
        <v/>
      </c>
      <c r="Z290" t="str">
        <f t="shared" si="19"/>
        <v/>
      </c>
      <c r="AA290" s="29" t="str">
        <f t="shared" si="16"/>
        <v/>
      </c>
      <c r="AB290" t="str">
        <f>IF('Testing information'!AJ307="GGP-HD","K","")</f>
        <v/>
      </c>
      <c r="AC290" t="str">
        <f>IF('Testing information'!AK307="GGP-LD","K","")</f>
        <v/>
      </c>
      <c r="AD290" t="str">
        <f>IF('Testing information'!AK307="CHR","K","")</f>
        <v/>
      </c>
      <c r="AE290" t="str">
        <f>IF('Testing information'!AL307="GGP-uLD","K","")</f>
        <v/>
      </c>
      <c r="AF290" t="str">
        <f>IF('Testing information'!BA307="Run Panel","DP2","")</f>
        <v/>
      </c>
      <c r="AG290" t="str">
        <f t="shared" si="17"/>
        <v/>
      </c>
      <c r="AH290" s="28" t="str">
        <f t="shared" si="18"/>
        <v/>
      </c>
    </row>
    <row r="291" spans="1:34" ht="14.85" customHeight="1">
      <c r="A291" s="25" t="str">
        <f>IF('Testing information'!AE308="X",'Request Testing'!$C$10,"")</f>
        <v/>
      </c>
      <c r="B291" s="26" t="str">
        <f>IF('Testing information'!AM308="","",A291)</f>
        <v/>
      </c>
      <c r="C291" t="str">
        <f>IF('Testing information'!G308&gt;0,'Testing information'!G308,"")</f>
        <v/>
      </c>
      <c r="D291" s="23" t="str">
        <f>IF('Request Testing'!G308&lt;1,'Testing information'!B308,"")</f>
        <v/>
      </c>
      <c r="E291" t="str">
        <f>IF('Request Testing'!G308&lt;1,'Testing information'!AF308,"")</f>
        <v/>
      </c>
      <c r="F291" s="23" t="str">
        <f>IF(OR('Request Testing'!L308&gt;0,'Request Testing'!M308&gt;0,'Request Testing'!N308&gt;0,'Request Testing'!O308&gt;0),'Request Testing'!I308,"")</f>
        <v/>
      </c>
      <c r="G291" s="23" t="str">
        <f>IF('Testing information'!J308="","",'Testing information'!J308)</f>
        <v/>
      </c>
      <c r="H291" s="23" t="str">
        <f>IF(OR('Request Testing'!L308&gt;0,'Request Testing'!M308&gt;0,'Request Testing'!N308&gt;0,'Request Testing'!O308&gt;0),'Request Testing'!K308,"")</f>
        <v/>
      </c>
      <c r="I291" s="210" t="str">
        <f>IF('Testing information'!A308&gt;0,'Testing information'!A308,"")</f>
        <v/>
      </c>
      <c r="J291" s="27" t="str">
        <f>IF('Testing information'!AG308="BLOOD CARD","B",IF('Testing information'!AH308="Hair Card","H",IF('Testing information'!AI308="AllFlex Tags","T","")))</f>
        <v/>
      </c>
      <c r="K291" s="28" t="str">
        <f>IF('Request Testing'!J308&gt;0,IF(OR(Y291="K",AA291="K"),(CONCATENATE(AH291," ALTS ",'Request Testing'!J308))),AH291)</f>
        <v/>
      </c>
      <c r="L291" t="str">
        <f>IF('Testing information'!V308="AM","K","")</f>
        <v/>
      </c>
      <c r="M291" t="str">
        <f>IF('Testing information'!W308="NH","K","")</f>
        <v/>
      </c>
      <c r="N291" t="str">
        <f>IF('Testing information'!X308="CA","K","")</f>
        <v/>
      </c>
      <c r="O291" t="str">
        <f>IF('Testing information'!Y308="DD","K","")</f>
        <v/>
      </c>
      <c r="P291" t="str">
        <f>IF('Testing information'!AA308="PHA","K","")</f>
        <v/>
      </c>
      <c r="Q291" t="str">
        <f>IF('Testing information'!Z308="TH","K","")</f>
        <v/>
      </c>
      <c r="R291" t="str">
        <f>IF('Testing information'!AB308="OS","K","")</f>
        <v/>
      </c>
      <c r="S291" t="str">
        <f>IF('Testing information'!AR308="OH","K","")</f>
        <v/>
      </c>
      <c r="T291" s="23" t="str">
        <f>IF('Testing information'!Q308="","","K")</f>
        <v/>
      </c>
      <c r="U291" t="str">
        <f>IF('Testing information'!AQ308="RC","K","")</f>
        <v/>
      </c>
      <c r="V291" s="23" t="str">
        <f>IF('Testing information'!P308="","","K")</f>
        <v/>
      </c>
      <c r="W291" t="str">
        <f>IF('Testing information'!AS308="BVD","K","")</f>
        <v/>
      </c>
      <c r="X291" t="str">
        <f>IF('Testing information'!AP308="DL","K","")</f>
        <v/>
      </c>
      <c r="Y291" t="str">
        <f>IF('Testing information'!AM308="PV","K","")</f>
        <v/>
      </c>
      <c r="Z291" t="str">
        <f t="shared" si="19"/>
        <v/>
      </c>
      <c r="AA291" s="29" t="str">
        <f t="shared" si="16"/>
        <v/>
      </c>
      <c r="AB291" t="str">
        <f>IF('Testing information'!AJ308="GGP-HD","K","")</f>
        <v/>
      </c>
      <c r="AC291" t="str">
        <f>IF('Testing information'!AK308="GGP-LD","K","")</f>
        <v/>
      </c>
      <c r="AD291" t="str">
        <f>IF('Testing information'!AK308="CHR","K","")</f>
        <v/>
      </c>
      <c r="AE291" t="str">
        <f>IF('Testing information'!AL308="GGP-uLD","K","")</f>
        <v/>
      </c>
      <c r="AF291" t="str">
        <f>IF('Testing information'!BA308="Run Panel","DP2","")</f>
        <v/>
      </c>
      <c r="AG291" t="str">
        <f t="shared" si="17"/>
        <v/>
      </c>
      <c r="AH291" s="28" t="str">
        <f t="shared" si="18"/>
        <v/>
      </c>
    </row>
    <row r="292" spans="1:34" ht="14.85" customHeight="1">
      <c r="A292" s="25" t="str">
        <f>IF('Testing information'!AE309="X",'Request Testing'!$C$10,"")</f>
        <v/>
      </c>
      <c r="B292" s="26" t="str">
        <f>IF('Testing information'!AM309="","",A292)</f>
        <v/>
      </c>
      <c r="C292" t="str">
        <f>IF('Testing information'!G309&gt;0,'Testing information'!G309,"")</f>
        <v/>
      </c>
      <c r="D292" s="23" t="str">
        <f>IF('Request Testing'!G309&lt;1,'Testing information'!B309,"")</f>
        <v/>
      </c>
      <c r="E292" t="str">
        <f>IF('Request Testing'!G309&lt;1,'Testing information'!AF309,"")</f>
        <v/>
      </c>
      <c r="F292" s="23" t="str">
        <f>IF(OR('Request Testing'!L309&gt;0,'Request Testing'!M309&gt;0,'Request Testing'!N309&gt;0,'Request Testing'!O309&gt;0),'Request Testing'!I309,"")</f>
        <v/>
      </c>
      <c r="G292" s="23" t="str">
        <f>IF('Testing information'!J309="","",'Testing information'!J309)</f>
        <v/>
      </c>
      <c r="H292" s="23" t="str">
        <f>IF(OR('Request Testing'!L309&gt;0,'Request Testing'!M309&gt;0,'Request Testing'!N309&gt;0,'Request Testing'!O309&gt;0),'Request Testing'!K309,"")</f>
        <v/>
      </c>
      <c r="I292" s="210" t="str">
        <f>IF('Testing information'!A309&gt;0,'Testing information'!A309,"")</f>
        <v/>
      </c>
      <c r="J292" s="27" t="str">
        <f>IF('Testing information'!AG309="BLOOD CARD","B",IF('Testing information'!AH309="Hair Card","H",IF('Testing information'!AI309="AllFlex Tags","T","")))</f>
        <v/>
      </c>
      <c r="K292" s="28" t="str">
        <f>IF('Request Testing'!J309&gt;0,IF(OR(Y292="K",AA292="K"),(CONCATENATE(AH292," ALTS ",'Request Testing'!J309))),AH292)</f>
        <v/>
      </c>
      <c r="L292" t="str">
        <f>IF('Testing information'!V309="AM","K","")</f>
        <v/>
      </c>
      <c r="M292" t="str">
        <f>IF('Testing information'!W309="NH","K","")</f>
        <v/>
      </c>
      <c r="N292" t="str">
        <f>IF('Testing information'!X309="CA","K","")</f>
        <v/>
      </c>
      <c r="O292" t="str">
        <f>IF('Testing information'!Y309="DD","K","")</f>
        <v/>
      </c>
      <c r="P292" t="str">
        <f>IF('Testing information'!AA309="PHA","K","")</f>
        <v/>
      </c>
      <c r="Q292" t="str">
        <f>IF('Testing information'!Z309="TH","K","")</f>
        <v/>
      </c>
      <c r="R292" t="str">
        <f>IF('Testing information'!AB309="OS","K","")</f>
        <v/>
      </c>
      <c r="S292" t="str">
        <f>IF('Testing information'!AR309="OH","K","")</f>
        <v/>
      </c>
      <c r="T292" s="23" t="str">
        <f>IF('Testing information'!Q309="","","K")</f>
        <v/>
      </c>
      <c r="U292" t="str">
        <f>IF('Testing information'!AQ309="RC","K","")</f>
        <v/>
      </c>
      <c r="V292" s="23" t="str">
        <f>IF('Testing information'!P309="","","K")</f>
        <v/>
      </c>
      <c r="W292" t="str">
        <f>IF('Testing information'!AS309="BVD","K","")</f>
        <v/>
      </c>
      <c r="X292" t="str">
        <f>IF('Testing information'!AP309="DL","K","")</f>
        <v/>
      </c>
      <c r="Y292" t="str">
        <f>IF('Testing information'!AM309="PV","K","")</f>
        <v/>
      </c>
      <c r="Z292" t="str">
        <f t="shared" si="19"/>
        <v/>
      </c>
      <c r="AA292" s="29" t="str">
        <f t="shared" si="16"/>
        <v/>
      </c>
      <c r="AB292" t="str">
        <f>IF('Testing information'!AJ309="GGP-HD","K","")</f>
        <v/>
      </c>
      <c r="AC292" t="str">
        <f>IF('Testing information'!AK309="GGP-LD","K","")</f>
        <v/>
      </c>
      <c r="AD292" t="str">
        <f>IF('Testing information'!AK309="CHR","K","")</f>
        <v/>
      </c>
      <c r="AE292" t="str">
        <f>IF('Testing information'!AL309="GGP-uLD","K","")</f>
        <v/>
      </c>
      <c r="AF292" t="str">
        <f>IF('Testing information'!BA309="Run Panel","DP2","")</f>
        <v/>
      </c>
      <c r="AG292" t="str">
        <f t="shared" si="17"/>
        <v/>
      </c>
      <c r="AH292" s="28" t="str">
        <f t="shared" si="18"/>
        <v/>
      </c>
    </row>
    <row r="293" spans="1:34" ht="14.85" customHeight="1">
      <c r="A293" s="25" t="str">
        <f>IF('Testing information'!AE310="X",'Request Testing'!$C$10,"")</f>
        <v/>
      </c>
      <c r="B293" s="26" t="str">
        <f>IF('Testing information'!AM310="","",A293)</f>
        <v/>
      </c>
      <c r="C293" t="str">
        <f>IF('Testing information'!G310&gt;0,'Testing information'!G310,"")</f>
        <v/>
      </c>
      <c r="D293" s="23" t="str">
        <f>IF('Request Testing'!G310&lt;1,'Testing information'!B310,"")</f>
        <v/>
      </c>
      <c r="E293" t="str">
        <f>IF('Request Testing'!G310&lt;1,'Testing information'!AF310,"")</f>
        <v/>
      </c>
      <c r="F293" s="23" t="str">
        <f>IF(OR('Request Testing'!L310&gt;0,'Request Testing'!M310&gt;0,'Request Testing'!N310&gt;0,'Request Testing'!O310&gt;0),'Request Testing'!I310,"")</f>
        <v/>
      </c>
      <c r="G293" s="23" t="str">
        <f>IF('Testing information'!J310="","",'Testing information'!J310)</f>
        <v/>
      </c>
      <c r="H293" s="23" t="str">
        <f>IF(OR('Request Testing'!L310&gt;0,'Request Testing'!M310&gt;0,'Request Testing'!N310&gt;0,'Request Testing'!O310&gt;0),'Request Testing'!K310,"")</f>
        <v/>
      </c>
      <c r="I293" s="210" t="str">
        <f>IF('Testing information'!A310&gt;0,'Testing information'!A310,"")</f>
        <v/>
      </c>
      <c r="J293" s="27" t="str">
        <f>IF('Testing information'!AG310="BLOOD CARD","B",IF('Testing information'!AH310="Hair Card","H",IF('Testing information'!AI310="AllFlex Tags","T","")))</f>
        <v/>
      </c>
      <c r="K293" s="28" t="str">
        <f>IF('Request Testing'!J310&gt;0,IF(OR(Y293="K",AA293="K"),(CONCATENATE(AH293," ALTS ",'Request Testing'!J310))),AH293)</f>
        <v/>
      </c>
      <c r="L293" t="str">
        <f>IF('Testing information'!V310="AM","K","")</f>
        <v/>
      </c>
      <c r="M293" t="str">
        <f>IF('Testing information'!W310="NH","K","")</f>
        <v/>
      </c>
      <c r="N293" t="str">
        <f>IF('Testing information'!X310="CA","K","")</f>
        <v/>
      </c>
      <c r="O293" t="str">
        <f>IF('Testing information'!Y310="DD","K","")</f>
        <v/>
      </c>
      <c r="P293" t="str">
        <f>IF('Testing information'!AA310="PHA","K","")</f>
        <v/>
      </c>
      <c r="Q293" t="str">
        <f>IF('Testing information'!Z310="TH","K","")</f>
        <v/>
      </c>
      <c r="R293" t="str">
        <f>IF('Testing information'!AB310="OS","K","")</f>
        <v/>
      </c>
      <c r="S293" t="str">
        <f>IF('Testing information'!AR310="OH","K","")</f>
        <v/>
      </c>
      <c r="T293" s="23" t="str">
        <f>IF('Testing information'!Q310="","","K")</f>
        <v/>
      </c>
      <c r="U293" t="str">
        <f>IF('Testing information'!AQ310="RC","K","")</f>
        <v/>
      </c>
      <c r="V293" s="23" t="str">
        <f>IF('Testing information'!P310="","","K")</f>
        <v/>
      </c>
      <c r="W293" t="str">
        <f>IF('Testing information'!AS310="BVD","K","")</f>
        <v/>
      </c>
      <c r="X293" t="str">
        <f>IF('Testing information'!AP310="DL","K","")</f>
        <v/>
      </c>
      <c r="Y293" t="str">
        <f>IF('Testing information'!AM310="PV","K","")</f>
        <v/>
      </c>
      <c r="Z293" t="str">
        <f t="shared" si="19"/>
        <v/>
      </c>
      <c r="AA293" s="29" t="str">
        <f t="shared" si="16"/>
        <v/>
      </c>
      <c r="AB293" t="str">
        <f>IF('Testing information'!AJ310="GGP-HD","K","")</f>
        <v/>
      </c>
      <c r="AC293" t="str">
        <f>IF('Testing information'!AK310="GGP-LD","K","")</f>
        <v/>
      </c>
      <c r="AD293" t="str">
        <f>IF('Testing information'!AK310="CHR","K","")</f>
        <v/>
      </c>
      <c r="AE293" t="str">
        <f>IF('Testing information'!AL310="GGP-uLD","K","")</f>
        <v/>
      </c>
      <c r="AF293" t="str">
        <f>IF('Testing information'!BA310="Run Panel","DP2","")</f>
        <v/>
      </c>
      <c r="AG293" t="str">
        <f t="shared" si="17"/>
        <v/>
      </c>
      <c r="AH293" s="28" t="str">
        <f t="shared" si="18"/>
        <v/>
      </c>
    </row>
    <row r="294" spans="1:34" ht="14.85" customHeight="1">
      <c r="A294" s="25" t="str">
        <f>IF('Testing information'!AE311="X",'Request Testing'!$C$10,"")</f>
        <v/>
      </c>
      <c r="B294" s="26" t="str">
        <f>IF('Testing information'!AM311="","",A294)</f>
        <v/>
      </c>
      <c r="C294" t="str">
        <f>IF('Testing information'!G311&gt;0,'Testing information'!G311,"")</f>
        <v/>
      </c>
      <c r="D294" s="23" t="str">
        <f>IF('Request Testing'!G311&lt;1,'Testing information'!B311,"")</f>
        <v/>
      </c>
      <c r="E294" t="str">
        <f>IF('Request Testing'!G311&lt;1,'Testing information'!AF311,"")</f>
        <v/>
      </c>
      <c r="F294" s="23" t="str">
        <f>IF(OR('Request Testing'!L311&gt;0,'Request Testing'!M311&gt;0,'Request Testing'!N311&gt;0,'Request Testing'!O311&gt;0),'Request Testing'!I311,"")</f>
        <v/>
      </c>
      <c r="G294" s="23" t="str">
        <f>IF('Testing information'!J311="","",'Testing information'!J311)</f>
        <v/>
      </c>
      <c r="H294" s="23" t="str">
        <f>IF(OR('Request Testing'!L311&gt;0,'Request Testing'!M311&gt;0,'Request Testing'!N311&gt;0,'Request Testing'!O311&gt;0),'Request Testing'!K311,"")</f>
        <v/>
      </c>
      <c r="I294" s="210" t="str">
        <f>IF('Testing information'!A311&gt;0,'Testing information'!A311,"")</f>
        <v/>
      </c>
      <c r="J294" s="27" t="str">
        <f>IF('Testing information'!AG311="BLOOD CARD","B",IF('Testing information'!AH311="Hair Card","H",IF('Testing information'!AI311="AllFlex Tags","T","")))</f>
        <v/>
      </c>
      <c r="K294" s="28" t="str">
        <f>IF('Request Testing'!J311&gt;0,IF(OR(Y294="K",AA294="K"),(CONCATENATE(AH294," ALTS ",'Request Testing'!J311))),AH294)</f>
        <v/>
      </c>
      <c r="L294" t="str">
        <f>IF('Testing information'!V311="AM","K","")</f>
        <v/>
      </c>
      <c r="M294" t="str">
        <f>IF('Testing information'!W311="NH","K","")</f>
        <v/>
      </c>
      <c r="N294" t="str">
        <f>IF('Testing information'!X311="CA","K","")</f>
        <v/>
      </c>
      <c r="O294" t="str">
        <f>IF('Testing information'!Y311="DD","K","")</f>
        <v/>
      </c>
      <c r="P294" t="str">
        <f>IF('Testing information'!AA311="PHA","K","")</f>
        <v/>
      </c>
      <c r="Q294" t="str">
        <f>IF('Testing information'!Z311="TH","K","")</f>
        <v/>
      </c>
      <c r="R294" t="str">
        <f>IF('Testing information'!AB311="OS","K","")</f>
        <v/>
      </c>
      <c r="S294" t="str">
        <f>IF('Testing information'!AR311="OH","K","")</f>
        <v/>
      </c>
      <c r="T294" s="23" t="str">
        <f>IF('Testing information'!Q311="","","K")</f>
        <v/>
      </c>
      <c r="U294" t="str">
        <f>IF('Testing information'!AQ311="RC","K","")</f>
        <v/>
      </c>
      <c r="V294" s="23" t="str">
        <f>IF('Testing information'!P311="","","K")</f>
        <v/>
      </c>
      <c r="W294" t="str">
        <f>IF('Testing information'!AS311="BVD","K","")</f>
        <v/>
      </c>
      <c r="X294" t="str">
        <f>IF('Testing information'!AP311="DL","K","")</f>
        <v/>
      </c>
      <c r="Y294" t="str">
        <f>IF('Testing information'!AM311="PV","K","")</f>
        <v/>
      </c>
      <c r="Z294" t="str">
        <f t="shared" si="19"/>
        <v/>
      </c>
      <c r="AA294" s="29" t="str">
        <f t="shared" si="16"/>
        <v/>
      </c>
      <c r="AB294" t="str">
        <f>IF('Testing information'!AJ311="GGP-HD","K","")</f>
        <v/>
      </c>
      <c r="AC294" t="str">
        <f>IF('Testing information'!AK311="GGP-LD","K","")</f>
        <v/>
      </c>
      <c r="AD294" t="str">
        <f>IF('Testing information'!AK311="CHR","K","")</f>
        <v/>
      </c>
      <c r="AE294" t="str">
        <f>IF('Testing information'!AL311="GGP-uLD","K","")</f>
        <v/>
      </c>
      <c r="AF294" t="str">
        <f>IF('Testing information'!BA311="Run Panel","DP2","")</f>
        <v/>
      </c>
      <c r="AG294" t="str">
        <f t="shared" si="17"/>
        <v/>
      </c>
      <c r="AH294" s="28" t="str">
        <f t="shared" si="18"/>
        <v/>
      </c>
    </row>
    <row r="295" spans="1:34" ht="14.85" customHeight="1">
      <c r="A295" s="25" t="str">
        <f>IF('Testing information'!AE312="X",'Request Testing'!$C$10,"")</f>
        <v/>
      </c>
      <c r="B295" s="26" t="str">
        <f>IF('Testing information'!AM312="","",A295)</f>
        <v/>
      </c>
      <c r="C295" t="str">
        <f>IF('Testing information'!G312&gt;0,'Testing information'!G312,"")</f>
        <v/>
      </c>
      <c r="D295" s="23" t="str">
        <f>IF('Request Testing'!G312&lt;1,'Testing information'!B312,"")</f>
        <v/>
      </c>
      <c r="E295" t="str">
        <f>IF('Request Testing'!G312&lt;1,'Testing information'!AF312,"")</f>
        <v/>
      </c>
      <c r="F295" s="23" t="str">
        <f>IF(OR('Request Testing'!L312&gt;0,'Request Testing'!M312&gt;0,'Request Testing'!N312&gt;0,'Request Testing'!O312&gt;0),'Request Testing'!I312,"")</f>
        <v/>
      </c>
      <c r="G295" s="23" t="str">
        <f>IF('Testing information'!J312="","",'Testing information'!J312)</f>
        <v/>
      </c>
      <c r="H295" s="23" t="str">
        <f>IF(OR('Request Testing'!L312&gt;0,'Request Testing'!M312&gt;0,'Request Testing'!N312&gt;0,'Request Testing'!O312&gt;0),'Request Testing'!K312,"")</f>
        <v/>
      </c>
      <c r="I295" s="210" t="str">
        <f>IF('Testing information'!A312&gt;0,'Testing information'!A312,"")</f>
        <v/>
      </c>
      <c r="J295" s="27" t="str">
        <f>IF('Testing information'!AG312="BLOOD CARD","B",IF('Testing information'!AH312="Hair Card","H",IF('Testing information'!AI312="AllFlex Tags","T","")))</f>
        <v/>
      </c>
      <c r="K295" s="28" t="str">
        <f>IF('Request Testing'!J312&gt;0,IF(OR(Y295="K",AA295="K"),(CONCATENATE(AH295," ALTS ",'Request Testing'!J312))),AH295)</f>
        <v/>
      </c>
      <c r="L295" t="str">
        <f>IF('Testing information'!V312="AM","K","")</f>
        <v/>
      </c>
      <c r="M295" t="str">
        <f>IF('Testing information'!W312="NH","K","")</f>
        <v/>
      </c>
      <c r="N295" t="str">
        <f>IF('Testing information'!X312="CA","K","")</f>
        <v/>
      </c>
      <c r="O295" t="str">
        <f>IF('Testing information'!Y312="DD","K","")</f>
        <v/>
      </c>
      <c r="P295" t="str">
        <f>IF('Testing information'!AA312="PHA","K","")</f>
        <v/>
      </c>
      <c r="Q295" t="str">
        <f>IF('Testing information'!Z312="TH","K","")</f>
        <v/>
      </c>
      <c r="R295" t="str">
        <f>IF('Testing information'!AB312="OS","K","")</f>
        <v/>
      </c>
      <c r="S295" t="str">
        <f>IF('Testing information'!AR312="OH","K","")</f>
        <v/>
      </c>
      <c r="T295" s="23" t="str">
        <f>IF('Testing information'!Q312="","","K")</f>
        <v/>
      </c>
      <c r="U295" t="str">
        <f>IF('Testing information'!AQ312="RC","K","")</f>
        <v/>
      </c>
      <c r="V295" s="23" t="str">
        <f>IF('Testing information'!P312="","","K")</f>
        <v/>
      </c>
      <c r="W295" t="str">
        <f>IF('Testing information'!AS312="BVD","K","")</f>
        <v/>
      </c>
      <c r="X295" t="str">
        <f>IF('Testing information'!AP312="DL","K","")</f>
        <v/>
      </c>
      <c r="Y295" t="str">
        <f>IF('Testing information'!AM312="PV","K","")</f>
        <v/>
      </c>
      <c r="Z295" t="str">
        <f t="shared" si="19"/>
        <v/>
      </c>
      <c r="AA295" s="29" t="str">
        <f t="shared" si="16"/>
        <v/>
      </c>
      <c r="AB295" t="str">
        <f>IF('Testing information'!AJ312="GGP-HD","K","")</f>
        <v/>
      </c>
      <c r="AC295" t="str">
        <f>IF('Testing information'!AK312="GGP-LD","K","")</f>
        <v/>
      </c>
      <c r="AD295" t="str">
        <f>IF('Testing information'!AK312="CHR","K","")</f>
        <v/>
      </c>
      <c r="AE295" t="str">
        <f>IF('Testing information'!AL312="GGP-uLD","K","")</f>
        <v/>
      </c>
      <c r="AF295" t="str">
        <f>IF('Testing information'!BA312="Run Panel","DP2","")</f>
        <v/>
      </c>
      <c r="AG295" t="str">
        <f t="shared" si="17"/>
        <v/>
      </c>
      <c r="AH295" s="28" t="str">
        <f t="shared" si="18"/>
        <v/>
      </c>
    </row>
    <row r="296" spans="1:34" ht="14.85" customHeight="1">
      <c r="A296" s="25" t="str">
        <f>IF('Testing information'!AE313="X",'Request Testing'!$C$10,"")</f>
        <v/>
      </c>
      <c r="B296" s="26" t="str">
        <f>IF('Testing information'!AM313="","",A296)</f>
        <v/>
      </c>
      <c r="C296" t="str">
        <f>IF('Testing information'!G313&gt;0,'Testing information'!G313,"")</f>
        <v/>
      </c>
      <c r="D296" s="23" t="str">
        <f>IF('Request Testing'!G313&lt;1,'Testing information'!B313,"")</f>
        <v/>
      </c>
      <c r="E296" t="str">
        <f>IF('Request Testing'!G313&lt;1,'Testing information'!AF313,"")</f>
        <v/>
      </c>
      <c r="F296" s="23" t="str">
        <f>IF(OR('Request Testing'!L313&gt;0,'Request Testing'!M313&gt;0,'Request Testing'!N313&gt;0,'Request Testing'!O313&gt;0),'Request Testing'!I313,"")</f>
        <v/>
      </c>
      <c r="G296" s="23" t="str">
        <f>IF('Testing information'!J313="","",'Testing information'!J313)</f>
        <v/>
      </c>
      <c r="H296" s="23" t="str">
        <f>IF(OR('Request Testing'!L313&gt;0,'Request Testing'!M313&gt;0,'Request Testing'!N313&gt;0,'Request Testing'!O313&gt;0),'Request Testing'!K313,"")</f>
        <v/>
      </c>
      <c r="I296" s="210" t="str">
        <f>IF('Testing information'!A313&gt;0,'Testing information'!A313,"")</f>
        <v/>
      </c>
      <c r="J296" s="27" t="str">
        <f>IF('Testing information'!AG313="BLOOD CARD","B",IF('Testing information'!AH313="Hair Card","H",IF('Testing information'!AI313="AllFlex Tags","T","")))</f>
        <v/>
      </c>
      <c r="K296" s="28" t="str">
        <f>IF('Request Testing'!J313&gt;0,IF(OR(Y296="K",AA296="K"),(CONCATENATE(AH296," ALTS ",'Request Testing'!J313))),AH296)</f>
        <v/>
      </c>
      <c r="L296" t="str">
        <f>IF('Testing information'!V313="AM","K","")</f>
        <v/>
      </c>
      <c r="M296" t="str">
        <f>IF('Testing information'!W313="NH","K","")</f>
        <v/>
      </c>
      <c r="N296" t="str">
        <f>IF('Testing information'!X313="CA","K","")</f>
        <v/>
      </c>
      <c r="O296" t="str">
        <f>IF('Testing information'!Y313="DD","K","")</f>
        <v/>
      </c>
      <c r="P296" t="str">
        <f>IF('Testing information'!AA313="PHA","K","")</f>
        <v/>
      </c>
      <c r="Q296" t="str">
        <f>IF('Testing information'!Z313="TH","K","")</f>
        <v/>
      </c>
      <c r="R296" t="str">
        <f>IF('Testing information'!AB313="OS","K","")</f>
        <v/>
      </c>
      <c r="S296" t="str">
        <f>IF('Testing information'!AR313="OH","K","")</f>
        <v/>
      </c>
      <c r="T296" s="23" t="str">
        <f>IF('Testing information'!Q313="","","K")</f>
        <v/>
      </c>
      <c r="U296" t="str">
        <f>IF('Testing information'!AQ313="RC","K","")</f>
        <v/>
      </c>
      <c r="V296" s="23" t="str">
        <f>IF('Testing information'!P313="","","K")</f>
        <v/>
      </c>
      <c r="W296" t="str">
        <f>IF('Testing information'!AS313="BVD","K","")</f>
        <v/>
      </c>
      <c r="X296" t="str">
        <f>IF('Testing information'!AP313="DL","K","")</f>
        <v/>
      </c>
      <c r="Y296" t="str">
        <f>IF('Testing information'!AM313="PV","K","")</f>
        <v/>
      </c>
      <c r="Z296" t="str">
        <f t="shared" si="19"/>
        <v/>
      </c>
      <c r="AA296" s="29" t="str">
        <f t="shared" si="16"/>
        <v/>
      </c>
      <c r="AB296" t="str">
        <f>IF('Testing information'!AJ313="GGP-HD","K","")</f>
        <v/>
      </c>
      <c r="AC296" t="str">
        <f>IF('Testing information'!AK313="GGP-LD","K","")</f>
        <v/>
      </c>
      <c r="AD296" t="str">
        <f>IF('Testing information'!AK313="CHR","K","")</f>
        <v/>
      </c>
      <c r="AE296" t="str">
        <f>IF('Testing information'!AL313="GGP-uLD","K","")</f>
        <v/>
      </c>
      <c r="AF296" t="str">
        <f>IF('Testing information'!BA313="Run Panel","DP2","")</f>
        <v/>
      </c>
      <c r="AG296" t="str">
        <f t="shared" si="17"/>
        <v/>
      </c>
      <c r="AH296" s="28" t="str">
        <f t="shared" si="18"/>
        <v/>
      </c>
    </row>
    <row r="297" spans="1:34" ht="14.85" customHeight="1">
      <c r="A297" s="25" t="str">
        <f>IF('Testing information'!AE314="X",'Request Testing'!$C$10,"")</f>
        <v/>
      </c>
      <c r="B297" s="26" t="str">
        <f>IF('Testing information'!AM314="","",A297)</f>
        <v/>
      </c>
      <c r="C297" t="str">
        <f>IF('Testing information'!G314&gt;0,'Testing information'!G314,"")</f>
        <v/>
      </c>
      <c r="D297" s="23" t="str">
        <f>IF('Request Testing'!G314&lt;1,'Testing information'!B314,"")</f>
        <v/>
      </c>
      <c r="E297" t="str">
        <f>IF('Request Testing'!G314&lt;1,'Testing information'!AF314,"")</f>
        <v/>
      </c>
      <c r="F297" s="23" t="str">
        <f>IF(OR('Request Testing'!L314&gt;0,'Request Testing'!M314&gt;0,'Request Testing'!N314&gt;0,'Request Testing'!O314&gt;0),'Request Testing'!I314,"")</f>
        <v/>
      </c>
      <c r="G297" s="23" t="str">
        <f>IF('Testing information'!J314="","",'Testing information'!J314)</f>
        <v/>
      </c>
      <c r="H297" s="23" t="str">
        <f>IF(OR('Request Testing'!L314&gt;0,'Request Testing'!M314&gt;0,'Request Testing'!N314&gt;0,'Request Testing'!O314&gt;0),'Request Testing'!K314,"")</f>
        <v/>
      </c>
      <c r="I297" s="210" t="str">
        <f>IF('Testing information'!A314&gt;0,'Testing information'!A314,"")</f>
        <v/>
      </c>
      <c r="J297" s="27" t="str">
        <f>IF('Testing information'!AG314="BLOOD CARD","B",IF('Testing information'!AH314="Hair Card","H",IF('Testing information'!AI314="AllFlex Tags","T","")))</f>
        <v/>
      </c>
      <c r="K297" s="28" t="str">
        <f>IF('Request Testing'!J314&gt;0,IF(OR(Y297="K",AA297="K"),(CONCATENATE(AH297," ALTS ",'Request Testing'!J314))),AH297)</f>
        <v/>
      </c>
      <c r="L297" t="str">
        <f>IF('Testing information'!V314="AM","K","")</f>
        <v/>
      </c>
      <c r="M297" t="str">
        <f>IF('Testing information'!W314="NH","K","")</f>
        <v/>
      </c>
      <c r="N297" t="str">
        <f>IF('Testing information'!X314="CA","K","")</f>
        <v/>
      </c>
      <c r="O297" t="str">
        <f>IF('Testing information'!Y314="DD","K","")</f>
        <v/>
      </c>
      <c r="P297" t="str">
        <f>IF('Testing information'!AA314="PHA","K","")</f>
        <v/>
      </c>
      <c r="Q297" t="str">
        <f>IF('Testing information'!Z314="TH","K","")</f>
        <v/>
      </c>
      <c r="R297" t="str">
        <f>IF('Testing information'!AB314="OS","K","")</f>
        <v/>
      </c>
      <c r="S297" t="str">
        <f>IF('Testing information'!AR314="OH","K","")</f>
        <v/>
      </c>
      <c r="T297" s="23" t="str">
        <f>IF('Testing information'!Q314="","","K")</f>
        <v/>
      </c>
      <c r="U297" t="str">
        <f>IF('Testing information'!AQ314="RC","K","")</f>
        <v/>
      </c>
      <c r="V297" s="23" t="str">
        <f>IF('Testing information'!P314="","","K")</f>
        <v/>
      </c>
      <c r="W297" t="str">
        <f>IF('Testing information'!AS314="BVD","K","")</f>
        <v/>
      </c>
      <c r="X297" t="str">
        <f>IF('Testing information'!AP314="DL","K","")</f>
        <v/>
      </c>
      <c r="Y297" t="str">
        <f>IF('Testing information'!AM314="PV","K","")</f>
        <v/>
      </c>
      <c r="Z297" t="str">
        <f t="shared" si="19"/>
        <v/>
      </c>
      <c r="AA297" s="29" t="str">
        <f t="shared" si="16"/>
        <v/>
      </c>
      <c r="AB297" t="str">
        <f>IF('Testing information'!AJ314="GGP-HD","K","")</f>
        <v/>
      </c>
      <c r="AC297" t="str">
        <f>IF('Testing information'!AK314="GGP-LD","K","")</f>
        <v/>
      </c>
      <c r="AD297" t="str">
        <f>IF('Testing information'!AK314="CHR","K","")</f>
        <v/>
      </c>
      <c r="AE297" t="str">
        <f>IF('Testing information'!AL314="GGP-uLD","K","")</f>
        <v/>
      </c>
      <c r="AF297" t="str">
        <f>IF('Testing information'!BA314="Run Panel","DP2","")</f>
        <v/>
      </c>
      <c r="AG297" t="str">
        <f t="shared" si="17"/>
        <v/>
      </c>
      <c r="AH297" s="28" t="str">
        <f t="shared" si="18"/>
        <v/>
      </c>
    </row>
    <row r="298" spans="1:34" ht="14.85" customHeight="1">
      <c r="A298" s="25" t="str">
        <f>IF('Testing information'!AE315="X",'Request Testing'!$C$10,"")</f>
        <v/>
      </c>
      <c r="B298" s="26" t="str">
        <f>IF('Testing information'!AM315="","",A298)</f>
        <v/>
      </c>
      <c r="C298" t="str">
        <f>IF('Testing information'!G315&gt;0,'Testing information'!G315,"")</f>
        <v/>
      </c>
      <c r="D298" s="23" t="str">
        <f>IF('Request Testing'!G315&lt;1,'Testing information'!B315,"")</f>
        <v/>
      </c>
      <c r="E298" t="str">
        <f>IF('Request Testing'!G315&lt;1,'Testing information'!AF315,"")</f>
        <v/>
      </c>
      <c r="F298" s="23" t="str">
        <f>IF(OR('Request Testing'!L315&gt;0,'Request Testing'!M315&gt;0,'Request Testing'!N315&gt;0,'Request Testing'!O315&gt;0),'Request Testing'!I315,"")</f>
        <v/>
      </c>
      <c r="G298" s="23" t="str">
        <f>IF('Testing information'!J315="","",'Testing information'!J315)</f>
        <v/>
      </c>
      <c r="H298" s="23" t="str">
        <f>IF(OR('Request Testing'!L315&gt;0,'Request Testing'!M315&gt;0,'Request Testing'!N315&gt;0,'Request Testing'!O315&gt;0),'Request Testing'!K315,"")</f>
        <v/>
      </c>
      <c r="I298" s="210" t="str">
        <f>IF('Testing information'!A315&gt;0,'Testing information'!A315,"")</f>
        <v/>
      </c>
      <c r="J298" s="27" t="str">
        <f>IF('Testing information'!AG315="BLOOD CARD","B",IF('Testing information'!AH315="Hair Card","H",IF('Testing information'!AI315="AllFlex Tags","T","")))</f>
        <v/>
      </c>
      <c r="K298" s="28" t="str">
        <f>IF('Request Testing'!J315&gt;0,IF(OR(Y298="K",AA298="K"),(CONCATENATE(AH298," ALTS ",'Request Testing'!J315))),AH298)</f>
        <v/>
      </c>
      <c r="L298" t="str">
        <f>IF('Testing information'!V315="AM","K","")</f>
        <v/>
      </c>
      <c r="M298" t="str">
        <f>IF('Testing information'!W315="NH","K","")</f>
        <v/>
      </c>
      <c r="N298" t="str">
        <f>IF('Testing information'!X315="CA","K","")</f>
        <v/>
      </c>
      <c r="O298" t="str">
        <f>IF('Testing information'!Y315="DD","K","")</f>
        <v/>
      </c>
      <c r="P298" t="str">
        <f>IF('Testing information'!AA315="PHA","K","")</f>
        <v/>
      </c>
      <c r="Q298" t="str">
        <f>IF('Testing information'!Z315="TH","K","")</f>
        <v/>
      </c>
      <c r="R298" t="str">
        <f>IF('Testing information'!AB315="OS","K","")</f>
        <v/>
      </c>
      <c r="S298" t="str">
        <f>IF('Testing information'!AR315="OH","K","")</f>
        <v/>
      </c>
      <c r="T298" s="23" t="str">
        <f>IF('Testing information'!Q315="","","K")</f>
        <v/>
      </c>
      <c r="U298" t="str">
        <f>IF('Testing information'!AQ315="RC","K","")</f>
        <v/>
      </c>
      <c r="V298" s="23" t="str">
        <f>IF('Testing information'!P315="","","K")</f>
        <v/>
      </c>
      <c r="W298" t="str">
        <f>IF('Testing information'!AS315="BVD","K","")</f>
        <v/>
      </c>
      <c r="X298" t="str">
        <f>IF('Testing information'!AP315="DL","K","")</f>
        <v/>
      </c>
      <c r="Y298" t="str">
        <f>IF('Testing information'!AM315="PV","K","")</f>
        <v/>
      </c>
      <c r="Z298" t="str">
        <f t="shared" si="19"/>
        <v/>
      </c>
      <c r="AA298" s="29" t="str">
        <f t="shared" si="16"/>
        <v/>
      </c>
      <c r="AB298" t="str">
        <f>IF('Testing information'!AJ315="GGP-HD","K","")</f>
        <v/>
      </c>
      <c r="AC298" t="str">
        <f>IF('Testing information'!AK315="GGP-LD","K","")</f>
        <v/>
      </c>
      <c r="AD298" t="str">
        <f>IF('Testing information'!AK315="CHR","K","")</f>
        <v/>
      </c>
      <c r="AE298" t="str">
        <f>IF('Testing information'!AL315="GGP-uLD","K","")</f>
        <v/>
      </c>
      <c r="AF298" t="str">
        <f>IF('Testing information'!BA315="Run Panel","DP2","")</f>
        <v/>
      </c>
      <c r="AG298" t="str">
        <f t="shared" si="17"/>
        <v/>
      </c>
      <c r="AH298" s="28" t="str">
        <f t="shared" si="18"/>
        <v/>
      </c>
    </row>
    <row r="299" spans="1:34" ht="14.85" customHeight="1">
      <c r="A299" s="25" t="str">
        <f>IF('Testing information'!AE316="X",'Request Testing'!$C$10,"")</f>
        <v/>
      </c>
      <c r="B299" s="26" t="str">
        <f>IF('Testing information'!AM316="","",A299)</f>
        <v/>
      </c>
      <c r="C299" t="str">
        <f>IF('Testing information'!G316&gt;0,'Testing information'!G316,"")</f>
        <v/>
      </c>
      <c r="D299" s="23" t="str">
        <f>IF('Request Testing'!G316&lt;1,'Testing information'!B316,"")</f>
        <v/>
      </c>
      <c r="E299" t="str">
        <f>IF('Request Testing'!G316&lt;1,'Testing information'!AF316,"")</f>
        <v/>
      </c>
      <c r="F299" s="23" t="str">
        <f>IF(OR('Request Testing'!L316&gt;0,'Request Testing'!M316&gt;0,'Request Testing'!N316&gt;0,'Request Testing'!O316&gt;0),'Request Testing'!I316,"")</f>
        <v/>
      </c>
      <c r="G299" s="23" t="str">
        <f>IF('Testing information'!J316="","",'Testing information'!J316)</f>
        <v/>
      </c>
      <c r="H299" s="23" t="str">
        <f>IF(OR('Request Testing'!L316&gt;0,'Request Testing'!M316&gt;0,'Request Testing'!N316&gt;0,'Request Testing'!O316&gt;0),'Request Testing'!K316,"")</f>
        <v/>
      </c>
      <c r="I299" s="210" t="str">
        <f>IF('Testing information'!A316&gt;0,'Testing information'!A316,"")</f>
        <v/>
      </c>
      <c r="J299" s="27" t="str">
        <f>IF('Testing information'!AG316="BLOOD CARD","B",IF('Testing information'!AH316="Hair Card","H",IF('Testing information'!AI316="AllFlex Tags","T","")))</f>
        <v/>
      </c>
      <c r="K299" s="28" t="str">
        <f>IF('Request Testing'!J316&gt;0,IF(OR(Y299="K",AA299="K"),(CONCATENATE(AH299," ALTS ",'Request Testing'!J316))),AH299)</f>
        <v/>
      </c>
      <c r="L299" t="str">
        <f>IF('Testing information'!V316="AM","K","")</f>
        <v/>
      </c>
      <c r="M299" t="str">
        <f>IF('Testing information'!W316="NH","K","")</f>
        <v/>
      </c>
      <c r="N299" t="str">
        <f>IF('Testing information'!X316="CA","K","")</f>
        <v/>
      </c>
      <c r="O299" t="str">
        <f>IF('Testing information'!Y316="DD","K","")</f>
        <v/>
      </c>
      <c r="P299" t="str">
        <f>IF('Testing information'!AA316="PHA","K","")</f>
        <v/>
      </c>
      <c r="Q299" t="str">
        <f>IF('Testing information'!Z316="TH","K","")</f>
        <v/>
      </c>
      <c r="R299" t="str">
        <f>IF('Testing information'!AB316="OS","K","")</f>
        <v/>
      </c>
      <c r="S299" t="str">
        <f>IF('Testing information'!AR316="OH","K","")</f>
        <v/>
      </c>
      <c r="T299" s="23" t="str">
        <f>IF('Testing information'!Q316="","","K")</f>
        <v/>
      </c>
      <c r="U299" t="str">
        <f>IF('Testing information'!AQ316="RC","K","")</f>
        <v/>
      </c>
      <c r="V299" s="23" t="str">
        <f>IF('Testing information'!P316="","","K")</f>
        <v/>
      </c>
      <c r="W299" t="str">
        <f>IF('Testing information'!AS316="BVD","K","")</f>
        <v/>
      </c>
      <c r="X299" t="str">
        <f>IF('Testing information'!AP316="DL","K","")</f>
        <v/>
      </c>
      <c r="Y299" t="str">
        <f>IF('Testing information'!AM316="PV","K","")</f>
        <v/>
      </c>
      <c r="Z299" t="str">
        <f t="shared" si="19"/>
        <v/>
      </c>
      <c r="AA299" s="29" t="str">
        <f t="shared" si="16"/>
        <v/>
      </c>
      <c r="AB299" t="str">
        <f>IF('Testing information'!AJ316="GGP-HD","K","")</f>
        <v/>
      </c>
      <c r="AC299" t="str">
        <f>IF('Testing information'!AK316="GGP-LD","K","")</f>
        <v/>
      </c>
      <c r="AD299" t="str">
        <f>IF('Testing information'!AK316="CHR","K","")</f>
        <v/>
      </c>
      <c r="AE299" t="str">
        <f>IF('Testing information'!AL316="GGP-uLD","K","")</f>
        <v/>
      </c>
      <c r="AF299" t="str">
        <f>IF('Testing information'!BA316="Run Panel","DP2","")</f>
        <v/>
      </c>
      <c r="AG299" t="str">
        <f t="shared" si="17"/>
        <v/>
      </c>
      <c r="AH299" s="28" t="str">
        <f t="shared" si="18"/>
        <v/>
      </c>
    </row>
    <row r="300" spans="1:34" ht="14.85" customHeight="1">
      <c r="A300" s="25" t="str">
        <f>IF('Testing information'!AE317="X",'Request Testing'!$C$10,"")</f>
        <v/>
      </c>
      <c r="B300" s="26" t="str">
        <f>IF('Testing information'!AM317="","",A300)</f>
        <v/>
      </c>
      <c r="C300" t="str">
        <f>IF('Testing information'!G317&gt;0,'Testing information'!G317,"")</f>
        <v/>
      </c>
      <c r="D300" s="23" t="str">
        <f>IF('Request Testing'!G317&lt;1,'Testing information'!B317,"")</f>
        <v/>
      </c>
      <c r="E300" t="str">
        <f>IF('Request Testing'!G317&lt;1,'Testing information'!AF317,"")</f>
        <v/>
      </c>
      <c r="F300" s="23" t="str">
        <f>IF(OR('Request Testing'!L317&gt;0,'Request Testing'!M317&gt;0,'Request Testing'!N317&gt;0,'Request Testing'!O317&gt;0),'Request Testing'!I317,"")</f>
        <v/>
      </c>
      <c r="G300" s="23" t="str">
        <f>IF('Testing information'!J317="","",'Testing information'!J317)</f>
        <v/>
      </c>
      <c r="H300" s="23" t="str">
        <f>IF(OR('Request Testing'!L317&gt;0,'Request Testing'!M317&gt;0,'Request Testing'!N317&gt;0,'Request Testing'!O317&gt;0),'Request Testing'!K317,"")</f>
        <v/>
      </c>
      <c r="I300" s="210" t="str">
        <f>IF('Testing information'!A317&gt;0,'Testing information'!A317,"")</f>
        <v/>
      </c>
      <c r="J300" s="27" t="str">
        <f>IF('Testing information'!AG317="BLOOD CARD","B",IF('Testing information'!AH317="Hair Card","H",IF('Testing information'!AI317="AllFlex Tags","T","")))</f>
        <v/>
      </c>
      <c r="K300" s="28" t="str">
        <f>IF('Request Testing'!J317&gt;0,IF(OR(Y300="K",AA300="K"),(CONCATENATE(AH300," ALTS ",'Request Testing'!J317))),AH300)</f>
        <v/>
      </c>
      <c r="L300" t="str">
        <f>IF('Testing information'!V317="AM","K","")</f>
        <v/>
      </c>
      <c r="M300" t="str">
        <f>IF('Testing information'!W317="NH","K","")</f>
        <v/>
      </c>
      <c r="N300" t="str">
        <f>IF('Testing information'!X317="CA","K","")</f>
        <v/>
      </c>
      <c r="O300" t="str">
        <f>IF('Testing information'!Y317="DD","K","")</f>
        <v/>
      </c>
      <c r="P300" t="str">
        <f>IF('Testing information'!AA317="PHA","K","")</f>
        <v/>
      </c>
      <c r="Q300" t="str">
        <f>IF('Testing information'!Z317="TH","K","")</f>
        <v/>
      </c>
      <c r="R300" t="str">
        <f>IF('Testing information'!AB317="OS","K","")</f>
        <v/>
      </c>
      <c r="S300" t="str">
        <f>IF('Testing information'!AR317="OH","K","")</f>
        <v/>
      </c>
      <c r="T300" s="23" t="str">
        <f>IF('Testing information'!Q317="","","K")</f>
        <v/>
      </c>
      <c r="U300" t="str">
        <f>IF('Testing information'!AQ317="RC","K","")</f>
        <v/>
      </c>
      <c r="V300" s="23" t="str">
        <f>IF('Testing information'!P317="","","K")</f>
        <v/>
      </c>
      <c r="W300" t="str">
        <f>IF('Testing information'!AS317="BVD","K","")</f>
        <v/>
      </c>
      <c r="X300" t="str">
        <f>IF('Testing information'!AP317="DL","K","")</f>
        <v/>
      </c>
      <c r="Y300" t="str">
        <f>IF('Testing information'!AM317="PV","K","")</f>
        <v/>
      </c>
      <c r="Z300" t="str">
        <f t="shared" si="19"/>
        <v/>
      </c>
      <c r="AA300" s="29" t="str">
        <f t="shared" si="16"/>
        <v/>
      </c>
      <c r="AB300" t="str">
        <f>IF('Testing information'!AJ317="GGP-HD","K","")</f>
        <v/>
      </c>
      <c r="AC300" t="str">
        <f>IF('Testing information'!AK317="GGP-LD","K","")</f>
        <v/>
      </c>
      <c r="AD300" t="str">
        <f>IF('Testing information'!AK317="CHR","K","")</f>
        <v/>
      </c>
      <c r="AE300" t="str">
        <f>IF('Testing information'!AL317="GGP-uLD","K","")</f>
        <v/>
      </c>
      <c r="AF300" t="str">
        <f>IF('Testing information'!BA317="Run Panel","DP2","")</f>
        <v/>
      </c>
      <c r="AG300" t="str">
        <f t="shared" si="17"/>
        <v/>
      </c>
      <c r="AH300" s="28" t="str">
        <f t="shared" si="18"/>
        <v/>
      </c>
    </row>
    <row r="301" spans="1:34" ht="14.85" customHeight="1">
      <c r="A301" s="25" t="str">
        <f>IF('Testing information'!AE318="X",'Request Testing'!$C$10,"")</f>
        <v/>
      </c>
      <c r="B301" s="26" t="str">
        <f>IF('Testing information'!AM318="","",A301)</f>
        <v/>
      </c>
      <c r="C301" t="str">
        <f>IF('Testing information'!G318&gt;0,'Testing information'!G318,"")</f>
        <v/>
      </c>
      <c r="D301" s="23" t="str">
        <f>IF('Request Testing'!G318&lt;1,'Testing information'!B318,"")</f>
        <v/>
      </c>
      <c r="E301" t="str">
        <f>IF('Request Testing'!G318&lt;1,'Testing information'!AF318,"")</f>
        <v/>
      </c>
      <c r="F301" s="23" t="str">
        <f>IF(OR('Request Testing'!L318&gt;0,'Request Testing'!M318&gt;0,'Request Testing'!N318&gt;0,'Request Testing'!O318&gt;0),'Request Testing'!I318,"")</f>
        <v/>
      </c>
      <c r="G301" s="23" t="str">
        <f>IF('Testing information'!J318="","",'Testing information'!J318)</f>
        <v/>
      </c>
      <c r="H301" s="23" t="str">
        <f>IF(OR('Request Testing'!L318&gt;0,'Request Testing'!M318&gt;0,'Request Testing'!N318&gt;0,'Request Testing'!O318&gt;0),'Request Testing'!K318,"")</f>
        <v/>
      </c>
      <c r="I301" s="210" t="str">
        <f>IF('Testing information'!A318&gt;0,'Testing information'!A318,"")</f>
        <v/>
      </c>
      <c r="J301" s="27" t="str">
        <f>IF('Testing information'!AG318="BLOOD CARD","B",IF('Testing information'!AH318="Hair Card","H",IF('Testing information'!AI318="AllFlex Tags","T","")))</f>
        <v/>
      </c>
      <c r="K301" s="28" t="str">
        <f>IF('Request Testing'!J318&gt;0,IF(OR(Y301="K",AA301="K"),(CONCATENATE(AH301," ALTS ",'Request Testing'!J318))),AH301)</f>
        <v/>
      </c>
      <c r="L301" t="str">
        <f>IF('Testing information'!V318="AM","K","")</f>
        <v/>
      </c>
      <c r="M301" t="str">
        <f>IF('Testing information'!W318="NH","K","")</f>
        <v/>
      </c>
      <c r="N301" t="str">
        <f>IF('Testing information'!X318="CA","K","")</f>
        <v/>
      </c>
      <c r="O301" t="str">
        <f>IF('Testing information'!Y318="DD","K","")</f>
        <v/>
      </c>
      <c r="P301" t="str">
        <f>IF('Testing information'!AA318="PHA","K","")</f>
        <v/>
      </c>
      <c r="Q301" t="str">
        <f>IF('Testing information'!Z318="TH","K","")</f>
        <v/>
      </c>
      <c r="R301" t="str">
        <f>IF('Testing information'!AB318="OS","K","")</f>
        <v/>
      </c>
      <c r="S301" t="str">
        <f>IF('Testing information'!AR318="OH","K","")</f>
        <v/>
      </c>
      <c r="T301" s="23" t="str">
        <f>IF('Testing information'!Q318="","","K")</f>
        <v/>
      </c>
      <c r="U301" t="str">
        <f>IF('Testing information'!AQ318="RC","K","")</f>
        <v/>
      </c>
      <c r="V301" s="23" t="str">
        <f>IF('Testing information'!P318="","","K")</f>
        <v/>
      </c>
      <c r="W301" t="str">
        <f>IF('Testing information'!AS318="BVD","K","")</f>
        <v/>
      </c>
      <c r="X301" t="str">
        <f>IF('Testing information'!AP318="DL","K","")</f>
        <v/>
      </c>
      <c r="Y301" t="str">
        <f>IF('Testing information'!AM318="PV","K","")</f>
        <v/>
      </c>
      <c r="Z301" t="str">
        <f t="shared" si="19"/>
        <v/>
      </c>
      <c r="AA301" s="29" t="str">
        <f t="shared" si="16"/>
        <v/>
      </c>
      <c r="AB301" t="str">
        <f>IF('Testing information'!AJ318="GGP-HD","K","")</f>
        <v/>
      </c>
      <c r="AC301" t="str">
        <f>IF('Testing information'!AK318="GGP-LD","K","")</f>
        <v/>
      </c>
      <c r="AD301" t="str">
        <f>IF('Testing information'!AK318="CHR","K","")</f>
        <v/>
      </c>
      <c r="AE301" t="str">
        <f>IF('Testing information'!AL318="GGP-uLD","K","")</f>
        <v/>
      </c>
      <c r="AF301" t="str">
        <f>IF('Testing information'!BA318="Run Panel","DP2","")</f>
        <v/>
      </c>
      <c r="AG301" t="str">
        <f t="shared" si="17"/>
        <v/>
      </c>
      <c r="AH301" s="28" t="str">
        <f t="shared" si="18"/>
        <v/>
      </c>
    </row>
    <row r="302" spans="1:34" ht="14.85" customHeight="1">
      <c r="A302" s="25" t="str">
        <f>IF('Testing information'!AE319="X",'Request Testing'!$C$10,"")</f>
        <v/>
      </c>
      <c r="B302" s="26" t="str">
        <f>IF('Testing information'!AM319="","",A302)</f>
        <v/>
      </c>
      <c r="C302" t="str">
        <f>IF('Testing information'!G319&gt;0,'Testing information'!G319,"")</f>
        <v/>
      </c>
      <c r="D302" s="23" t="str">
        <f>IF('Request Testing'!G319&lt;1,'Testing information'!B319,"")</f>
        <v/>
      </c>
      <c r="E302" t="str">
        <f>IF('Request Testing'!G319&lt;1,'Testing information'!AF319,"")</f>
        <v/>
      </c>
      <c r="F302" s="23" t="str">
        <f>IF(OR('Request Testing'!L319&gt;0,'Request Testing'!M319&gt;0,'Request Testing'!N319&gt;0,'Request Testing'!O319&gt;0),'Request Testing'!I319,"")</f>
        <v/>
      </c>
      <c r="G302" s="23" t="str">
        <f>IF('Testing information'!J319="","",'Testing information'!J319)</f>
        <v/>
      </c>
      <c r="H302" s="23" t="str">
        <f>IF(OR('Request Testing'!L319&gt;0,'Request Testing'!M319&gt;0,'Request Testing'!N319&gt;0,'Request Testing'!O319&gt;0),'Request Testing'!K319,"")</f>
        <v/>
      </c>
      <c r="I302" s="210" t="str">
        <f>IF('Testing information'!A319&gt;0,'Testing information'!A319,"")</f>
        <v/>
      </c>
      <c r="J302" s="27" t="str">
        <f>IF('Testing information'!AG319="BLOOD CARD","B",IF('Testing information'!AH319="Hair Card","H",IF('Testing information'!AI319="AllFlex Tags","T","")))</f>
        <v/>
      </c>
      <c r="K302" s="28" t="str">
        <f>IF('Request Testing'!J319&gt;0,IF(OR(Y302="K",AA302="K"),(CONCATENATE(AH302," ALTS ",'Request Testing'!J319))),AH302)</f>
        <v/>
      </c>
      <c r="L302" t="str">
        <f>IF('Testing information'!V319="AM","K","")</f>
        <v/>
      </c>
      <c r="M302" t="str">
        <f>IF('Testing information'!W319="NH","K","")</f>
        <v/>
      </c>
      <c r="N302" t="str">
        <f>IF('Testing information'!X319="CA","K","")</f>
        <v/>
      </c>
      <c r="O302" t="str">
        <f>IF('Testing information'!Y319="DD","K","")</f>
        <v/>
      </c>
      <c r="P302" t="str">
        <f>IF('Testing information'!AA319="PHA","K","")</f>
        <v/>
      </c>
      <c r="Q302" t="str">
        <f>IF('Testing information'!Z319="TH","K","")</f>
        <v/>
      </c>
      <c r="R302" t="str">
        <f>IF('Testing information'!AB319="OS","K","")</f>
        <v/>
      </c>
      <c r="S302" t="str">
        <f>IF('Testing information'!AR319="OH","K","")</f>
        <v/>
      </c>
      <c r="T302" s="23" t="str">
        <f>IF('Testing information'!Q319="","","K")</f>
        <v/>
      </c>
      <c r="U302" t="str">
        <f>IF('Testing information'!AQ319="RC","K","")</f>
        <v/>
      </c>
      <c r="V302" s="23" t="str">
        <f>IF('Testing information'!P319="","","K")</f>
        <v/>
      </c>
      <c r="W302" t="str">
        <f>IF('Testing information'!AS319="BVD","K","")</f>
        <v/>
      </c>
      <c r="X302" t="str">
        <f>IF('Testing information'!AP319="DL","K","")</f>
        <v/>
      </c>
      <c r="Y302" t="str">
        <f>IF('Testing information'!AM319="PV","K","")</f>
        <v/>
      </c>
      <c r="Z302" t="str">
        <f t="shared" si="19"/>
        <v/>
      </c>
      <c r="AA302" s="29" t="str">
        <f t="shared" si="16"/>
        <v/>
      </c>
      <c r="AB302" t="str">
        <f>IF('Testing information'!AJ319="GGP-HD","K","")</f>
        <v/>
      </c>
      <c r="AC302" t="str">
        <f>IF('Testing information'!AK319="GGP-LD","K","")</f>
        <v/>
      </c>
      <c r="AD302" t="str">
        <f>IF('Testing information'!AK319="CHR","K","")</f>
        <v/>
      </c>
      <c r="AE302" t="str">
        <f>IF('Testing information'!AL319="GGP-uLD","K","")</f>
        <v/>
      </c>
      <c r="AF302" t="str">
        <f>IF('Testing information'!BA319="Run Panel","DP2","")</f>
        <v/>
      </c>
      <c r="AG302" t="str">
        <f t="shared" si="17"/>
        <v/>
      </c>
      <c r="AH302" s="28" t="str">
        <f t="shared" si="18"/>
        <v/>
      </c>
    </row>
    <row r="303" spans="1:34" ht="14.85" customHeight="1">
      <c r="A303" s="25" t="str">
        <f>IF('Testing information'!AE320="X",'Request Testing'!$C$10,"")</f>
        <v/>
      </c>
      <c r="B303" s="26" t="str">
        <f>IF('Testing information'!AM320="","",A303)</f>
        <v/>
      </c>
      <c r="C303" t="str">
        <f>IF('Testing information'!G320&gt;0,'Testing information'!G320,"")</f>
        <v/>
      </c>
      <c r="D303" s="23" t="str">
        <f>IF('Request Testing'!G320&lt;1,'Testing information'!B320,"")</f>
        <v/>
      </c>
      <c r="E303" t="str">
        <f>IF('Request Testing'!G320&lt;1,'Testing information'!AF320,"")</f>
        <v/>
      </c>
      <c r="F303" s="23" t="str">
        <f>IF(OR('Request Testing'!L320&gt;0,'Request Testing'!M320&gt;0,'Request Testing'!N320&gt;0,'Request Testing'!O320&gt;0),'Request Testing'!I320,"")</f>
        <v/>
      </c>
      <c r="G303" s="23" t="str">
        <f>IF('Testing information'!J320="","",'Testing information'!J320)</f>
        <v/>
      </c>
      <c r="H303" s="23" t="str">
        <f>IF(OR('Request Testing'!L320&gt;0,'Request Testing'!M320&gt;0,'Request Testing'!N320&gt;0,'Request Testing'!O320&gt;0),'Request Testing'!K320,"")</f>
        <v/>
      </c>
      <c r="I303" s="210" t="str">
        <f>IF('Testing information'!A320&gt;0,'Testing information'!A320,"")</f>
        <v/>
      </c>
      <c r="J303" s="27" t="str">
        <f>IF('Testing information'!AG320="BLOOD CARD","B",IF('Testing information'!AH320="Hair Card","H",IF('Testing information'!AI320="AllFlex Tags","T","")))</f>
        <v/>
      </c>
      <c r="K303" s="28" t="str">
        <f>IF('Request Testing'!J320&gt;0,IF(OR(Y303="K",AA303="K"),(CONCATENATE(AH303," ALTS ",'Request Testing'!J320))),AH303)</f>
        <v/>
      </c>
      <c r="L303" t="str">
        <f>IF('Testing information'!V320="AM","K","")</f>
        <v/>
      </c>
      <c r="M303" t="str">
        <f>IF('Testing information'!W320="NH","K","")</f>
        <v/>
      </c>
      <c r="N303" t="str">
        <f>IF('Testing information'!X320="CA","K","")</f>
        <v/>
      </c>
      <c r="O303" t="str">
        <f>IF('Testing information'!Y320="DD","K","")</f>
        <v/>
      </c>
      <c r="P303" t="str">
        <f>IF('Testing information'!AA320="PHA","K","")</f>
        <v/>
      </c>
      <c r="Q303" t="str">
        <f>IF('Testing information'!Z320="TH","K","")</f>
        <v/>
      </c>
      <c r="R303" t="str">
        <f>IF('Testing information'!AB320="OS","K","")</f>
        <v/>
      </c>
      <c r="S303" t="str">
        <f>IF('Testing information'!AR320="OH","K","")</f>
        <v/>
      </c>
      <c r="T303" s="23" t="str">
        <f>IF('Testing information'!Q320="","","K")</f>
        <v/>
      </c>
      <c r="U303" t="str">
        <f>IF('Testing information'!AQ320="RC","K","")</f>
        <v/>
      </c>
      <c r="V303" s="23" t="str">
        <f>IF('Testing information'!P320="","","K")</f>
        <v/>
      </c>
      <c r="W303" t="str">
        <f>IF('Testing information'!AS320="BVD","K","")</f>
        <v/>
      </c>
      <c r="X303" t="str">
        <f>IF('Testing information'!AP320="DL","K","")</f>
        <v/>
      </c>
      <c r="Y303" t="str">
        <f>IF('Testing information'!AM320="PV","K","")</f>
        <v/>
      </c>
      <c r="Z303" t="str">
        <f t="shared" si="19"/>
        <v/>
      </c>
      <c r="AA303" s="29" t="str">
        <f t="shared" si="16"/>
        <v/>
      </c>
      <c r="AB303" t="str">
        <f>IF('Testing information'!AJ320="GGP-HD","K","")</f>
        <v/>
      </c>
      <c r="AC303" t="str">
        <f>IF('Testing information'!AK320="GGP-LD","K","")</f>
        <v/>
      </c>
      <c r="AD303" t="str">
        <f>IF('Testing information'!AK320="CHR","K","")</f>
        <v/>
      </c>
      <c r="AE303" t="str">
        <f>IF('Testing information'!AL320="GGP-uLD","K","")</f>
        <v/>
      </c>
      <c r="AF303" t="str">
        <f>IF('Testing information'!BA320="Run Panel","DP2","")</f>
        <v/>
      </c>
      <c r="AG303" t="str">
        <f t="shared" si="17"/>
        <v/>
      </c>
      <c r="AH303" s="28" t="str">
        <f t="shared" si="18"/>
        <v/>
      </c>
    </row>
    <row r="304" spans="1:34" ht="14.85" customHeight="1">
      <c r="A304" s="25" t="str">
        <f>IF('Testing information'!AE321="X",'Request Testing'!$C$10,"")</f>
        <v/>
      </c>
      <c r="B304" s="26" t="str">
        <f>IF('Testing information'!AM321="","",A304)</f>
        <v/>
      </c>
      <c r="C304" t="str">
        <f>IF('Testing information'!G321&gt;0,'Testing information'!G321,"")</f>
        <v/>
      </c>
      <c r="D304" s="23" t="str">
        <f>IF('Request Testing'!G321&lt;1,'Testing information'!B321,"")</f>
        <v/>
      </c>
      <c r="E304" t="str">
        <f>IF('Request Testing'!G321&lt;1,'Testing information'!AF321,"")</f>
        <v/>
      </c>
      <c r="F304" s="23" t="str">
        <f>IF(OR('Request Testing'!L321&gt;0,'Request Testing'!M321&gt;0,'Request Testing'!N321&gt;0,'Request Testing'!O321&gt;0),'Request Testing'!I321,"")</f>
        <v/>
      </c>
      <c r="G304" s="23" t="str">
        <f>IF('Testing information'!J321="","",'Testing information'!J321)</f>
        <v/>
      </c>
      <c r="H304" s="23" t="str">
        <f>IF(OR('Request Testing'!L321&gt;0,'Request Testing'!M321&gt;0,'Request Testing'!N321&gt;0,'Request Testing'!O321&gt;0),'Request Testing'!K321,"")</f>
        <v/>
      </c>
      <c r="I304" s="210" t="str">
        <f>IF('Testing information'!A321&gt;0,'Testing information'!A321,"")</f>
        <v/>
      </c>
      <c r="J304" s="27" t="str">
        <f>IF('Testing information'!AG321="BLOOD CARD","B",IF('Testing information'!AH321="Hair Card","H",IF('Testing information'!AI321="AllFlex Tags","T","")))</f>
        <v/>
      </c>
      <c r="K304" s="28" t="str">
        <f>IF('Request Testing'!J321&gt;0,IF(OR(Y304="K",AA304="K"),(CONCATENATE(AH304," ALTS ",'Request Testing'!J321))),AH304)</f>
        <v/>
      </c>
      <c r="L304" t="str">
        <f>IF('Testing information'!V321="AM","K","")</f>
        <v/>
      </c>
      <c r="M304" t="str">
        <f>IF('Testing information'!W321="NH","K","")</f>
        <v/>
      </c>
      <c r="N304" t="str">
        <f>IF('Testing information'!X321="CA","K","")</f>
        <v/>
      </c>
      <c r="O304" t="str">
        <f>IF('Testing information'!Y321="DD","K","")</f>
        <v/>
      </c>
      <c r="P304" t="str">
        <f>IF('Testing information'!AA321="PHA","K","")</f>
        <v/>
      </c>
      <c r="Q304" t="str">
        <f>IF('Testing information'!Z321="TH","K","")</f>
        <v/>
      </c>
      <c r="R304" t="str">
        <f>IF('Testing information'!AB321="OS","K","")</f>
        <v/>
      </c>
      <c r="S304" t="str">
        <f>IF('Testing information'!AR321="OH","K","")</f>
        <v/>
      </c>
      <c r="T304" s="23" t="str">
        <f>IF('Testing information'!Q321="","","K")</f>
        <v/>
      </c>
      <c r="U304" t="str">
        <f>IF('Testing information'!AQ321="RC","K","")</f>
        <v/>
      </c>
      <c r="V304" s="23" t="str">
        <f>IF('Testing information'!P321="","","K")</f>
        <v/>
      </c>
      <c r="W304" t="str">
        <f>IF('Testing information'!AS321="BVD","K","")</f>
        <v/>
      </c>
      <c r="X304" t="str">
        <f>IF('Testing information'!AP321="DL","K","")</f>
        <v/>
      </c>
      <c r="Y304" t="str">
        <f>IF('Testing information'!AM321="PV","K","")</f>
        <v/>
      </c>
      <c r="Z304" t="str">
        <f t="shared" si="19"/>
        <v/>
      </c>
      <c r="AA304" s="29" t="str">
        <f t="shared" si="16"/>
        <v/>
      </c>
      <c r="AB304" t="str">
        <f>IF('Testing information'!AJ321="GGP-HD","K","")</f>
        <v/>
      </c>
      <c r="AC304" t="str">
        <f>IF('Testing information'!AK321="GGP-LD","K","")</f>
        <v/>
      </c>
      <c r="AD304" t="str">
        <f>IF('Testing information'!AK321="CHR","K","")</f>
        <v/>
      </c>
      <c r="AE304" t="str">
        <f>IF('Testing information'!AL321="GGP-uLD","K","")</f>
        <v/>
      </c>
      <c r="AF304" t="str">
        <f>IF('Testing information'!BA321="Run Panel","DP2","")</f>
        <v/>
      </c>
      <c r="AG304" t="str">
        <f t="shared" si="17"/>
        <v/>
      </c>
      <c r="AH304" s="28" t="str">
        <f t="shared" si="18"/>
        <v/>
      </c>
    </row>
    <row r="305" spans="1:34" ht="14.85" customHeight="1">
      <c r="A305" s="25" t="str">
        <f>IF('Testing information'!AE322="X",'Request Testing'!$C$10,"")</f>
        <v/>
      </c>
      <c r="B305" s="26" t="str">
        <f>IF('Testing information'!AM322="","",A305)</f>
        <v/>
      </c>
      <c r="C305" t="str">
        <f>IF('Testing information'!G322&gt;0,'Testing information'!G322,"")</f>
        <v/>
      </c>
      <c r="D305" s="23" t="str">
        <f>IF('Request Testing'!G322&lt;1,'Testing information'!B322,"")</f>
        <v/>
      </c>
      <c r="E305" t="str">
        <f>IF('Request Testing'!G322&lt;1,'Testing information'!AF322,"")</f>
        <v/>
      </c>
      <c r="F305" s="23" t="str">
        <f>IF(OR('Request Testing'!L322&gt;0,'Request Testing'!M322&gt;0,'Request Testing'!N322&gt;0,'Request Testing'!O322&gt;0),'Request Testing'!I322,"")</f>
        <v/>
      </c>
      <c r="G305" s="23" t="str">
        <f>IF('Testing information'!J322="","",'Testing information'!J322)</f>
        <v/>
      </c>
      <c r="H305" s="23" t="str">
        <f>IF(OR('Request Testing'!L322&gt;0,'Request Testing'!M322&gt;0,'Request Testing'!N322&gt;0,'Request Testing'!O322&gt;0),'Request Testing'!K322,"")</f>
        <v/>
      </c>
      <c r="I305" s="210" t="str">
        <f>IF('Testing information'!A322&gt;0,'Testing information'!A322,"")</f>
        <v/>
      </c>
      <c r="J305" s="27" t="str">
        <f>IF('Testing information'!AG322="BLOOD CARD","B",IF('Testing information'!AH322="Hair Card","H",IF('Testing information'!AI322="AllFlex Tags","T","")))</f>
        <v/>
      </c>
      <c r="K305" s="28" t="str">
        <f>IF('Request Testing'!J322&gt;0,IF(OR(Y305="K",AA305="K"),(CONCATENATE(AH305," ALTS ",'Request Testing'!J322))),AH305)</f>
        <v/>
      </c>
      <c r="L305" t="str">
        <f>IF('Testing information'!V322="AM","K","")</f>
        <v/>
      </c>
      <c r="M305" t="str">
        <f>IF('Testing information'!W322="NH","K","")</f>
        <v/>
      </c>
      <c r="N305" t="str">
        <f>IF('Testing information'!X322="CA","K","")</f>
        <v/>
      </c>
      <c r="O305" t="str">
        <f>IF('Testing information'!Y322="DD","K","")</f>
        <v/>
      </c>
      <c r="P305" t="str">
        <f>IF('Testing information'!AA322="PHA","K","")</f>
        <v/>
      </c>
      <c r="Q305" t="str">
        <f>IF('Testing information'!Z322="TH","K","")</f>
        <v/>
      </c>
      <c r="R305" t="str">
        <f>IF('Testing information'!AB322="OS","K","")</f>
        <v/>
      </c>
      <c r="S305" t="str">
        <f>IF('Testing information'!AR322="OH","K","")</f>
        <v/>
      </c>
      <c r="T305" s="23" t="str">
        <f>IF('Testing information'!Q322="","","K")</f>
        <v/>
      </c>
      <c r="U305" t="str">
        <f>IF('Testing information'!AQ322="RC","K","")</f>
        <v/>
      </c>
      <c r="V305" s="23" t="str">
        <f>IF('Testing information'!P322="","","K")</f>
        <v/>
      </c>
      <c r="W305" t="str">
        <f>IF('Testing information'!AS322="BVD","K","")</f>
        <v/>
      </c>
      <c r="X305" t="str">
        <f>IF('Testing information'!AP322="DL","K","")</f>
        <v/>
      </c>
      <c r="Y305" t="str">
        <f>IF('Testing information'!AM322="PV","K","")</f>
        <v/>
      </c>
      <c r="Z305" t="str">
        <f t="shared" si="19"/>
        <v/>
      </c>
      <c r="AA305" s="29" t="str">
        <f t="shared" si="16"/>
        <v/>
      </c>
      <c r="AB305" t="str">
        <f>IF('Testing information'!AJ322="GGP-HD","K","")</f>
        <v/>
      </c>
      <c r="AC305" t="str">
        <f>IF('Testing information'!AK322="GGP-LD","K","")</f>
        <v/>
      </c>
      <c r="AD305" t="str">
        <f>IF('Testing information'!AK322="CHR","K","")</f>
        <v/>
      </c>
      <c r="AE305" t="str">
        <f>IF('Testing information'!AL322="GGP-uLD","K","")</f>
        <v/>
      </c>
      <c r="AF305" t="str">
        <f>IF('Testing information'!BA322="Run Panel","DP2","")</f>
        <v/>
      </c>
      <c r="AG305" t="str">
        <f t="shared" si="17"/>
        <v/>
      </c>
      <c r="AH305" s="28" t="str">
        <f t="shared" si="18"/>
        <v/>
      </c>
    </row>
    <row r="306" spans="1:34" ht="14.85" customHeight="1">
      <c r="A306" s="25" t="str">
        <f>IF('Testing information'!AE323="X",'Request Testing'!$C$10,"")</f>
        <v/>
      </c>
      <c r="B306" s="26" t="str">
        <f>IF('Testing information'!AM323="","",A306)</f>
        <v/>
      </c>
      <c r="C306" t="str">
        <f>IF('Testing information'!G323&gt;0,'Testing information'!G323,"")</f>
        <v/>
      </c>
      <c r="D306" s="23" t="str">
        <f>IF('Request Testing'!G323&lt;1,'Testing information'!B323,"")</f>
        <v/>
      </c>
      <c r="E306" t="str">
        <f>IF('Request Testing'!G323&lt;1,'Testing information'!AF323,"")</f>
        <v/>
      </c>
      <c r="F306" s="23" t="str">
        <f>IF(OR('Request Testing'!L323&gt;0,'Request Testing'!M323&gt;0,'Request Testing'!N323&gt;0,'Request Testing'!O323&gt;0),'Request Testing'!I323,"")</f>
        <v/>
      </c>
      <c r="G306" s="23" t="str">
        <f>IF('Testing information'!J323="","",'Testing information'!J323)</f>
        <v/>
      </c>
      <c r="H306" s="23" t="str">
        <f>IF(OR('Request Testing'!L323&gt;0,'Request Testing'!M323&gt;0,'Request Testing'!N323&gt;0,'Request Testing'!O323&gt;0),'Request Testing'!K323,"")</f>
        <v/>
      </c>
      <c r="I306" s="210" t="str">
        <f>IF('Testing information'!A323&gt;0,'Testing information'!A323,"")</f>
        <v/>
      </c>
      <c r="J306" s="27" t="str">
        <f>IF('Testing information'!AG323="BLOOD CARD","B",IF('Testing information'!AH323="Hair Card","H",IF('Testing information'!AI323="AllFlex Tags","T","")))</f>
        <v/>
      </c>
      <c r="K306" s="28" t="str">
        <f>IF('Request Testing'!J323&gt;0,IF(OR(Y306="K",AA306="K"),(CONCATENATE(AH306," ALTS ",'Request Testing'!J323))),AH306)</f>
        <v/>
      </c>
      <c r="L306" t="str">
        <f>IF('Testing information'!V323="AM","K","")</f>
        <v/>
      </c>
      <c r="M306" t="str">
        <f>IF('Testing information'!W323="NH","K","")</f>
        <v/>
      </c>
      <c r="N306" t="str">
        <f>IF('Testing information'!X323="CA","K","")</f>
        <v/>
      </c>
      <c r="O306" t="str">
        <f>IF('Testing information'!Y323="DD","K","")</f>
        <v/>
      </c>
      <c r="P306" t="str">
        <f>IF('Testing information'!AA323="PHA","K","")</f>
        <v/>
      </c>
      <c r="Q306" t="str">
        <f>IF('Testing information'!Z323="TH","K","")</f>
        <v/>
      </c>
      <c r="R306" t="str">
        <f>IF('Testing information'!AB323="OS","K","")</f>
        <v/>
      </c>
      <c r="S306" t="str">
        <f>IF('Testing information'!AR323="OH","K","")</f>
        <v/>
      </c>
      <c r="T306" s="23" t="str">
        <f>IF('Testing information'!Q323="","","K")</f>
        <v/>
      </c>
      <c r="U306" t="str">
        <f>IF('Testing information'!AQ323="RC","K","")</f>
        <v/>
      </c>
      <c r="V306" s="23" t="str">
        <f>IF('Testing information'!P323="","","K")</f>
        <v/>
      </c>
      <c r="W306" t="str">
        <f>IF('Testing information'!AS323="BVD","K","")</f>
        <v/>
      </c>
      <c r="X306" t="str">
        <f>IF('Testing information'!AP323="DL","K","")</f>
        <v/>
      </c>
      <c r="Y306" t="str">
        <f>IF('Testing information'!AM323="PV","K","")</f>
        <v/>
      </c>
      <c r="Z306" t="str">
        <f t="shared" si="19"/>
        <v/>
      </c>
      <c r="AA306" s="29" t="str">
        <f t="shared" si="16"/>
        <v/>
      </c>
      <c r="AB306" t="str">
        <f>IF('Testing information'!AJ323="GGP-HD","K","")</f>
        <v/>
      </c>
      <c r="AC306" t="str">
        <f>IF('Testing information'!AK323="GGP-LD","K","")</f>
        <v/>
      </c>
      <c r="AD306" t="str">
        <f>IF('Testing information'!AK323="CHR","K","")</f>
        <v/>
      </c>
      <c r="AE306" t="str">
        <f>IF('Testing information'!AL323="GGP-uLD","K","")</f>
        <v/>
      </c>
      <c r="AF306" t="str">
        <f>IF('Testing information'!BA323="Run Panel","DP2","")</f>
        <v/>
      </c>
      <c r="AG306" t="str">
        <f t="shared" si="17"/>
        <v/>
      </c>
      <c r="AH306" s="28" t="str">
        <f t="shared" si="18"/>
        <v/>
      </c>
    </row>
    <row r="307" spans="1:34" ht="14.85" customHeight="1">
      <c r="A307" s="25" t="str">
        <f>IF('Testing information'!AE324="X",'Request Testing'!$C$10,"")</f>
        <v/>
      </c>
      <c r="B307" s="26" t="str">
        <f>IF('Testing information'!AM324="","",A307)</f>
        <v/>
      </c>
      <c r="C307" t="str">
        <f>IF('Testing information'!G324&gt;0,'Testing information'!G324,"")</f>
        <v/>
      </c>
      <c r="D307" s="23" t="str">
        <f>IF('Request Testing'!G324&lt;1,'Testing information'!B324,"")</f>
        <v/>
      </c>
      <c r="E307" t="str">
        <f>IF('Request Testing'!G324&lt;1,'Testing information'!AF324,"")</f>
        <v/>
      </c>
      <c r="F307" s="23" t="str">
        <f>IF(OR('Request Testing'!L324&gt;0,'Request Testing'!M324&gt;0,'Request Testing'!N324&gt;0,'Request Testing'!O324&gt;0),'Request Testing'!I324,"")</f>
        <v/>
      </c>
      <c r="G307" s="23" t="str">
        <f>IF('Testing information'!J324="","",'Testing information'!J324)</f>
        <v/>
      </c>
      <c r="H307" s="23" t="str">
        <f>IF(OR('Request Testing'!L324&gt;0,'Request Testing'!M324&gt;0,'Request Testing'!N324&gt;0,'Request Testing'!O324&gt;0),'Request Testing'!K324,"")</f>
        <v/>
      </c>
      <c r="I307" s="210" t="str">
        <f>IF('Testing information'!A324&gt;0,'Testing information'!A324,"")</f>
        <v/>
      </c>
      <c r="J307" s="27" t="str">
        <f>IF('Testing information'!AG324="BLOOD CARD","B",IF('Testing information'!AH324="Hair Card","H",IF('Testing information'!AI324="AllFlex Tags","T","")))</f>
        <v/>
      </c>
      <c r="K307" s="28" t="str">
        <f>IF('Request Testing'!J324&gt;0,IF(OR(Y307="K",AA307="K"),(CONCATENATE(AH307," ALTS ",'Request Testing'!J324))),AH307)</f>
        <v/>
      </c>
      <c r="L307" t="str">
        <f>IF('Testing information'!V324="AM","K","")</f>
        <v/>
      </c>
      <c r="M307" t="str">
        <f>IF('Testing information'!W324="NH","K","")</f>
        <v/>
      </c>
      <c r="N307" t="str">
        <f>IF('Testing information'!X324="CA","K","")</f>
        <v/>
      </c>
      <c r="O307" t="str">
        <f>IF('Testing information'!Y324="DD","K","")</f>
        <v/>
      </c>
      <c r="P307" t="str">
        <f>IF('Testing information'!AA324="PHA","K","")</f>
        <v/>
      </c>
      <c r="Q307" t="str">
        <f>IF('Testing information'!Z324="TH","K","")</f>
        <v/>
      </c>
      <c r="R307" t="str">
        <f>IF('Testing information'!AB324="OS","K","")</f>
        <v/>
      </c>
      <c r="S307" t="str">
        <f>IF('Testing information'!AR324="OH","K","")</f>
        <v/>
      </c>
      <c r="T307" s="23" t="str">
        <f>IF('Testing information'!Q324="","","K")</f>
        <v/>
      </c>
      <c r="U307" t="str">
        <f>IF('Testing information'!AQ324="RC","K","")</f>
        <v/>
      </c>
      <c r="V307" s="23" t="str">
        <f>IF('Testing information'!P324="","","K")</f>
        <v/>
      </c>
      <c r="W307" t="str">
        <f>IF('Testing information'!AS324="BVD","K","")</f>
        <v/>
      </c>
      <c r="X307" t="str">
        <f>IF('Testing information'!AP324="DL","K","")</f>
        <v/>
      </c>
      <c r="Y307" t="str">
        <f>IF('Testing information'!AM324="PV","K","")</f>
        <v/>
      </c>
      <c r="Z307" t="str">
        <f t="shared" si="19"/>
        <v/>
      </c>
      <c r="AA307" s="29" t="str">
        <f t="shared" si="16"/>
        <v/>
      </c>
      <c r="AB307" t="str">
        <f>IF('Testing information'!AJ324="GGP-HD","K","")</f>
        <v/>
      </c>
      <c r="AC307" t="str">
        <f>IF('Testing information'!AK324="GGP-LD","K","")</f>
        <v/>
      </c>
      <c r="AD307" t="str">
        <f>IF('Testing information'!AK324="CHR","K","")</f>
        <v/>
      </c>
      <c r="AE307" t="str">
        <f>IF('Testing information'!AL324="GGP-uLD","K","")</f>
        <v/>
      </c>
      <c r="AF307" t="str">
        <f>IF('Testing information'!BA324="Run Panel","DP2","")</f>
        <v/>
      </c>
      <c r="AG307" t="str">
        <f t="shared" si="17"/>
        <v/>
      </c>
      <c r="AH307" s="28" t="str">
        <f t="shared" si="18"/>
        <v/>
      </c>
    </row>
    <row r="308" spans="1:34" ht="14.85" customHeight="1">
      <c r="A308" s="25" t="str">
        <f>IF('Testing information'!AE325="X",'Request Testing'!$C$10,"")</f>
        <v/>
      </c>
      <c r="B308" s="26" t="str">
        <f>IF('Testing information'!AM325="","",A308)</f>
        <v/>
      </c>
      <c r="C308" t="str">
        <f>IF('Testing information'!G325&gt;0,'Testing information'!G325,"")</f>
        <v/>
      </c>
      <c r="D308" s="23" t="str">
        <f>IF('Request Testing'!G325&lt;1,'Testing information'!B325,"")</f>
        <v/>
      </c>
      <c r="E308" t="str">
        <f>IF('Request Testing'!G325&lt;1,'Testing information'!AF325,"")</f>
        <v/>
      </c>
      <c r="F308" s="23" t="str">
        <f>IF(OR('Request Testing'!L325&gt;0,'Request Testing'!M325&gt;0,'Request Testing'!N325&gt;0,'Request Testing'!O325&gt;0),'Request Testing'!I325,"")</f>
        <v/>
      </c>
      <c r="G308" s="23" t="str">
        <f>IF('Testing information'!J325="","",'Testing information'!J325)</f>
        <v/>
      </c>
      <c r="H308" s="23" t="str">
        <f>IF(OR('Request Testing'!L325&gt;0,'Request Testing'!M325&gt;0,'Request Testing'!N325&gt;0,'Request Testing'!O325&gt;0),'Request Testing'!K325,"")</f>
        <v/>
      </c>
      <c r="I308" s="210" t="str">
        <f>IF('Testing information'!A325&gt;0,'Testing information'!A325,"")</f>
        <v/>
      </c>
      <c r="J308" s="27" t="str">
        <f>IF('Testing information'!AG325="BLOOD CARD","B",IF('Testing information'!AH325="Hair Card","H",IF('Testing information'!AI325="AllFlex Tags","T","")))</f>
        <v/>
      </c>
      <c r="K308" s="28" t="str">
        <f>IF('Request Testing'!J325&gt;0,IF(OR(Y308="K",AA308="K"),(CONCATENATE(AH308," ALTS ",'Request Testing'!J325))),AH308)</f>
        <v/>
      </c>
      <c r="L308" t="str">
        <f>IF('Testing information'!V325="AM","K","")</f>
        <v/>
      </c>
      <c r="M308" t="str">
        <f>IF('Testing information'!W325="NH","K","")</f>
        <v/>
      </c>
      <c r="N308" t="str">
        <f>IF('Testing information'!X325="CA","K","")</f>
        <v/>
      </c>
      <c r="O308" t="str">
        <f>IF('Testing information'!Y325="DD","K","")</f>
        <v/>
      </c>
      <c r="P308" t="str">
        <f>IF('Testing information'!AA325="PHA","K","")</f>
        <v/>
      </c>
      <c r="Q308" t="str">
        <f>IF('Testing information'!Z325="TH","K","")</f>
        <v/>
      </c>
      <c r="R308" t="str">
        <f>IF('Testing information'!AB325="OS","K","")</f>
        <v/>
      </c>
      <c r="S308" t="str">
        <f>IF('Testing information'!AR325="OH","K","")</f>
        <v/>
      </c>
      <c r="T308" s="23" t="str">
        <f>IF('Testing information'!Q325="","","K")</f>
        <v/>
      </c>
      <c r="U308" t="str">
        <f>IF('Testing information'!AQ325="RC","K","")</f>
        <v/>
      </c>
      <c r="V308" s="23" t="str">
        <f>IF('Testing information'!P325="","","K")</f>
        <v/>
      </c>
      <c r="W308" t="str">
        <f>IF('Testing information'!AS325="BVD","K","")</f>
        <v/>
      </c>
      <c r="X308" t="str">
        <f>IF('Testing information'!AP325="DL","K","")</f>
        <v/>
      </c>
      <c r="Y308" t="str">
        <f>IF('Testing information'!AM325="PV","K","")</f>
        <v/>
      </c>
      <c r="Z308" t="str">
        <f t="shared" si="19"/>
        <v/>
      </c>
      <c r="AA308" s="29" t="str">
        <f t="shared" si="16"/>
        <v/>
      </c>
      <c r="AB308" t="str">
        <f>IF('Testing information'!AJ325="GGP-HD","K","")</f>
        <v/>
      </c>
      <c r="AC308" t="str">
        <f>IF('Testing information'!AK325="GGP-LD","K","")</f>
        <v/>
      </c>
      <c r="AD308" t="str">
        <f>IF('Testing information'!AK325="CHR","K","")</f>
        <v/>
      </c>
      <c r="AE308" t="str">
        <f>IF('Testing information'!AL325="GGP-uLD","K","")</f>
        <v/>
      </c>
      <c r="AF308" t="str">
        <f>IF('Testing information'!BA325="Run Panel","DP2","")</f>
        <v/>
      </c>
      <c r="AG308" t="str">
        <f t="shared" si="17"/>
        <v/>
      </c>
      <c r="AH308" s="28" t="str">
        <f t="shared" si="18"/>
        <v/>
      </c>
    </row>
    <row r="309" spans="1:34" ht="14.85" customHeight="1">
      <c r="A309" s="25" t="str">
        <f>IF('Testing information'!AE326="X",'Request Testing'!$C$10,"")</f>
        <v/>
      </c>
      <c r="B309" s="26" t="str">
        <f>IF('Testing information'!AM326="","",A309)</f>
        <v/>
      </c>
      <c r="C309" t="str">
        <f>IF('Testing information'!G326&gt;0,'Testing information'!G326,"")</f>
        <v/>
      </c>
      <c r="D309" s="23" t="str">
        <f>IF('Request Testing'!G326&lt;1,'Testing information'!B326,"")</f>
        <v/>
      </c>
      <c r="E309" t="str">
        <f>IF('Request Testing'!G326&lt;1,'Testing information'!AF326,"")</f>
        <v/>
      </c>
      <c r="F309" s="23" t="str">
        <f>IF(OR('Request Testing'!L326&gt;0,'Request Testing'!M326&gt;0,'Request Testing'!N326&gt;0,'Request Testing'!O326&gt;0),'Request Testing'!I326,"")</f>
        <v/>
      </c>
      <c r="G309" s="23" t="str">
        <f>IF('Testing information'!J326="","",'Testing information'!J326)</f>
        <v/>
      </c>
      <c r="H309" s="23" t="str">
        <f>IF(OR('Request Testing'!L326&gt;0,'Request Testing'!M326&gt;0,'Request Testing'!N326&gt;0,'Request Testing'!O326&gt;0),'Request Testing'!K326,"")</f>
        <v/>
      </c>
      <c r="I309" s="210" t="str">
        <f>IF('Testing information'!A326&gt;0,'Testing information'!A326,"")</f>
        <v/>
      </c>
      <c r="J309" s="27" t="str">
        <f>IF('Testing information'!AG326="BLOOD CARD","B",IF('Testing information'!AH326="Hair Card","H",IF('Testing information'!AI326="AllFlex Tags","T","")))</f>
        <v/>
      </c>
      <c r="K309" s="28" t="str">
        <f>IF('Request Testing'!J326&gt;0,IF(OR(Y309="K",AA309="K"),(CONCATENATE(AH309," ALTS ",'Request Testing'!J326))),AH309)</f>
        <v/>
      </c>
      <c r="L309" t="str">
        <f>IF('Testing information'!V326="AM","K","")</f>
        <v/>
      </c>
      <c r="M309" t="str">
        <f>IF('Testing information'!W326="NH","K","")</f>
        <v/>
      </c>
      <c r="N309" t="str">
        <f>IF('Testing information'!X326="CA","K","")</f>
        <v/>
      </c>
      <c r="O309" t="str">
        <f>IF('Testing information'!Y326="DD","K","")</f>
        <v/>
      </c>
      <c r="P309" t="str">
        <f>IF('Testing information'!AA326="PHA","K","")</f>
        <v/>
      </c>
      <c r="Q309" t="str">
        <f>IF('Testing information'!Z326="TH","K","")</f>
        <v/>
      </c>
      <c r="R309" t="str">
        <f>IF('Testing information'!AB326="OS","K","")</f>
        <v/>
      </c>
      <c r="S309" t="str">
        <f>IF('Testing information'!AR326="OH","K","")</f>
        <v/>
      </c>
      <c r="T309" s="23" t="str">
        <f>IF('Testing information'!Q326="","","K")</f>
        <v/>
      </c>
      <c r="U309" t="str">
        <f>IF('Testing information'!AQ326="RC","K","")</f>
        <v/>
      </c>
      <c r="V309" s="23" t="str">
        <f>IF('Testing information'!P326="","","K")</f>
        <v/>
      </c>
      <c r="W309" t="str">
        <f>IF('Testing information'!AS326="BVD","K","")</f>
        <v/>
      </c>
      <c r="X309" t="str">
        <f>IF('Testing information'!AP326="DL","K","")</f>
        <v/>
      </c>
      <c r="Y309" t="str">
        <f>IF('Testing information'!AM326="PV","K","")</f>
        <v/>
      </c>
      <c r="Z309" t="str">
        <f t="shared" si="19"/>
        <v/>
      </c>
      <c r="AA309" s="29" t="str">
        <f t="shared" si="16"/>
        <v/>
      </c>
      <c r="AB309" t="str">
        <f>IF('Testing information'!AJ326="GGP-HD","K","")</f>
        <v/>
      </c>
      <c r="AC309" t="str">
        <f>IF('Testing information'!AK326="GGP-LD","K","")</f>
        <v/>
      </c>
      <c r="AD309" t="str">
        <f>IF('Testing information'!AK326="CHR","K","")</f>
        <v/>
      </c>
      <c r="AE309" t="str">
        <f>IF('Testing information'!AL326="GGP-uLD","K","")</f>
        <v/>
      </c>
      <c r="AF309" t="str">
        <f>IF('Testing information'!BA326="Run Panel","DP2","")</f>
        <v/>
      </c>
      <c r="AG309" t="str">
        <f t="shared" si="17"/>
        <v/>
      </c>
      <c r="AH309" s="28" t="str">
        <f t="shared" si="18"/>
        <v/>
      </c>
    </row>
    <row r="310" spans="1:34" ht="14.85" customHeight="1">
      <c r="A310" s="25" t="str">
        <f>IF('Testing information'!AE327="X",'Request Testing'!$C$10,"")</f>
        <v/>
      </c>
      <c r="B310" s="26" t="str">
        <f>IF('Testing information'!AM327="","",A310)</f>
        <v/>
      </c>
      <c r="C310" t="str">
        <f>IF('Testing information'!G327&gt;0,'Testing information'!G327,"")</f>
        <v/>
      </c>
      <c r="D310" s="23" t="str">
        <f>IF('Request Testing'!G327&lt;1,'Testing information'!B327,"")</f>
        <v/>
      </c>
      <c r="E310" t="str">
        <f>IF('Request Testing'!G327&lt;1,'Testing information'!AF327,"")</f>
        <v/>
      </c>
      <c r="F310" s="23" t="str">
        <f>IF(OR('Request Testing'!L327&gt;0,'Request Testing'!M327&gt;0,'Request Testing'!N327&gt;0,'Request Testing'!O327&gt;0),'Request Testing'!I327,"")</f>
        <v/>
      </c>
      <c r="G310" s="23" t="str">
        <f>IF('Testing information'!J327="","",'Testing information'!J327)</f>
        <v/>
      </c>
      <c r="H310" s="23" t="str">
        <f>IF(OR('Request Testing'!L327&gt;0,'Request Testing'!M327&gt;0,'Request Testing'!N327&gt;0,'Request Testing'!O327&gt;0),'Request Testing'!K327,"")</f>
        <v/>
      </c>
      <c r="I310" s="210" t="str">
        <f>IF('Testing information'!A327&gt;0,'Testing information'!A327,"")</f>
        <v/>
      </c>
      <c r="J310" s="27" t="str">
        <f>IF('Testing information'!AG327="BLOOD CARD","B",IF('Testing information'!AH327="Hair Card","H",IF('Testing information'!AI327="AllFlex Tags","T","")))</f>
        <v/>
      </c>
      <c r="K310" s="28" t="str">
        <f>IF('Request Testing'!J327&gt;0,IF(OR(Y310="K",AA310="K"),(CONCATENATE(AH310," ALTS ",'Request Testing'!J327))),AH310)</f>
        <v/>
      </c>
      <c r="L310" t="str">
        <f>IF('Testing information'!V327="AM","K","")</f>
        <v/>
      </c>
      <c r="M310" t="str">
        <f>IF('Testing information'!W327="NH","K","")</f>
        <v/>
      </c>
      <c r="N310" t="str">
        <f>IF('Testing information'!X327="CA","K","")</f>
        <v/>
      </c>
      <c r="O310" t="str">
        <f>IF('Testing information'!Y327="DD","K","")</f>
        <v/>
      </c>
      <c r="P310" t="str">
        <f>IF('Testing information'!AA327="PHA","K","")</f>
        <v/>
      </c>
      <c r="Q310" t="str">
        <f>IF('Testing information'!Z327="TH","K","")</f>
        <v/>
      </c>
      <c r="R310" t="str">
        <f>IF('Testing information'!AB327="OS","K","")</f>
        <v/>
      </c>
      <c r="S310" t="str">
        <f>IF('Testing information'!AR327="OH","K","")</f>
        <v/>
      </c>
      <c r="T310" s="23" t="str">
        <f>IF('Testing information'!Q327="","","K")</f>
        <v/>
      </c>
      <c r="U310" t="str">
        <f>IF('Testing information'!AQ327="RC","K","")</f>
        <v/>
      </c>
      <c r="V310" s="23" t="str">
        <f>IF('Testing information'!P327="","","K")</f>
        <v/>
      </c>
      <c r="W310" t="str">
        <f>IF('Testing information'!AS327="BVD","K","")</f>
        <v/>
      </c>
      <c r="X310" t="str">
        <f>IF('Testing information'!AP327="DL","K","")</f>
        <v/>
      </c>
      <c r="Y310" t="str">
        <f>IF('Testing information'!AM327="PV","K","")</f>
        <v/>
      </c>
      <c r="Z310" t="str">
        <f t="shared" si="19"/>
        <v/>
      </c>
      <c r="AA310" s="29" t="str">
        <f t="shared" si="16"/>
        <v/>
      </c>
      <c r="AB310" t="str">
        <f>IF('Testing information'!AJ327="GGP-HD","K","")</f>
        <v/>
      </c>
      <c r="AC310" t="str">
        <f>IF('Testing information'!AK327="GGP-LD","K","")</f>
        <v/>
      </c>
      <c r="AD310" t="str">
        <f>IF('Testing information'!AK327="CHR","K","")</f>
        <v/>
      </c>
      <c r="AE310" t="str">
        <f>IF('Testing information'!AL327="GGP-uLD","K","")</f>
        <v/>
      </c>
      <c r="AF310" t="str">
        <f>IF('Testing information'!BA327="Run Panel","DP2","")</f>
        <v/>
      </c>
      <c r="AG310" t="str">
        <f t="shared" si="17"/>
        <v/>
      </c>
      <c r="AH310" s="28" t="str">
        <f t="shared" si="18"/>
        <v/>
      </c>
    </row>
    <row r="311" spans="1:34" ht="14.85" customHeight="1">
      <c r="A311" s="25" t="str">
        <f>IF('Testing information'!AE328="X",'Request Testing'!$C$10,"")</f>
        <v/>
      </c>
      <c r="B311" s="26" t="str">
        <f>IF('Testing information'!AM328="","",A311)</f>
        <v/>
      </c>
      <c r="C311" t="str">
        <f>IF('Testing information'!G328&gt;0,'Testing information'!G328,"")</f>
        <v/>
      </c>
      <c r="D311" s="23" t="str">
        <f>IF('Request Testing'!G328&lt;1,'Testing information'!B328,"")</f>
        <v/>
      </c>
      <c r="E311" t="str">
        <f>IF('Request Testing'!G328&lt;1,'Testing information'!AF328,"")</f>
        <v/>
      </c>
      <c r="F311" s="23" t="str">
        <f>IF(OR('Request Testing'!L328&gt;0,'Request Testing'!M328&gt;0,'Request Testing'!N328&gt;0,'Request Testing'!O328&gt;0),'Request Testing'!I328,"")</f>
        <v/>
      </c>
      <c r="G311" s="23" t="str">
        <f>IF('Testing information'!J328="","",'Testing information'!J328)</f>
        <v/>
      </c>
      <c r="H311" s="23" t="str">
        <f>IF(OR('Request Testing'!L328&gt;0,'Request Testing'!M328&gt;0,'Request Testing'!N328&gt;0,'Request Testing'!O328&gt;0),'Request Testing'!K328,"")</f>
        <v/>
      </c>
      <c r="I311" s="210" t="str">
        <f>IF('Testing information'!A328&gt;0,'Testing information'!A328,"")</f>
        <v/>
      </c>
      <c r="J311" s="27" t="str">
        <f>IF('Testing information'!AG328="BLOOD CARD","B",IF('Testing information'!AH328="Hair Card","H",IF('Testing information'!AI328="AllFlex Tags","T","")))</f>
        <v/>
      </c>
      <c r="K311" s="28" t="str">
        <f>IF('Request Testing'!J328&gt;0,IF(OR(Y311="K",AA311="K"),(CONCATENATE(AH311," ALTS ",'Request Testing'!J328))),AH311)</f>
        <v/>
      </c>
      <c r="L311" t="str">
        <f>IF('Testing information'!V328="AM","K","")</f>
        <v/>
      </c>
      <c r="M311" t="str">
        <f>IF('Testing information'!W328="NH","K","")</f>
        <v/>
      </c>
      <c r="N311" t="str">
        <f>IF('Testing information'!X328="CA","K","")</f>
        <v/>
      </c>
      <c r="O311" t="str">
        <f>IF('Testing information'!Y328="DD","K","")</f>
        <v/>
      </c>
      <c r="P311" t="str">
        <f>IF('Testing information'!AA328="PHA","K","")</f>
        <v/>
      </c>
      <c r="Q311" t="str">
        <f>IF('Testing information'!Z328="TH","K","")</f>
        <v/>
      </c>
      <c r="R311" t="str">
        <f>IF('Testing information'!AB328="OS","K","")</f>
        <v/>
      </c>
      <c r="S311" t="str">
        <f>IF('Testing information'!AR328="OH","K","")</f>
        <v/>
      </c>
      <c r="T311" s="23" t="str">
        <f>IF('Testing information'!Q328="","","K")</f>
        <v/>
      </c>
      <c r="U311" t="str">
        <f>IF('Testing information'!AQ328="RC","K","")</f>
        <v/>
      </c>
      <c r="V311" s="23" t="str">
        <f>IF('Testing information'!P328="","","K")</f>
        <v/>
      </c>
      <c r="W311" t="str">
        <f>IF('Testing information'!AS328="BVD","K","")</f>
        <v/>
      </c>
      <c r="X311" t="str">
        <f>IF('Testing information'!AP328="DL","K","")</f>
        <v/>
      </c>
      <c r="Y311" t="str">
        <f>IF('Testing information'!AM328="PV","K","")</f>
        <v/>
      </c>
      <c r="Z311" t="str">
        <f t="shared" si="19"/>
        <v/>
      </c>
      <c r="AA311" s="29" t="str">
        <f t="shared" si="16"/>
        <v/>
      </c>
      <c r="AB311" t="str">
        <f>IF('Testing information'!AJ328="GGP-HD","K","")</f>
        <v/>
      </c>
      <c r="AC311" t="str">
        <f>IF('Testing information'!AK328="GGP-LD","K","")</f>
        <v/>
      </c>
      <c r="AD311" t="str">
        <f>IF('Testing information'!AK328="CHR","K","")</f>
        <v/>
      </c>
      <c r="AE311" t="str">
        <f>IF('Testing information'!AL328="GGP-uLD","K","")</f>
        <v/>
      </c>
      <c r="AF311" t="str">
        <f>IF('Testing information'!BA328="Run Panel","DP2","")</f>
        <v/>
      </c>
      <c r="AG311" t="str">
        <f t="shared" si="17"/>
        <v/>
      </c>
      <c r="AH311" s="28" t="str">
        <f t="shared" si="18"/>
        <v/>
      </c>
    </row>
    <row r="312" spans="1:34" ht="14.85" customHeight="1">
      <c r="A312" s="25" t="str">
        <f>IF('Testing information'!AE329="X",'Request Testing'!$C$10,"")</f>
        <v/>
      </c>
      <c r="B312" s="26" t="str">
        <f>IF('Testing information'!AM329="","",A312)</f>
        <v/>
      </c>
      <c r="C312" t="str">
        <f>IF('Testing information'!G329&gt;0,'Testing information'!G329,"")</f>
        <v/>
      </c>
      <c r="D312" s="23" t="str">
        <f>IF('Request Testing'!G329&lt;1,'Testing information'!B329,"")</f>
        <v/>
      </c>
      <c r="E312" t="str">
        <f>IF('Request Testing'!G329&lt;1,'Testing information'!AF329,"")</f>
        <v/>
      </c>
      <c r="F312" s="23" t="str">
        <f>IF(OR('Request Testing'!L329&gt;0,'Request Testing'!M329&gt;0,'Request Testing'!N329&gt;0,'Request Testing'!O329&gt;0),'Request Testing'!I329,"")</f>
        <v/>
      </c>
      <c r="G312" s="23" t="str">
        <f>IF('Testing information'!J329="","",'Testing information'!J329)</f>
        <v/>
      </c>
      <c r="H312" s="23" t="str">
        <f>IF(OR('Request Testing'!L329&gt;0,'Request Testing'!M329&gt;0,'Request Testing'!N329&gt;0,'Request Testing'!O329&gt;0),'Request Testing'!K329,"")</f>
        <v/>
      </c>
      <c r="I312" s="210" t="str">
        <f>IF('Testing information'!A329&gt;0,'Testing information'!A329,"")</f>
        <v/>
      </c>
      <c r="J312" s="27" t="str">
        <f>IF('Testing information'!AG329="BLOOD CARD","B",IF('Testing information'!AH329="Hair Card","H",IF('Testing information'!AI329="AllFlex Tags","T","")))</f>
        <v/>
      </c>
      <c r="K312" s="28" t="str">
        <f>IF('Request Testing'!J329&gt;0,IF(OR(Y312="K",AA312="K"),(CONCATENATE(AH312," ALTS ",'Request Testing'!J329))),AH312)</f>
        <v/>
      </c>
      <c r="L312" t="str">
        <f>IF('Testing information'!V329="AM","K","")</f>
        <v/>
      </c>
      <c r="M312" t="str">
        <f>IF('Testing information'!W329="NH","K","")</f>
        <v/>
      </c>
      <c r="N312" t="str">
        <f>IF('Testing information'!X329="CA","K","")</f>
        <v/>
      </c>
      <c r="O312" t="str">
        <f>IF('Testing information'!Y329="DD","K","")</f>
        <v/>
      </c>
      <c r="P312" t="str">
        <f>IF('Testing information'!AA329="PHA","K","")</f>
        <v/>
      </c>
      <c r="Q312" t="str">
        <f>IF('Testing information'!Z329="TH","K","")</f>
        <v/>
      </c>
      <c r="R312" t="str">
        <f>IF('Testing information'!AB329="OS","K","")</f>
        <v/>
      </c>
      <c r="S312" t="str">
        <f>IF('Testing information'!AR329="OH","K","")</f>
        <v/>
      </c>
      <c r="T312" s="23" t="str">
        <f>IF('Testing information'!Q329="","","K")</f>
        <v/>
      </c>
      <c r="U312" t="str">
        <f>IF('Testing information'!AQ329="RC","K","")</f>
        <v/>
      </c>
      <c r="V312" s="23" t="str">
        <f>IF('Testing information'!P329="","","K")</f>
        <v/>
      </c>
      <c r="W312" t="str">
        <f>IF('Testing information'!AS329="BVD","K","")</f>
        <v/>
      </c>
      <c r="X312" t="str">
        <f>IF('Testing information'!AP329="DL","K","")</f>
        <v/>
      </c>
      <c r="Y312" t="str">
        <f>IF('Testing information'!AM329="PV","K","")</f>
        <v/>
      </c>
      <c r="Z312" t="str">
        <f t="shared" si="19"/>
        <v/>
      </c>
      <c r="AA312" s="29" t="str">
        <f t="shared" si="16"/>
        <v/>
      </c>
      <c r="AB312" t="str">
        <f>IF('Testing information'!AJ329="GGP-HD","K","")</f>
        <v/>
      </c>
      <c r="AC312" t="str">
        <f>IF('Testing information'!AK329="GGP-LD","K","")</f>
        <v/>
      </c>
      <c r="AD312" t="str">
        <f>IF('Testing information'!AK329="CHR","K","")</f>
        <v/>
      </c>
      <c r="AE312" t="str">
        <f>IF('Testing information'!AL329="GGP-uLD","K","")</f>
        <v/>
      </c>
      <c r="AF312" t="str">
        <f>IF('Testing information'!BA329="Run Panel","DP2","")</f>
        <v/>
      </c>
      <c r="AG312" t="str">
        <f t="shared" si="17"/>
        <v/>
      </c>
      <c r="AH312" s="28" t="str">
        <f t="shared" si="18"/>
        <v/>
      </c>
    </row>
    <row r="313" spans="1:34" ht="14.85" customHeight="1">
      <c r="A313" s="25" t="str">
        <f>IF('Testing information'!AE330="X",'Request Testing'!$C$10,"")</f>
        <v/>
      </c>
      <c r="B313" s="26" t="str">
        <f>IF('Testing information'!AM330="","",A313)</f>
        <v/>
      </c>
      <c r="C313" t="str">
        <f>IF('Testing information'!G330&gt;0,'Testing information'!G330,"")</f>
        <v/>
      </c>
      <c r="D313" s="23" t="str">
        <f>IF('Request Testing'!G330&lt;1,'Testing information'!B330,"")</f>
        <v/>
      </c>
      <c r="E313" t="str">
        <f>IF('Request Testing'!G330&lt;1,'Testing information'!AF330,"")</f>
        <v/>
      </c>
      <c r="F313" s="23" t="str">
        <f>IF(OR('Request Testing'!L330&gt;0,'Request Testing'!M330&gt;0,'Request Testing'!N330&gt;0,'Request Testing'!O330&gt;0),'Request Testing'!I330,"")</f>
        <v/>
      </c>
      <c r="G313" s="23" t="str">
        <f>IF('Testing information'!J330="","",'Testing information'!J330)</f>
        <v/>
      </c>
      <c r="H313" s="23" t="str">
        <f>IF(OR('Request Testing'!L330&gt;0,'Request Testing'!M330&gt;0,'Request Testing'!N330&gt;0,'Request Testing'!O330&gt;0),'Request Testing'!K330,"")</f>
        <v/>
      </c>
      <c r="I313" s="210" t="str">
        <f>IF('Testing information'!A330&gt;0,'Testing information'!A330,"")</f>
        <v/>
      </c>
      <c r="J313" s="27" t="str">
        <f>IF('Testing information'!AG330="BLOOD CARD","B",IF('Testing information'!AH330="Hair Card","H",IF('Testing information'!AI330="AllFlex Tags","T","")))</f>
        <v/>
      </c>
      <c r="K313" s="28" t="str">
        <f>IF('Request Testing'!J330&gt;0,IF(OR(Y313="K",AA313="K"),(CONCATENATE(AH313," ALTS ",'Request Testing'!J330))),AH313)</f>
        <v/>
      </c>
      <c r="L313" t="str">
        <f>IF('Testing information'!V330="AM","K","")</f>
        <v/>
      </c>
      <c r="M313" t="str">
        <f>IF('Testing information'!W330="NH","K","")</f>
        <v/>
      </c>
      <c r="N313" t="str">
        <f>IF('Testing information'!X330="CA","K","")</f>
        <v/>
      </c>
      <c r="O313" t="str">
        <f>IF('Testing information'!Y330="DD","K","")</f>
        <v/>
      </c>
      <c r="P313" t="str">
        <f>IF('Testing information'!AA330="PHA","K","")</f>
        <v/>
      </c>
      <c r="Q313" t="str">
        <f>IF('Testing information'!Z330="TH","K","")</f>
        <v/>
      </c>
      <c r="R313" t="str">
        <f>IF('Testing information'!AB330="OS","K","")</f>
        <v/>
      </c>
      <c r="S313" t="str">
        <f>IF('Testing information'!AR330="OH","K","")</f>
        <v/>
      </c>
      <c r="T313" s="23" t="str">
        <f>IF('Testing information'!Q330="","","K")</f>
        <v/>
      </c>
      <c r="U313" t="str">
        <f>IF('Testing information'!AQ330="RC","K","")</f>
        <v/>
      </c>
      <c r="V313" s="23" t="str">
        <f>IF('Testing information'!P330="","","K")</f>
        <v/>
      </c>
      <c r="W313" t="str">
        <f>IF('Testing information'!AS330="BVD","K","")</f>
        <v/>
      </c>
      <c r="X313" t="str">
        <f>IF('Testing information'!AP330="DL","K","")</f>
        <v/>
      </c>
      <c r="Y313" t="str">
        <f>IF('Testing information'!AM330="PV","K","")</f>
        <v/>
      </c>
      <c r="Z313" t="str">
        <f t="shared" si="19"/>
        <v/>
      </c>
      <c r="AA313" s="29" t="str">
        <f t="shared" si="16"/>
        <v/>
      </c>
      <c r="AB313" t="str">
        <f>IF('Testing information'!AJ330="GGP-HD","K","")</f>
        <v/>
      </c>
      <c r="AC313" t="str">
        <f>IF('Testing information'!AK330="GGP-LD","K","")</f>
        <v/>
      </c>
      <c r="AD313" t="str">
        <f>IF('Testing information'!AK330="CHR","K","")</f>
        <v/>
      </c>
      <c r="AE313" t="str">
        <f>IF('Testing information'!AL330="GGP-uLD","K","")</f>
        <v/>
      </c>
      <c r="AF313" t="str">
        <f>IF('Testing information'!BA330="Run Panel","DP2","")</f>
        <v/>
      </c>
      <c r="AG313" t="str">
        <f t="shared" si="17"/>
        <v/>
      </c>
      <c r="AH313" s="28" t="str">
        <f t="shared" si="18"/>
        <v/>
      </c>
    </row>
    <row r="314" spans="1:34" ht="14.85" customHeight="1">
      <c r="A314" s="25" t="str">
        <f>IF('Testing information'!AE331="X",'Request Testing'!$C$10,"")</f>
        <v/>
      </c>
      <c r="B314" s="26" t="str">
        <f>IF('Testing information'!AM331="","",A314)</f>
        <v/>
      </c>
      <c r="C314" t="str">
        <f>IF('Testing information'!G331&gt;0,'Testing information'!G331,"")</f>
        <v/>
      </c>
      <c r="D314" s="23" t="str">
        <f>IF('Request Testing'!G331&lt;1,'Testing information'!B331,"")</f>
        <v/>
      </c>
      <c r="E314" t="str">
        <f>IF('Request Testing'!G331&lt;1,'Testing information'!AF331,"")</f>
        <v/>
      </c>
      <c r="F314" s="23" t="str">
        <f>IF(OR('Request Testing'!L331&gt;0,'Request Testing'!M331&gt;0,'Request Testing'!N331&gt;0,'Request Testing'!O331&gt;0),'Request Testing'!I331,"")</f>
        <v/>
      </c>
      <c r="G314" s="23" t="str">
        <f>IF('Testing information'!J331="","",'Testing information'!J331)</f>
        <v/>
      </c>
      <c r="H314" s="23" t="str">
        <f>IF(OR('Request Testing'!L331&gt;0,'Request Testing'!M331&gt;0,'Request Testing'!N331&gt;0,'Request Testing'!O331&gt;0),'Request Testing'!K331,"")</f>
        <v/>
      </c>
      <c r="I314" s="210" t="str">
        <f>IF('Testing information'!A331&gt;0,'Testing information'!A331,"")</f>
        <v/>
      </c>
      <c r="J314" s="27" t="str">
        <f>IF('Testing information'!AG331="BLOOD CARD","B",IF('Testing information'!AH331="Hair Card","H",IF('Testing information'!AI331="AllFlex Tags","T","")))</f>
        <v/>
      </c>
      <c r="K314" s="28" t="str">
        <f>IF('Request Testing'!J331&gt;0,IF(OR(Y314="K",AA314="K"),(CONCATENATE(AH314," ALTS ",'Request Testing'!J331))),AH314)</f>
        <v/>
      </c>
      <c r="L314" t="str">
        <f>IF('Testing information'!V331="AM","K","")</f>
        <v/>
      </c>
      <c r="M314" t="str">
        <f>IF('Testing information'!W331="NH","K","")</f>
        <v/>
      </c>
      <c r="N314" t="str">
        <f>IF('Testing information'!X331="CA","K","")</f>
        <v/>
      </c>
      <c r="O314" t="str">
        <f>IF('Testing information'!Y331="DD","K","")</f>
        <v/>
      </c>
      <c r="P314" t="str">
        <f>IF('Testing information'!AA331="PHA","K","")</f>
        <v/>
      </c>
      <c r="Q314" t="str">
        <f>IF('Testing information'!Z331="TH","K","")</f>
        <v/>
      </c>
      <c r="R314" t="str">
        <f>IF('Testing information'!AB331="OS","K","")</f>
        <v/>
      </c>
      <c r="S314" t="str">
        <f>IF('Testing information'!AR331="OH","K","")</f>
        <v/>
      </c>
      <c r="T314" s="23" t="str">
        <f>IF('Testing information'!Q331="","","K")</f>
        <v/>
      </c>
      <c r="U314" t="str">
        <f>IF('Testing information'!AQ331="RC","K","")</f>
        <v/>
      </c>
      <c r="V314" s="23" t="str">
        <f>IF('Testing information'!P331="","","K")</f>
        <v/>
      </c>
      <c r="W314" t="str">
        <f>IF('Testing information'!AS331="BVD","K","")</f>
        <v/>
      </c>
      <c r="X314" t="str">
        <f>IF('Testing information'!AP331="DL","K","")</f>
        <v/>
      </c>
      <c r="Y314" t="str">
        <f>IF('Testing information'!AM331="PV","K","")</f>
        <v/>
      </c>
      <c r="Z314" t="str">
        <f t="shared" si="19"/>
        <v/>
      </c>
      <c r="AA314" s="29" t="str">
        <f t="shared" si="16"/>
        <v/>
      </c>
      <c r="AB314" t="str">
        <f>IF('Testing information'!AJ331="GGP-HD","K","")</f>
        <v/>
      </c>
      <c r="AC314" t="str">
        <f>IF('Testing information'!AK331="GGP-LD","K","")</f>
        <v/>
      </c>
      <c r="AD314" t="str">
        <f>IF('Testing information'!AK331="CHR","K","")</f>
        <v/>
      </c>
      <c r="AE314" t="str">
        <f>IF('Testing information'!AL331="GGP-uLD","K","")</f>
        <v/>
      </c>
      <c r="AF314" t="str">
        <f>IF('Testing information'!BA331="Run Panel","DP2","")</f>
        <v/>
      </c>
      <c r="AG314" t="str">
        <f t="shared" si="17"/>
        <v/>
      </c>
      <c r="AH314" s="28" t="str">
        <f t="shared" si="18"/>
        <v/>
      </c>
    </row>
    <row r="315" spans="1:34" ht="14.85" customHeight="1">
      <c r="A315" s="25" t="str">
        <f>IF('Testing information'!AE332="X",'Request Testing'!$C$10,"")</f>
        <v/>
      </c>
      <c r="B315" s="26" t="str">
        <f>IF('Testing information'!AM332="","",A315)</f>
        <v/>
      </c>
      <c r="C315" t="str">
        <f>IF('Testing information'!G332&gt;0,'Testing information'!G332,"")</f>
        <v/>
      </c>
      <c r="D315" s="23" t="str">
        <f>IF('Request Testing'!G332&lt;1,'Testing information'!B332,"")</f>
        <v/>
      </c>
      <c r="E315" t="str">
        <f>IF('Request Testing'!G332&lt;1,'Testing information'!AF332,"")</f>
        <v/>
      </c>
      <c r="F315" s="23" t="str">
        <f>IF(OR('Request Testing'!L332&gt;0,'Request Testing'!M332&gt;0,'Request Testing'!N332&gt;0,'Request Testing'!O332&gt;0),'Request Testing'!I332,"")</f>
        <v/>
      </c>
      <c r="G315" s="23" t="str">
        <f>IF('Testing information'!J332="","",'Testing information'!J332)</f>
        <v/>
      </c>
      <c r="H315" s="23" t="str">
        <f>IF(OR('Request Testing'!L332&gt;0,'Request Testing'!M332&gt;0,'Request Testing'!N332&gt;0,'Request Testing'!O332&gt;0),'Request Testing'!K332,"")</f>
        <v/>
      </c>
      <c r="I315" s="210" t="str">
        <f>IF('Testing information'!A332&gt;0,'Testing information'!A332,"")</f>
        <v/>
      </c>
      <c r="J315" s="27" t="str">
        <f>IF('Testing information'!AG332="BLOOD CARD","B",IF('Testing information'!AH332="Hair Card","H",IF('Testing information'!AI332="AllFlex Tags","T","")))</f>
        <v/>
      </c>
      <c r="K315" s="28" t="str">
        <f>IF('Request Testing'!J332&gt;0,IF(OR(Y315="K",AA315="K"),(CONCATENATE(AH315," ALTS ",'Request Testing'!J332))),AH315)</f>
        <v/>
      </c>
      <c r="L315" t="str">
        <f>IF('Testing information'!V332="AM","K","")</f>
        <v/>
      </c>
      <c r="M315" t="str">
        <f>IF('Testing information'!W332="NH","K","")</f>
        <v/>
      </c>
      <c r="N315" t="str">
        <f>IF('Testing information'!X332="CA","K","")</f>
        <v/>
      </c>
      <c r="O315" t="str">
        <f>IF('Testing information'!Y332="DD","K","")</f>
        <v/>
      </c>
      <c r="P315" t="str">
        <f>IF('Testing information'!AA332="PHA","K","")</f>
        <v/>
      </c>
      <c r="Q315" t="str">
        <f>IF('Testing information'!Z332="TH","K","")</f>
        <v/>
      </c>
      <c r="R315" t="str">
        <f>IF('Testing information'!AB332="OS","K","")</f>
        <v/>
      </c>
      <c r="S315" t="str">
        <f>IF('Testing information'!AR332="OH","K","")</f>
        <v/>
      </c>
      <c r="T315" s="23" t="str">
        <f>IF('Testing information'!Q332="","","K")</f>
        <v/>
      </c>
      <c r="U315" t="str">
        <f>IF('Testing information'!AQ332="RC","K","")</f>
        <v/>
      </c>
      <c r="V315" s="23" t="str">
        <f>IF('Testing information'!P332="","","K")</f>
        <v/>
      </c>
      <c r="W315" t="str">
        <f>IF('Testing information'!AS332="BVD","K","")</f>
        <v/>
      </c>
      <c r="X315" t="str">
        <f>IF('Testing information'!AP332="DL","K","")</f>
        <v/>
      </c>
      <c r="Y315" t="str">
        <f>IF('Testing information'!AM332="PV","K","")</f>
        <v/>
      </c>
      <c r="Z315" t="str">
        <f t="shared" si="19"/>
        <v/>
      </c>
      <c r="AA315" s="29" t="str">
        <f t="shared" si="16"/>
        <v/>
      </c>
      <c r="AB315" t="str">
        <f>IF('Testing information'!AJ332="GGP-HD","K","")</f>
        <v/>
      </c>
      <c r="AC315" t="str">
        <f>IF('Testing information'!AK332="GGP-LD","K","")</f>
        <v/>
      </c>
      <c r="AD315" t="str">
        <f>IF('Testing information'!AK332="CHR","K","")</f>
        <v/>
      </c>
      <c r="AE315" t="str">
        <f>IF('Testing information'!AL332="GGP-uLD","K","")</f>
        <v/>
      </c>
      <c r="AF315" t="str">
        <f>IF('Testing information'!BA332="Run Panel","DP2","")</f>
        <v/>
      </c>
      <c r="AG315" t="str">
        <f t="shared" si="17"/>
        <v/>
      </c>
      <c r="AH315" s="28" t="str">
        <f t="shared" si="18"/>
        <v/>
      </c>
    </row>
    <row r="316" spans="1:34" ht="14.85" customHeight="1">
      <c r="A316" s="25" t="str">
        <f>IF('Testing information'!AE333="X",'Request Testing'!$C$10,"")</f>
        <v/>
      </c>
      <c r="B316" s="26" t="str">
        <f>IF('Testing information'!AM333="","",A316)</f>
        <v/>
      </c>
      <c r="C316" t="str">
        <f>IF('Testing information'!G333&gt;0,'Testing information'!G333,"")</f>
        <v/>
      </c>
      <c r="D316" s="23" t="str">
        <f>IF('Request Testing'!G333&lt;1,'Testing information'!B333,"")</f>
        <v/>
      </c>
      <c r="E316" t="str">
        <f>IF('Request Testing'!G333&lt;1,'Testing information'!AF333,"")</f>
        <v/>
      </c>
      <c r="F316" s="23" t="str">
        <f>IF(OR('Request Testing'!L333&gt;0,'Request Testing'!M333&gt;0,'Request Testing'!N333&gt;0,'Request Testing'!O333&gt;0),'Request Testing'!I333,"")</f>
        <v/>
      </c>
      <c r="G316" s="23" t="str">
        <f>IF('Testing information'!J333="","",'Testing information'!J333)</f>
        <v/>
      </c>
      <c r="H316" s="23" t="str">
        <f>IF(OR('Request Testing'!L333&gt;0,'Request Testing'!M333&gt;0,'Request Testing'!N333&gt;0,'Request Testing'!O333&gt;0),'Request Testing'!K333,"")</f>
        <v/>
      </c>
      <c r="I316" s="210" t="str">
        <f>IF('Testing information'!A333&gt;0,'Testing information'!A333,"")</f>
        <v/>
      </c>
      <c r="J316" s="27" t="str">
        <f>IF('Testing information'!AG333="BLOOD CARD","B",IF('Testing information'!AH333="Hair Card","H",IF('Testing information'!AI333="AllFlex Tags","T","")))</f>
        <v/>
      </c>
      <c r="K316" s="28" t="str">
        <f>IF('Request Testing'!J333&gt;0,IF(OR(Y316="K",AA316="K"),(CONCATENATE(AH316," ALTS ",'Request Testing'!J333))),AH316)</f>
        <v/>
      </c>
      <c r="L316" t="str">
        <f>IF('Testing information'!V333="AM","K","")</f>
        <v/>
      </c>
      <c r="M316" t="str">
        <f>IF('Testing information'!W333="NH","K","")</f>
        <v/>
      </c>
      <c r="N316" t="str">
        <f>IF('Testing information'!X333="CA","K","")</f>
        <v/>
      </c>
      <c r="O316" t="str">
        <f>IF('Testing information'!Y333="DD","K","")</f>
        <v/>
      </c>
      <c r="P316" t="str">
        <f>IF('Testing information'!AA333="PHA","K","")</f>
        <v/>
      </c>
      <c r="Q316" t="str">
        <f>IF('Testing information'!Z333="TH","K","")</f>
        <v/>
      </c>
      <c r="R316" t="str">
        <f>IF('Testing information'!AB333="OS","K","")</f>
        <v/>
      </c>
      <c r="S316" t="str">
        <f>IF('Testing information'!AR333="OH","K","")</f>
        <v/>
      </c>
      <c r="T316" s="23" t="str">
        <f>IF('Testing information'!Q333="","","K")</f>
        <v/>
      </c>
      <c r="U316" t="str">
        <f>IF('Testing information'!AQ333="RC","K","")</f>
        <v/>
      </c>
      <c r="V316" s="23" t="str">
        <f>IF('Testing information'!P333="","","K")</f>
        <v/>
      </c>
      <c r="W316" t="str">
        <f>IF('Testing information'!AS333="BVD","K","")</f>
        <v/>
      </c>
      <c r="X316" t="str">
        <f>IF('Testing information'!AP333="DL","K","")</f>
        <v/>
      </c>
      <c r="Y316" t="str">
        <f>IF('Testing information'!AM333="PV","K","")</f>
        <v/>
      </c>
      <c r="Z316" t="str">
        <f t="shared" si="19"/>
        <v/>
      </c>
      <c r="AA316" s="29" t="str">
        <f t="shared" si="16"/>
        <v/>
      </c>
      <c r="AB316" t="str">
        <f>IF('Testing information'!AJ333="GGP-HD","K","")</f>
        <v/>
      </c>
      <c r="AC316" t="str">
        <f>IF('Testing information'!AK333="GGP-LD","K","")</f>
        <v/>
      </c>
      <c r="AD316" t="str">
        <f>IF('Testing information'!AK333="CHR","K","")</f>
        <v/>
      </c>
      <c r="AE316" t="str">
        <f>IF('Testing information'!AL333="GGP-uLD","K","")</f>
        <v/>
      </c>
      <c r="AF316" t="str">
        <f>IF('Testing information'!BA333="Run Panel","DP2","")</f>
        <v/>
      </c>
      <c r="AG316" t="str">
        <f t="shared" si="17"/>
        <v/>
      </c>
      <c r="AH316" s="28" t="str">
        <f t="shared" si="18"/>
        <v/>
      </c>
    </row>
    <row r="317" spans="1:34" ht="14.85" customHeight="1">
      <c r="A317" s="25" t="str">
        <f>IF('Testing information'!AE334="X",'Request Testing'!$C$10,"")</f>
        <v/>
      </c>
      <c r="B317" s="26" t="str">
        <f>IF('Testing information'!AM334="","",A317)</f>
        <v/>
      </c>
      <c r="C317" t="str">
        <f>IF('Testing information'!G334&gt;0,'Testing information'!G334,"")</f>
        <v/>
      </c>
      <c r="D317" s="23" t="str">
        <f>IF('Request Testing'!G334&lt;1,'Testing information'!B334,"")</f>
        <v/>
      </c>
      <c r="E317" t="str">
        <f>IF('Request Testing'!G334&lt;1,'Testing information'!AF334,"")</f>
        <v/>
      </c>
      <c r="F317" s="23" t="str">
        <f>IF(OR('Request Testing'!L334&gt;0,'Request Testing'!M334&gt;0,'Request Testing'!N334&gt;0,'Request Testing'!O334&gt;0),'Request Testing'!I334,"")</f>
        <v/>
      </c>
      <c r="G317" s="23" t="str">
        <f>IF('Testing information'!J334="","",'Testing information'!J334)</f>
        <v/>
      </c>
      <c r="H317" s="23" t="str">
        <f>IF(OR('Request Testing'!L334&gt;0,'Request Testing'!M334&gt;0,'Request Testing'!N334&gt;0,'Request Testing'!O334&gt;0),'Request Testing'!K334,"")</f>
        <v/>
      </c>
      <c r="I317" s="210" t="str">
        <f>IF('Testing information'!A334&gt;0,'Testing information'!A334,"")</f>
        <v/>
      </c>
      <c r="J317" s="27" t="str">
        <f>IF('Testing information'!AG334="BLOOD CARD","B",IF('Testing information'!AH334="Hair Card","H",IF('Testing information'!AI334="AllFlex Tags","T","")))</f>
        <v/>
      </c>
      <c r="K317" s="28" t="str">
        <f>IF('Request Testing'!J334&gt;0,IF(OR(Y317="K",AA317="K"),(CONCATENATE(AH317," ALTS ",'Request Testing'!J334))),AH317)</f>
        <v/>
      </c>
      <c r="L317" t="str">
        <f>IF('Testing information'!V334="AM","K","")</f>
        <v/>
      </c>
      <c r="M317" t="str">
        <f>IF('Testing information'!W334="NH","K","")</f>
        <v/>
      </c>
      <c r="N317" t="str">
        <f>IF('Testing information'!X334="CA","K","")</f>
        <v/>
      </c>
      <c r="O317" t="str">
        <f>IF('Testing information'!Y334="DD","K","")</f>
        <v/>
      </c>
      <c r="P317" t="str">
        <f>IF('Testing information'!AA334="PHA","K","")</f>
        <v/>
      </c>
      <c r="Q317" t="str">
        <f>IF('Testing information'!Z334="TH","K","")</f>
        <v/>
      </c>
      <c r="R317" t="str">
        <f>IF('Testing information'!AB334="OS","K","")</f>
        <v/>
      </c>
      <c r="S317" t="str">
        <f>IF('Testing information'!AR334="OH","K","")</f>
        <v/>
      </c>
      <c r="T317" s="23" t="str">
        <f>IF('Testing information'!Q334="","","K")</f>
        <v/>
      </c>
      <c r="U317" t="str">
        <f>IF('Testing information'!AQ334="RC","K","")</f>
        <v/>
      </c>
      <c r="V317" s="23" t="str">
        <f>IF('Testing information'!P334="","","K")</f>
        <v/>
      </c>
      <c r="W317" t="str">
        <f>IF('Testing information'!AS334="BVD","K","")</f>
        <v/>
      </c>
      <c r="X317" t="str">
        <f>IF('Testing information'!AP334="DL","K","")</f>
        <v/>
      </c>
      <c r="Y317" t="str">
        <f>IF('Testing information'!AM334="PV","K","")</f>
        <v/>
      </c>
      <c r="Z317" t="str">
        <f t="shared" si="19"/>
        <v/>
      </c>
      <c r="AA317" s="29" t="str">
        <f t="shared" si="16"/>
        <v/>
      </c>
      <c r="AB317" t="str">
        <f>IF('Testing information'!AJ334="GGP-HD","K","")</f>
        <v/>
      </c>
      <c r="AC317" t="str">
        <f>IF('Testing information'!AK334="GGP-LD","K","")</f>
        <v/>
      </c>
      <c r="AD317" t="str">
        <f>IF('Testing information'!AK334="CHR","K","")</f>
        <v/>
      </c>
      <c r="AE317" t="str">
        <f>IF('Testing information'!AL334="GGP-uLD","K","")</f>
        <v/>
      </c>
      <c r="AF317" t="str">
        <f>IF('Testing information'!BA334="Run Panel","DP2","")</f>
        <v/>
      </c>
      <c r="AG317" t="str">
        <f t="shared" si="17"/>
        <v/>
      </c>
      <c r="AH317" s="28" t="str">
        <f t="shared" si="18"/>
        <v/>
      </c>
    </row>
    <row r="318" spans="1:34" ht="14.85" customHeight="1">
      <c r="A318" s="25" t="str">
        <f>IF('Testing information'!AE335="X",'Request Testing'!$C$10,"")</f>
        <v/>
      </c>
      <c r="B318" s="26" t="str">
        <f>IF('Testing information'!AM335="","",A318)</f>
        <v/>
      </c>
      <c r="C318" t="str">
        <f>IF('Testing information'!G335&gt;0,'Testing information'!G335,"")</f>
        <v/>
      </c>
      <c r="D318" s="23" t="str">
        <f>IF('Request Testing'!G335&lt;1,'Testing information'!B335,"")</f>
        <v/>
      </c>
      <c r="E318" t="str">
        <f>IF('Request Testing'!G335&lt;1,'Testing information'!AF335,"")</f>
        <v/>
      </c>
      <c r="F318" s="23" t="str">
        <f>IF(OR('Request Testing'!L335&gt;0,'Request Testing'!M335&gt;0,'Request Testing'!N335&gt;0,'Request Testing'!O335&gt;0),'Request Testing'!I335,"")</f>
        <v/>
      </c>
      <c r="G318" s="23" t="str">
        <f>IF('Testing information'!J335="","",'Testing information'!J335)</f>
        <v/>
      </c>
      <c r="H318" s="23" t="str">
        <f>IF(OR('Request Testing'!L335&gt;0,'Request Testing'!M335&gt;0,'Request Testing'!N335&gt;0,'Request Testing'!O335&gt;0),'Request Testing'!K335,"")</f>
        <v/>
      </c>
      <c r="I318" s="210" t="str">
        <f>IF('Testing information'!A335&gt;0,'Testing information'!A335,"")</f>
        <v/>
      </c>
      <c r="J318" s="27" t="str">
        <f>IF('Testing information'!AG335="BLOOD CARD","B",IF('Testing information'!AH335="Hair Card","H",IF('Testing information'!AI335="AllFlex Tags","T","")))</f>
        <v/>
      </c>
      <c r="K318" s="28" t="str">
        <f>IF('Request Testing'!J335&gt;0,IF(OR(Y318="K",AA318="K"),(CONCATENATE(AH318," ALTS ",'Request Testing'!J335))),AH318)</f>
        <v/>
      </c>
      <c r="L318" t="str">
        <f>IF('Testing information'!V335="AM","K","")</f>
        <v/>
      </c>
      <c r="M318" t="str">
        <f>IF('Testing information'!W335="NH","K","")</f>
        <v/>
      </c>
      <c r="N318" t="str">
        <f>IF('Testing information'!X335="CA","K","")</f>
        <v/>
      </c>
      <c r="O318" t="str">
        <f>IF('Testing information'!Y335="DD","K","")</f>
        <v/>
      </c>
      <c r="P318" t="str">
        <f>IF('Testing information'!AA335="PHA","K","")</f>
        <v/>
      </c>
      <c r="Q318" t="str">
        <f>IF('Testing information'!Z335="TH","K","")</f>
        <v/>
      </c>
      <c r="R318" t="str">
        <f>IF('Testing information'!AB335="OS","K","")</f>
        <v/>
      </c>
      <c r="S318" t="str">
        <f>IF('Testing information'!AR335="OH","K","")</f>
        <v/>
      </c>
      <c r="T318" s="23" t="str">
        <f>IF('Testing information'!Q335="","","K")</f>
        <v/>
      </c>
      <c r="U318" t="str">
        <f>IF('Testing information'!AQ335="RC","K","")</f>
        <v/>
      </c>
      <c r="V318" s="23" t="str">
        <f>IF('Testing information'!P335="","","K")</f>
        <v/>
      </c>
      <c r="W318" t="str">
        <f>IF('Testing information'!AS335="BVD","K","")</f>
        <v/>
      </c>
      <c r="X318" t="str">
        <f>IF('Testing information'!AP335="DL","K","")</f>
        <v/>
      </c>
      <c r="Y318" t="str">
        <f>IF('Testing information'!AM335="PV","K","")</f>
        <v/>
      </c>
      <c r="Z318" t="str">
        <f t="shared" si="19"/>
        <v/>
      </c>
      <c r="AA318" s="29" t="str">
        <f t="shared" si="16"/>
        <v/>
      </c>
      <c r="AB318" t="str">
        <f>IF('Testing information'!AJ335="GGP-HD","K","")</f>
        <v/>
      </c>
      <c r="AC318" t="str">
        <f>IF('Testing information'!AK335="GGP-LD","K","")</f>
        <v/>
      </c>
      <c r="AD318" t="str">
        <f>IF('Testing information'!AK335="CHR","K","")</f>
        <v/>
      </c>
      <c r="AE318" t="str">
        <f>IF('Testing information'!AL335="GGP-uLD","K","")</f>
        <v/>
      </c>
      <c r="AF318" t="str">
        <f>IF('Testing information'!BA335="Run Panel","DP2","")</f>
        <v/>
      </c>
      <c r="AG318" t="str">
        <f t="shared" si="17"/>
        <v/>
      </c>
      <c r="AH318" s="28" t="str">
        <f t="shared" si="18"/>
        <v/>
      </c>
    </row>
    <row r="319" spans="1:34" ht="14.85" customHeight="1">
      <c r="A319" s="25" t="str">
        <f>IF('Testing information'!AE336="X",'Request Testing'!$C$10,"")</f>
        <v/>
      </c>
      <c r="B319" s="26" t="str">
        <f>IF('Testing information'!AM336="","",A319)</f>
        <v/>
      </c>
      <c r="C319" t="str">
        <f>IF('Testing information'!G336&gt;0,'Testing information'!G336,"")</f>
        <v/>
      </c>
      <c r="D319" s="23" t="str">
        <f>IF('Request Testing'!G336&lt;1,'Testing information'!B336,"")</f>
        <v/>
      </c>
      <c r="E319" t="str">
        <f>IF('Request Testing'!G336&lt;1,'Testing information'!AF336,"")</f>
        <v/>
      </c>
      <c r="F319" s="23" t="str">
        <f>IF(OR('Request Testing'!L336&gt;0,'Request Testing'!M336&gt;0,'Request Testing'!N336&gt;0,'Request Testing'!O336&gt;0),'Request Testing'!I336,"")</f>
        <v/>
      </c>
      <c r="G319" s="23" t="str">
        <f>IF('Testing information'!J336="","",'Testing information'!J336)</f>
        <v/>
      </c>
      <c r="H319" s="23" t="str">
        <f>IF(OR('Request Testing'!L336&gt;0,'Request Testing'!M336&gt;0,'Request Testing'!N336&gt;0,'Request Testing'!O336&gt;0),'Request Testing'!K336,"")</f>
        <v/>
      </c>
      <c r="I319" s="210" t="str">
        <f>IF('Testing information'!A336&gt;0,'Testing information'!A336,"")</f>
        <v/>
      </c>
      <c r="J319" s="27" t="str">
        <f>IF('Testing information'!AG336="BLOOD CARD","B",IF('Testing information'!AH336="Hair Card","H",IF('Testing information'!AI336="AllFlex Tags","T","")))</f>
        <v/>
      </c>
      <c r="K319" s="28" t="str">
        <f>IF('Request Testing'!J336&gt;0,IF(OR(Y319="K",AA319="K"),(CONCATENATE(AH319," ALTS ",'Request Testing'!J336))),AH319)</f>
        <v/>
      </c>
      <c r="L319" t="str">
        <f>IF('Testing information'!V336="AM","K","")</f>
        <v/>
      </c>
      <c r="M319" t="str">
        <f>IF('Testing information'!W336="NH","K","")</f>
        <v/>
      </c>
      <c r="N319" t="str">
        <f>IF('Testing information'!X336="CA","K","")</f>
        <v/>
      </c>
      <c r="O319" t="str">
        <f>IF('Testing information'!Y336="DD","K","")</f>
        <v/>
      </c>
      <c r="P319" t="str">
        <f>IF('Testing information'!AA336="PHA","K","")</f>
        <v/>
      </c>
      <c r="Q319" t="str">
        <f>IF('Testing information'!Z336="TH","K","")</f>
        <v/>
      </c>
      <c r="R319" t="str">
        <f>IF('Testing information'!AB336="OS","K","")</f>
        <v/>
      </c>
      <c r="S319" t="str">
        <f>IF('Testing information'!AR336="OH","K","")</f>
        <v/>
      </c>
      <c r="T319" s="23" t="str">
        <f>IF('Testing information'!Q336="","","K")</f>
        <v/>
      </c>
      <c r="U319" t="str">
        <f>IF('Testing information'!AQ336="RC","K","")</f>
        <v/>
      </c>
      <c r="V319" s="23" t="str">
        <f>IF('Testing information'!P336="","","K")</f>
        <v/>
      </c>
      <c r="W319" t="str">
        <f>IF('Testing information'!AS336="BVD","K","")</f>
        <v/>
      </c>
      <c r="X319" t="str">
        <f>IF('Testing information'!AP336="DL","K","")</f>
        <v/>
      </c>
      <c r="Y319" t="str">
        <f>IF('Testing information'!AM336="PV","K","")</f>
        <v/>
      </c>
      <c r="Z319" t="str">
        <f t="shared" si="19"/>
        <v/>
      </c>
      <c r="AA319" s="29" t="str">
        <f t="shared" si="16"/>
        <v/>
      </c>
      <c r="AB319" t="str">
        <f>IF('Testing information'!AJ336="GGP-HD","K","")</f>
        <v/>
      </c>
      <c r="AC319" t="str">
        <f>IF('Testing information'!AK336="GGP-LD","K","")</f>
        <v/>
      </c>
      <c r="AD319" t="str">
        <f>IF('Testing information'!AK336="CHR","K","")</f>
        <v/>
      </c>
      <c r="AE319" t="str">
        <f>IF('Testing information'!AL336="GGP-uLD","K","")</f>
        <v/>
      </c>
      <c r="AF319" t="str">
        <f>IF('Testing information'!BA336="Run Panel","DP2","")</f>
        <v/>
      </c>
      <c r="AG319" t="str">
        <f t="shared" si="17"/>
        <v/>
      </c>
      <c r="AH319" s="28" t="str">
        <f t="shared" si="18"/>
        <v/>
      </c>
    </row>
    <row r="320" spans="1:34" ht="14.85" customHeight="1">
      <c r="A320" s="25" t="str">
        <f>IF('Testing information'!AE337="X",'Request Testing'!$C$10,"")</f>
        <v/>
      </c>
      <c r="B320" s="26" t="str">
        <f>IF('Testing information'!AM337="","",A320)</f>
        <v/>
      </c>
      <c r="C320" t="str">
        <f>IF('Testing information'!G337&gt;0,'Testing information'!G337,"")</f>
        <v/>
      </c>
      <c r="D320" s="23" t="str">
        <f>IF('Request Testing'!G337&lt;1,'Testing information'!B337,"")</f>
        <v/>
      </c>
      <c r="E320" t="str">
        <f>IF('Request Testing'!G337&lt;1,'Testing information'!AF337,"")</f>
        <v/>
      </c>
      <c r="F320" s="23" t="str">
        <f>IF(OR('Request Testing'!L337&gt;0,'Request Testing'!M337&gt;0,'Request Testing'!N337&gt;0,'Request Testing'!O337&gt;0),'Request Testing'!I337,"")</f>
        <v/>
      </c>
      <c r="G320" s="23" t="str">
        <f>IF('Testing information'!J337="","",'Testing information'!J337)</f>
        <v/>
      </c>
      <c r="H320" s="23" t="str">
        <f>IF(OR('Request Testing'!L337&gt;0,'Request Testing'!M337&gt;0,'Request Testing'!N337&gt;0,'Request Testing'!O337&gt;0),'Request Testing'!K337,"")</f>
        <v/>
      </c>
      <c r="I320" s="210" t="str">
        <f>IF('Testing information'!A337&gt;0,'Testing information'!A337,"")</f>
        <v/>
      </c>
      <c r="J320" s="27" t="str">
        <f>IF('Testing information'!AG337="BLOOD CARD","B",IF('Testing information'!AH337="Hair Card","H",IF('Testing information'!AI337="AllFlex Tags","T","")))</f>
        <v/>
      </c>
      <c r="K320" s="28" t="str">
        <f>IF('Request Testing'!J337&gt;0,IF(OR(Y320="K",AA320="K"),(CONCATENATE(AH320," ALTS ",'Request Testing'!J337))),AH320)</f>
        <v/>
      </c>
      <c r="L320" t="str">
        <f>IF('Testing information'!V337="AM","K","")</f>
        <v/>
      </c>
      <c r="M320" t="str">
        <f>IF('Testing information'!W337="NH","K","")</f>
        <v/>
      </c>
      <c r="N320" t="str">
        <f>IF('Testing information'!X337="CA","K","")</f>
        <v/>
      </c>
      <c r="O320" t="str">
        <f>IF('Testing information'!Y337="DD","K","")</f>
        <v/>
      </c>
      <c r="P320" t="str">
        <f>IF('Testing information'!AA337="PHA","K","")</f>
        <v/>
      </c>
      <c r="Q320" t="str">
        <f>IF('Testing information'!Z337="TH","K","")</f>
        <v/>
      </c>
      <c r="R320" t="str">
        <f>IF('Testing information'!AB337="OS","K","")</f>
        <v/>
      </c>
      <c r="S320" t="str">
        <f>IF('Testing information'!AR337="OH","K","")</f>
        <v/>
      </c>
      <c r="T320" s="23" t="str">
        <f>IF('Testing information'!Q337="","","K")</f>
        <v/>
      </c>
      <c r="U320" t="str">
        <f>IF('Testing information'!AQ337="RC","K","")</f>
        <v/>
      </c>
      <c r="V320" s="23" t="str">
        <f>IF('Testing information'!P337="","","K")</f>
        <v/>
      </c>
      <c r="W320" t="str">
        <f>IF('Testing information'!AS337="BVD","K","")</f>
        <v/>
      </c>
      <c r="X320" t="str">
        <f>IF('Testing information'!AP337="DL","K","")</f>
        <v/>
      </c>
      <c r="Y320" t="str">
        <f>IF('Testing information'!AM337="PV","K","")</f>
        <v/>
      </c>
      <c r="Z320" t="str">
        <f t="shared" si="19"/>
        <v/>
      </c>
      <c r="AA320" s="29" t="str">
        <f t="shared" si="16"/>
        <v/>
      </c>
      <c r="AB320" t="str">
        <f>IF('Testing information'!AJ337="GGP-HD","K","")</f>
        <v/>
      </c>
      <c r="AC320" t="str">
        <f>IF('Testing information'!AK337="GGP-LD","K","")</f>
        <v/>
      </c>
      <c r="AD320" t="str">
        <f>IF('Testing information'!AK337="CHR","K","")</f>
        <v/>
      </c>
      <c r="AE320" t="str">
        <f>IF('Testing information'!AL337="GGP-uLD","K","")</f>
        <v/>
      </c>
      <c r="AF320" t="str">
        <f>IF('Testing information'!BA337="Run Panel","DP2","")</f>
        <v/>
      </c>
      <c r="AG320" t="str">
        <f t="shared" si="17"/>
        <v/>
      </c>
      <c r="AH320" s="28" t="str">
        <f t="shared" si="18"/>
        <v/>
      </c>
    </row>
    <row r="321" spans="1:34" ht="14.85" customHeight="1">
      <c r="A321" s="25" t="str">
        <f>IF('Testing information'!AE338="X",'Request Testing'!$C$10,"")</f>
        <v/>
      </c>
      <c r="B321" s="26" t="str">
        <f>IF('Testing information'!AM338="","",A321)</f>
        <v/>
      </c>
      <c r="C321" t="str">
        <f>IF('Testing information'!G338&gt;0,'Testing information'!G338,"")</f>
        <v/>
      </c>
      <c r="D321" s="23" t="str">
        <f>IF('Request Testing'!G338&lt;1,'Testing information'!B338,"")</f>
        <v/>
      </c>
      <c r="E321" t="str">
        <f>IF('Request Testing'!G338&lt;1,'Testing information'!AF338,"")</f>
        <v/>
      </c>
      <c r="F321" s="23" t="str">
        <f>IF(OR('Request Testing'!L338&gt;0,'Request Testing'!M338&gt;0,'Request Testing'!N338&gt;0,'Request Testing'!O338&gt;0),'Request Testing'!I338,"")</f>
        <v/>
      </c>
      <c r="G321" s="23" t="str">
        <f>IF('Testing information'!J338="","",'Testing information'!J338)</f>
        <v/>
      </c>
      <c r="H321" s="23" t="str">
        <f>IF(OR('Request Testing'!L338&gt;0,'Request Testing'!M338&gt;0,'Request Testing'!N338&gt;0,'Request Testing'!O338&gt;0),'Request Testing'!K338,"")</f>
        <v/>
      </c>
      <c r="I321" s="210" t="str">
        <f>IF('Testing information'!A338&gt;0,'Testing information'!A338,"")</f>
        <v/>
      </c>
      <c r="J321" s="27" t="str">
        <f>IF('Testing information'!AG338="BLOOD CARD","B",IF('Testing information'!AH338="Hair Card","H",IF('Testing information'!AI338="AllFlex Tags","T","")))</f>
        <v/>
      </c>
      <c r="K321" s="28" t="str">
        <f>IF('Request Testing'!J338&gt;0,IF(OR(Y321="K",AA321="K"),(CONCATENATE(AH321," ALTS ",'Request Testing'!J338))),AH321)</f>
        <v/>
      </c>
      <c r="L321" t="str">
        <f>IF('Testing information'!V338="AM","K","")</f>
        <v/>
      </c>
      <c r="M321" t="str">
        <f>IF('Testing information'!W338="NH","K","")</f>
        <v/>
      </c>
      <c r="N321" t="str">
        <f>IF('Testing information'!X338="CA","K","")</f>
        <v/>
      </c>
      <c r="O321" t="str">
        <f>IF('Testing information'!Y338="DD","K","")</f>
        <v/>
      </c>
      <c r="P321" t="str">
        <f>IF('Testing information'!AA338="PHA","K","")</f>
        <v/>
      </c>
      <c r="Q321" t="str">
        <f>IF('Testing information'!Z338="TH","K","")</f>
        <v/>
      </c>
      <c r="R321" t="str">
        <f>IF('Testing information'!AB338="OS","K","")</f>
        <v/>
      </c>
      <c r="S321" t="str">
        <f>IF('Testing information'!AR338="OH","K","")</f>
        <v/>
      </c>
      <c r="T321" s="23" t="str">
        <f>IF('Testing information'!Q338="","","K")</f>
        <v/>
      </c>
      <c r="U321" t="str">
        <f>IF('Testing information'!AQ338="RC","K","")</f>
        <v/>
      </c>
      <c r="V321" s="23" t="str">
        <f>IF('Testing information'!P338="","","K")</f>
        <v/>
      </c>
      <c r="W321" t="str">
        <f>IF('Testing information'!AS338="BVD","K","")</f>
        <v/>
      </c>
      <c r="X321" t="str">
        <f>IF('Testing information'!AP338="DL","K","")</f>
        <v/>
      </c>
      <c r="Y321" t="str">
        <f>IF('Testing information'!AM338="PV","K","")</f>
        <v/>
      </c>
      <c r="Z321" t="str">
        <f t="shared" si="19"/>
        <v/>
      </c>
      <c r="AA321" s="29" t="str">
        <f t="shared" si="16"/>
        <v/>
      </c>
      <c r="AB321" t="str">
        <f>IF('Testing information'!AJ338="GGP-HD","K","")</f>
        <v/>
      </c>
      <c r="AC321" t="str">
        <f>IF('Testing information'!AK338="GGP-LD","K","")</f>
        <v/>
      </c>
      <c r="AD321" t="str">
        <f>IF('Testing information'!AK338="CHR","K","")</f>
        <v/>
      </c>
      <c r="AE321" t="str">
        <f>IF('Testing information'!AL338="GGP-uLD","K","")</f>
        <v/>
      </c>
      <c r="AF321" t="str">
        <f>IF('Testing information'!BA338="Run Panel","DP2","")</f>
        <v/>
      </c>
      <c r="AG321" t="str">
        <f t="shared" si="17"/>
        <v/>
      </c>
      <c r="AH321" s="28" t="str">
        <f t="shared" si="18"/>
        <v/>
      </c>
    </row>
    <row r="322" spans="1:34" ht="14.85" customHeight="1">
      <c r="A322" s="25" t="str">
        <f>IF('Testing information'!AE339="X",'Request Testing'!$C$10,"")</f>
        <v/>
      </c>
      <c r="B322" s="26" t="str">
        <f>IF('Testing information'!AM339="","",A322)</f>
        <v/>
      </c>
      <c r="C322" t="str">
        <f>IF('Testing information'!G339&gt;0,'Testing information'!G339,"")</f>
        <v/>
      </c>
      <c r="D322" s="23" t="str">
        <f>IF('Request Testing'!G339&lt;1,'Testing information'!B339,"")</f>
        <v/>
      </c>
      <c r="E322" t="str">
        <f>IF('Request Testing'!G339&lt;1,'Testing information'!AF339,"")</f>
        <v/>
      </c>
      <c r="F322" s="23" t="str">
        <f>IF(OR('Request Testing'!L339&gt;0,'Request Testing'!M339&gt;0,'Request Testing'!N339&gt;0,'Request Testing'!O339&gt;0),'Request Testing'!I339,"")</f>
        <v/>
      </c>
      <c r="G322" s="23" t="str">
        <f>IF('Testing information'!J339="","",'Testing information'!J339)</f>
        <v/>
      </c>
      <c r="H322" s="23" t="str">
        <f>IF(OR('Request Testing'!L339&gt;0,'Request Testing'!M339&gt;0,'Request Testing'!N339&gt;0,'Request Testing'!O339&gt;0),'Request Testing'!K339,"")</f>
        <v/>
      </c>
      <c r="I322" s="210" t="str">
        <f>IF('Testing information'!A339&gt;0,'Testing information'!A339,"")</f>
        <v/>
      </c>
      <c r="J322" s="27" t="str">
        <f>IF('Testing information'!AG339="BLOOD CARD","B",IF('Testing information'!AH339="Hair Card","H",IF('Testing information'!AI339="AllFlex Tags","T","")))</f>
        <v/>
      </c>
      <c r="K322" s="28" t="str">
        <f>IF('Request Testing'!J339&gt;0,IF(OR(Y322="K",AA322="K"),(CONCATENATE(AH322," ALTS ",'Request Testing'!J339))),AH322)</f>
        <v/>
      </c>
      <c r="L322" t="str">
        <f>IF('Testing information'!V339="AM","K","")</f>
        <v/>
      </c>
      <c r="M322" t="str">
        <f>IF('Testing information'!W339="NH","K","")</f>
        <v/>
      </c>
      <c r="N322" t="str">
        <f>IF('Testing information'!X339="CA","K","")</f>
        <v/>
      </c>
      <c r="O322" t="str">
        <f>IF('Testing information'!Y339="DD","K","")</f>
        <v/>
      </c>
      <c r="P322" t="str">
        <f>IF('Testing information'!AA339="PHA","K","")</f>
        <v/>
      </c>
      <c r="Q322" t="str">
        <f>IF('Testing information'!Z339="TH","K","")</f>
        <v/>
      </c>
      <c r="R322" t="str">
        <f>IF('Testing information'!AB339="OS","K","")</f>
        <v/>
      </c>
      <c r="S322" t="str">
        <f>IF('Testing information'!AR339="OH","K","")</f>
        <v/>
      </c>
      <c r="T322" s="23" t="str">
        <f>IF('Testing information'!Q339="","","K")</f>
        <v/>
      </c>
      <c r="U322" t="str">
        <f>IF('Testing information'!AQ339="RC","K","")</f>
        <v/>
      </c>
      <c r="V322" s="23" t="str">
        <f>IF('Testing information'!P339="","","K")</f>
        <v/>
      </c>
      <c r="W322" t="str">
        <f>IF('Testing information'!AS339="BVD","K","")</f>
        <v/>
      </c>
      <c r="X322" t="str">
        <f>IF('Testing information'!AP339="DL","K","")</f>
        <v/>
      </c>
      <c r="Y322" t="str">
        <f>IF('Testing information'!AM339="PV","K","")</f>
        <v/>
      </c>
      <c r="Z322" t="str">
        <f t="shared" si="19"/>
        <v/>
      </c>
      <c r="AA322" s="29" t="str">
        <f t="shared" ref="AA322:AA363" si="20">IF(AB322="K","K",IF(AC322="K","K",IF(AE322="K","K",IF(AD322="K","K",""))))</f>
        <v/>
      </c>
      <c r="AB322" t="str">
        <f>IF('Testing information'!AJ339="GGP-HD","K","")</f>
        <v/>
      </c>
      <c r="AC322" t="str">
        <f>IF('Testing information'!AK339="GGP-LD","K","")</f>
        <v/>
      </c>
      <c r="AD322" t="str">
        <f>IF('Testing information'!AK339="CHR","K","")</f>
        <v/>
      </c>
      <c r="AE322" t="str">
        <f>IF('Testing information'!AL339="GGP-uLD","K","")</f>
        <v/>
      </c>
      <c r="AF322" t="str">
        <f>IF('Testing information'!BA339="Run Panel","DP2","")</f>
        <v/>
      </c>
      <c r="AG322" t="str">
        <f t="shared" ref="AG322:AG363" si="21">IF(AF322="DP2","K","")</f>
        <v/>
      </c>
      <c r="AH322" s="28" t="str">
        <f t="shared" ref="AH322:AH363" si="22">IF(Y322="K","PV",IF(Z322&gt;0,Z322,""))</f>
        <v/>
      </c>
    </row>
    <row r="323" spans="1:34" ht="14.85" customHeight="1">
      <c r="A323" s="25" t="str">
        <f>IF('Testing information'!AE340="X",'Request Testing'!$C$10,"")</f>
        <v/>
      </c>
      <c r="B323" s="26" t="str">
        <f>IF('Testing information'!AM340="","",A323)</f>
        <v/>
      </c>
      <c r="C323" t="str">
        <f>IF('Testing information'!G340&gt;0,'Testing information'!G340,"")</f>
        <v/>
      </c>
      <c r="D323" s="23" t="str">
        <f>IF('Request Testing'!G340&lt;1,'Testing information'!B340,"")</f>
        <v/>
      </c>
      <c r="E323" t="str">
        <f>IF('Request Testing'!G340&lt;1,'Testing information'!AF340,"")</f>
        <v/>
      </c>
      <c r="F323" s="23" t="str">
        <f>IF(OR('Request Testing'!L340&gt;0,'Request Testing'!M340&gt;0,'Request Testing'!N340&gt;0,'Request Testing'!O340&gt;0),'Request Testing'!I340,"")</f>
        <v/>
      </c>
      <c r="G323" s="23" t="str">
        <f>IF('Testing information'!J340="","",'Testing information'!J340)</f>
        <v/>
      </c>
      <c r="H323" s="23" t="str">
        <f>IF(OR('Request Testing'!L340&gt;0,'Request Testing'!M340&gt;0,'Request Testing'!N340&gt;0,'Request Testing'!O340&gt;0),'Request Testing'!K340,"")</f>
        <v/>
      </c>
      <c r="I323" s="210" t="str">
        <f>IF('Testing information'!A340&gt;0,'Testing information'!A340,"")</f>
        <v/>
      </c>
      <c r="J323" s="27" t="str">
        <f>IF('Testing information'!AG340="BLOOD CARD","B",IF('Testing information'!AH340="Hair Card","H",IF('Testing information'!AI340="AllFlex Tags","T","")))</f>
        <v/>
      </c>
      <c r="K323" s="28" t="str">
        <f>IF('Request Testing'!J340&gt;0,IF(OR(Y323="K",AA323="K"),(CONCATENATE(AH323," ALTS ",'Request Testing'!J340))),AH323)</f>
        <v/>
      </c>
      <c r="L323" t="str">
        <f>IF('Testing information'!V340="AM","K","")</f>
        <v/>
      </c>
      <c r="M323" t="str">
        <f>IF('Testing information'!W340="NH","K","")</f>
        <v/>
      </c>
      <c r="N323" t="str">
        <f>IF('Testing information'!X340="CA","K","")</f>
        <v/>
      </c>
      <c r="O323" t="str">
        <f>IF('Testing information'!Y340="DD","K","")</f>
        <v/>
      </c>
      <c r="P323" t="str">
        <f>IF('Testing information'!AA340="PHA","K","")</f>
        <v/>
      </c>
      <c r="Q323" t="str">
        <f>IF('Testing information'!Z340="TH","K","")</f>
        <v/>
      </c>
      <c r="R323" t="str">
        <f>IF('Testing information'!AB340="OS","K","")</f>
        <v/>
      </c>
      <c r="S323" t="str">
        <f>IF('Testing information'!AR340="OH","K","")</f>
        <v/>
      </c>
      <c r="T323" s="23" t="str">
        <f>IF('Testing information'!Q340="","","K")</f>
        <v/>
      </c>
      <c r="U323" t="str">
        <f>IF('Testing information'!AQ340="RC","K","")</f>
        <v/>
      </c>
      <c r="V323" s="23" t="str">
        <f>IF('Testing information'!P340="","","K")</f>
        <v/>
      </c>
      <c r="W323" t="str">
        <f>IF('Testing information'!AS340="BVD","K","")</f>
        <v/>
      </c>
      <c r="X323" t="str">
        <f>IF('Testing information'!AP340="DL","K","")</f>
        <v/>
      </c>
      <c r="Y323" t="str">
        <f>IF('Testing information'!AM340="PV","K","")</f>
        <v/>
      </c>
      <c r="Z323" t="str">
        <f t="shared" ref="Z323:Z363" si="23">IF(AB323="K","150k",IF(AC323="K","100K",IF(AD323="K","C100K",IF(AE323="K","9K",""))))</f>
        <v/>
      </c>
      <c r="AA323" s="29" t="str">
        <f t="shared" si="20"/>
        <v/>
      </c>
      <c r="AB323" t="str">
        <f>IF('Testing information'!AJ340="GGP-HD","K","")</f>
        <v/>
      </c>
      <c r="AC323" t="str">
        <f>IF('Testing information'!AK340="GGP-LD","K","")</f>
        <v/>
      </c>
      <c r="AD323" t="str">
        <f>IF('Testing information'!AK340="CHR","K","")</f>
        <v/>
      </c>
      <c r="AE323" t="str">
        <f>IF('Testing information'!AL340="GGP-uLD","K","")</f>
        <v/>
      </c>
      <c r="AF323" t="str">
        <f>IF('Testing information'!BA340="Run Panel","DP2","")</f>
        <v/>
      </c>
      <c r="AG323" t="str">
        <f t="shared" si="21"/>
        <v/>
      </c>
      <c r="AH323" s="28" t="str">
        <f t="shared" si="22"/>
        <v/>
      </c>
    </row>
    <row r="324" spans="1:34" ht="14.85" customHeight="1">
      <c r="A324" s="25" t="str">
        <f>IF('Testing information'!AE341="X",'Request Testing'!$C$10,"")</f>
        <v/>
      </c>
      <c r="B324" s="26" t="str">
        <f>IF('Testing information'!AM341="","",A324)</f>
        <v/>
      </c>
      <c r="C324" t="str">
        <f>IF('Testing information'!G341&gt;0,'Testing information'!G341,"")</f>
        <v/>
      </c>
      <c r="D324" s="23" t="str">
        <f>IF('Request Testing'!G341&lt;1,'Testing information'!B341,"")</f>
        <v/>
      </c>
      <c r="E324" t="str">
        <f>IF('Request Testing'!G341&lt;1,'Testing information'!AF341,"")</f>
        <v/>
      </c>
      <c r="F324" s="23" t="str">
        <f>IF(OR('Request Testing'!L341&gt;0,'Request Testing'!M341&gt;0,'Request Testing'!N341&gt;0,'Request Testing'!O341&gt;0),'Request Testing'!I341,"")</f>
        <v/>
      </c>
      <c r="G324" s="23" t="str">
        <f>IF('Testing information'!J341="","",'Testing information'!J341)</f>
        <v/>
      </c>
      <c r="H324" s="23" t="str">
        <f>IF(OR('Request Testing'!L341&gt;0,'Request Testing'!M341&gt;0,'Request Testing'!N341&gt;0,'Request Testing'!O341&gt;0),'Request Testing'!K341,"")</f>
        <v/>
      </c>
      <c r="I324" s="210" t="str">
        <f>IF('Testing information'!A341&gt;0,'Testing information'!A341,"")</f>
        <v/>
      </c>
      <c r="J324" s="27" t="str">
        <f>IF('Testing information'!AG341="BLOOD CARD","B",IF('Testing information'!AH341="Hair Card","H",IF('Testing information'!AI341="AllFlex Tags","T","")))</f>
        <v/>
      </c>
      <c r="K324" s="28" t="str">
        <f>IF('Request Testing'!J341&gt;0,IF(OR(Y324="K",AA324="K"),(CONCATENATE(AH324," ALTS ",'Request Testing'!J341))),AH324)</f>
        <v/>
      </c>
      <c r="L324" t="str">
        <f>IF('Testing information'!V341="AM","K","")</f>
        <v/>
      </c>
      <c r="M324" t="str">
        <f>IF('Testing information'!W341="NH","K","")</f>
        <v/>
      </c>
      <c r="N324" t="str">
        <f>IF('Testing information'!X341="CA","K","")</f>
        <v/>
      </c>
      <c r="O324" t="str">
        <f>IF('Testing information'!Y341="DD","K","")</f>
        <v/>
      </c>
      <c r="P324" t="str">
        <f>IF('Testing information'!AA341="PHA","K","")</f>
        <v/>
      </c>
      <c r="Q324" t="str">
        <f>IF('Testing information'!Z341="TH","K","")</f>
        <v/>
      </c>
      <c r="R324" t="str">
        <f>IF('Testing information'!AB341="OS","K","")</f>
        <v/>
      </c>
      <c r="S324" t="str">
        <f>IF('Testing information'!AR341="OH","K","")</f>
        <v/>
      </c>
      <c r="T324" s="23" t="str">
        <f>IF('Testing information'!Q341="","","K")</f>
        <v/>
      </c>
      <c r="U324" t="str">
        <f>IF('Testing information'!AQ341="RC","K","")</f>
        <v/>
      </c>
      <c r="V324" s="23" t="str">
        <f>IF('Testing information'!P341="","","K")</f>
        <v/>
      </c>
      <c r="W324" t="str">
        <f>IF('Testing information'!AS341="BVD","K","")</f>
        <v/>
      </c>
      <c r="X324" t="str">
        <f>IF('Testing information'!AP341="DL","K","")</f>
        <v/>
      </c>
      <c r="Y324" t="str">
        <f>IF('Testing information'!AM341="PV","K","")</f>
        <v/>
      </c>
      <c r="Z324" t="str">
        <f t="shared" si="23"/>
        <v/>
      </c>
      <c r="AA324" s="29" t="str">
        <f t="shared" si="20"/>
        <v/>
      </c>
      <c r="AB324" t="str">
        <f>IF('Testing information'!AJ341="GGP-HD","K","")</f>
        <v/>
      </c>
      <c r="AC324" t="str">
        <f>IF('Testing information'!AK341="GGP-LD","K","")</f>
        <v/>
      </c>
      <c r="AD324" t="str">
        <f>IF('Testing information'!AK341="CHR","K","")</f>
        <v/>
      </c>
      <c r="AE324" t="str">
        <f>IF('Testing information'!AL341="GGP-uLD","K","")</f>
        <v/>
      </c>
      <c r="AF324" t="str">
        <f>IF('Testing information'!BA341="Run Panel","DP2","")</f>
        <v/>
      </c>
      <c r="AG324" t="str">
        <f t="shared" si="21"/>
        <v/>
      </c>
      <c r="AH324" s="28" t="str">
        <f t="shared" si="22"/>
        <v/>
      </c>
    </row>
    <row r="325" spans="1:34" ht="14.85" customHeight="1">
      <c r="A325" s="25" t="str">
        <f>IF('Testing information'!AE342="X",'Request Testing'!$C$10,"")</f>
        <v/>
      </c>
      <c r="B325" s="26" t="str">
        <f>IF('Testing information'!AM342="","",A325)</f>
        <v/>
      </c>
      <c r="C325" t="str">
        <f>IF('Testing information'!G342&gt;0,'Testing information'!G342,"")</f>
        <v/>
      </c>
      <c r="D325" s="23" t="str">
        <f>IF('Request Testing'!G342&lt;1,'Testing information'!B342,"")</f>
        <v/>
      </c>
      <c r="E325" t="str">
        <f>IF('Request Testing'!G342&lt;1,'Testing information'!AF342,"")</f>
        <v/>
      </c>
      <c r="F325" s="23" t="str">
        <f>IF(OR('Request Testing'!L342&gt;0,'Request Testing'!M342&gt;0,'Request Testing'!N342&gt;0,'Request Testing'!O342&gt;0),'Request Testing'!I342,"")</f>
        <v/>
      </c>
      <c r="G325" s="23" t="str">
        <f>IF('Testing information'!J342="","",'Testing information'!J342)</f>
        <v/>
      </c>
      <c r="H325" s="23" t="str">
        <f>IF(OR('Request Testing'!L342&gt;0,'Request Testing'!M342&gt;0,'Request Testing'!N342&gt;0,'Request Testing'!O342&gt;0),'Request Testing'!K342,"")</f>
        <v/>
      </c>
      <c r="I325" s="210" t="str">
        <f>IF('Testing information'!A342&gt;0,'Testing information'!A342,"")</f>
        <v/>
      </c>
      <c r="J325" s="27" t="str">
        <f>IF('Testing information'!AG342="BLOOD CARD","B",IF('Testing information'!AH342="Hair Card","H",IF('Testing information'!AI342="AllFlex Tags","T","")))</f>
        <v/>
      </c>
      <c r="K325" s="28" t="str">
        <f>IF('Request Testing'!J342&gt;0,IF(OR(Y325="K",AA325="K"),(CONCATENATE(AH325," ALTS ",'Request Testing'!J342))),AH325)</f>
        <v/>
      </c>
      <c r="L325" t="str">
        <f>IF('Testing information'!V342="AM","K","")</f>
        <v/>
      </c>
      <c r="M325" t="str">
        <f>IF('Testing information'!W342="NH","K","")</f>
        <v/>
      </c>
      <c r="N325" t="str">
        <f>IF('Testing information'!X342="CA","K","")</f>
        <v/>
      </c>
      <c r="O325" t="str">
        <f>IF('Testing information'!Y342="DD","K","")</f>
        <v/>
      </c>
      <c r="P325" t="str">
        <f>IF('Testing information'!AA342="PHA","K","")</f>
        <v/>
      </c>
      <c r="Q325" t="str">
        <f>IF('Testing information'!Z342="TH","K","")</f>
        <v/>
      </c>
      <c r="R325" t="str">
        <f>IF('Testing information'!AB342="OS","K","")</f>
        <v/>
      </c>
      <c r="S325" t="str">
        <f>IF('Testing information'!AR342="OH","K","")</f>
        <v/>
      </c>
      <c r="T325" s="23" t="str">
        <f>IF('Testing information'!Q342="","","K")</f>
        <v/>
      </c>
      <c r="U325" t="str">
        <f>IF('Testing information'!AQ342="RC","K","")</f>
        <v/>
      </c>
      <c r="V325" s="23" t="str">
        <f>IF('Testing information'!P342="","","K")</f>
        <v/>
      </c>
      <c r="W325" t="str">
        <f>IF('Testing information'!AS342="BVD","K","")</f>
        <v/>
      </c>
      <c r="X325" t="str">
        <f>IF('Testing information'!AP342="DL","K","")</f>
        <v/>
      </c>
      <c r="Y325" t="str">
        <f>IF('Testing information'!AM342="PV","K","")</f>
        <v/>
      </c>
      <c r="Z325" t="str">
        <f t="shared" si="23"/>
        <v/>
      </c>
      <c r="AA325" s="29" t="str">
        <f t="shared" si="20"/>
        <v/>
      </c>
      <c r="AB325" t="str">
        <f>IF('Testing information'!AJ342="GGP-HD","K","")</f>
        <v/>
      </c>
      <c r="AC325" t="str">
        <f>IF('Testing information'!AK342="GGP-LD","K","")</f>
        <v/>
      </c>
      <c r="AD325" t="str">
        <f>IF('Testing information'!AK342="CHR","K","")</f>
        <v/>
      </c>
      <c r="AE325" t="str">
        <f>IF('Testing information'!AL342="GGP-uLD","K","")</f>
        <v/>
      </c>
      <c r="AF325" t="str">
        <f>IF('Testing information'!BA342="Run Panel","DP2","")</f>
        <v/>
      </c>
      <c r="AG325" t="str">
        <f t="shared" si="21"/>
        <v/>
      </c>
      <c r="AH325" s="28" t="str">
        <f t="shared" si="22"/>
        <v/>
      </c>
    </row>
    <row r="326" spans="1:34" ht="14.85" customHeight="1">
      <c r="A326" s="25" t="str">
        <f>IF('Testing information'!AE343="X",'Request Testing'!$C$10,"")</f>
        <v/>
      </c>
      <c r="B326" s="26" t="str">
        <f>IF('Testing information'!AM343="","",A326)</f>
        <v/>
      </c>
      <c r="C326" t="str">
        <f>IF('Testing information'!G343&gt;0,'Testing information'!G343,"")</f>
        <v/>
      </c>
      <c r="D326" s="23" t="str">
        <f>IF('Request Testing'!G343&lt;1,'Testing information'!B343,"")</f>
        <v/>
      </c>
      <c r="E326" t="str">
        <f>IF('Request Testing'!G343&lt;1,'Testing information'!AF343,"")</f>
        <v/>
      </c>
      <c r="F326" s="23" t="str">
        <f>IF(OR('Request Testing'!L343&gt;0,'Request Testing'!M343&gt;0,'Request Testing'!N343&gt;0,'Request Testing'!O343&gt;0),'Request Testing'!I343,"")</f>
        <v/>
      </c>
      <c r="G326" s="23" t="str">
        <f>IF('Testing information'!J343="","",'Testing information'!J343)</f>
        <v/>
      </c>
      <c r="H326" s="23" t="str">
        <f>IF(OR('Request Testing'!L343&gt;0,'Request Testing'!M343&gt;0,'Request Testing'!N343&gt;0,'Request Testing'!O343&gt;0),'Request Testing'!K343,"")</f>
        <v/>
      </c>
      <c r="I326" s="210" t="str">
        <f>IF('Testing information'!A343&gt;0,'Testing information'!A343,"")</f>
        <v/>
      </c>
      <c r="J326" s="27" t="str">
        <f>IF('Testing information'!AG343="BLOOD CARD","B",IF('Testing information'!AH343="Hair Card","H",IF('Testing information'!AI343="AllFlex Tags","T","")))</f>
        <v/>
      </c>
      <c r="K326" s="28" t="str">
        <f>IF('Request Testing'!J343&gt;0,IF(OR(Y326="K",AA326="K"),(CONCATENATE(AH326," ALTS ",'Request Testing'!J343))),AH326)</f>
        <v/>
      </c>
      <c r="L326" t="str">
        <f>IF('Testing information'!V343="AM","K","")</f>
        <v/>
      </c>
      <c r="M326" t="str">
        <f>IF('Testing information'!W343="NH","K","")</f>
        <v/>
      </c>
      <c r="N326" t="str">
        <f>IF('Testing information'!X343="CA","K","")</f>
        <v/>
      </c>
      <c r="O326" t="str">
        <f>IF('Testing information'!Y343="DD","K","")</f>
        <v/>
      </c>
      <c r="P326" t="str">
        <f>IF('Testing information'!AA343="PHA","K","")</f>
        <v/>
      </c>
      <c r="Q326" t="str">
        <f>IF('Testing information'!Z343="TH","K","")</f>
        <v/>
      </c>
      <c r="R326" t="str">
        <f>IF('Testing information'!AB343="OS","K","")</f>
        <v/>
      </c>
      <c r="S326" t="str">
        <f>IF('Testing information'!AR343="OH","K","")</f>
        <v/>
      </c>
      <c r="T326" s="23" t="str">
        <f>IF('Testing information'!Q343="","","K")</f>
        <v/>
      </c>
      <c r="U326" t="str">
        <f>IF('Testing information'!AQ343="RC","K","")</f>
        <v/>
      </c>
      <c r="V326" s="23" t="str">
        <f>IF('Testing information'!P343="","","K")</f>
        <v/>
      </c>
      <c r="W326" t="str">
        <f>IF('Testing information'!AS343="BVD","K","")</f>
        <v/>
      </c>
      <c r="X326" t="str">
        <f>IF('Testing information'!AP343="DL","K","")</f>
        <v/>
      </c>
      <c r="Y326" t="str">
        <f>IF('Testing information'!AM343="PV","K","")</f>
        <v/>
      </c>
      <c r="Z326" t="str">
        <f t="shared" si="23"/>
        <v/>
      </c>
      <c r="AA326" s="29" t="str">
        <f t="shared" si="20"/>
        <v/>
      </c>
      <c r="AB326" t="str">
        <f>IF('Testing information'!AJ343="GGP-HD","K","")</f>
        <v/>
      </c>
      <c r="AC326" t="str">
        <f>IF('Testing information'!AK343="GGP-LD","K","")</f>
        <v/>
      </c>
      <c r="AD326" t="str">
        <f>IF('Testing information'!AK343="CHR","K","")</f>
        <v/>
      </c>
      <c r="AE326" t="str">
        <f>IF('Testing information'!AL343="GGP-uLD","K","")</f>
        <v/>
      </c>
      <c r="AF326" t="str">
        <f>IF('Testing information'!BA343="Run Panel","DP2","")</f>
        <v/>
      </c>
      <c r="AG326" t="str">
        <f t="shared" si="21"/>
        <v/>
      </c>
      <c r="AH326" s="28" t="str">
        <f t="shared" si="22"/>
        <v/>
      </c>
    </row>
    <row r="327" spans="1:34" ht="14.85" customHeight="1">
      <c r="A327" s="25" t="str">
        <f>IF('Testing information'!AE344="X",'Request Testing'!$C$10,"")</f>
        <v/>
      </c>
      <c r="B327" s="26" t="str">
        <f>IF('Testing information'!AM344="","",A327)</f>
        <v/>
      </c>
      <c r="C327" t="str">
        <f>IF('Testing information'!G344&gt;0,'Testing information'!G344,"")</f>
        <v/>
      </c>
      <c r="D327" s="23" t="str">
        <f>IF('Request Testing'!G344&lt;1,'Testing information'!B344,"")</f>
        <v/>
      </c>
      <c r="E327" t="str">
        <f>IF('Request Testing'!G344&lt;1,'Testing information'!AF344,"")</f>
        <v/>
      </c>
      <c r="F327" s="23" t="str">
        <f>IF(OR('Request Testing'!L344&gt;0,'Request Testing'!M344&gt;0,'Request Testing'!N344&gt;0,'Request Testing'!O344&gt;0),'Request Testing'!I344,"")</f>
        <v/>
      </c>
      <c r="G327" s="23" t="str">
        <f>IF('Testing information'!J344="","",'Testing information'!J344)</f>
        <v/>
      </c>
      <c r="H327" s="23" t="str">
        <f>IF(OR('Request Testing'!L344&gt;0,'Request Testing'!M344&gt;0,'Request Testing'!N344&gt;0,'Request Testing'!O344&gt;0),'Request Testing'!K344,"")</f>
        <v/>
      </c>
      <c r="I327" s="210" t="str">
        <f>IF('Testing information'!A344&gt;0,'Testing information'!A344,"")</f>
        <v/>
      </c>
      <c r="J327" s="27" t="str">
        <f>IF('Testing information'!AG344="BLOOD CARD","B",IF('Testing information'!AH344="Hair Card","H",IF('Testing information'!AI344="AllFlex Tags","T","")))</f>
        <v/>
      </c>
      <c r="K327" s="28" t="str">
        <f>IF('Request Testing'!J344&gt;0,IF(OR(Y327="K",AA327="K"),(CONCATENATE(AH327," ALTS ",'Request Testing'!J344))),AH327)</f>
        <v/>
      </c>
      <c r="L327" t="str">
        <f>IF('Testing information'!V344="AM","K","")</f>
        <v/>
      </c>
      <c r="M327" t="str">
        <f>IF('Testing information'!W344="NH","K","")</f>
        <v/>
      </c>
      <c r="N327" t="str">
        <f>IF('Testing information'!X344="CA","K","")</f>
        <v/>
      </c>
      <c r="O327" t="str">
        <f>IF('Testing information'!Y344="DD","K","")</f>
        <v/>
      </c>
      <c r="P327" t="str">
        <f>IF('Testing information'!AA344="PHA","K","")</f>
        <v/>
      </c>
      <c r="Q327" t="str">
        <f>IF('Testing information'!Z344="TH","K","")</f>
        <v/>
      </c>
      <c r="R327" t="str">
        <f>IF('Testing information'!AB344="OS","K","")</f>
        <v/>
      </c>
      <c r="S327" t="str">
        <f>IF('Testing information'!AR344="OH","K","")</f>
        <v/>
      </c>
      <c r="T327" s="23" t="str">
        <f>IF('Testing information'!Q344="","","K")</f>
        <v/>
      </c>
      <c r="U327" t="str">
        <f>IF('Testing information'!AQ344="RC","K","")</f>
        <v/>
      </c>
      <c r="V327" s="23" t="str">
        <f>IF('Testing information'!P344="","","K")</f>
        <v/>
      </c>
      <c r="W327" t="str">
        <f>IF('Testing information'!AS344="BVD","K","")</f>
        <v/>
      </c>
      <c r="X327" t="str">
        <f>IF('Testing information'!AP344="DL","K","")</f>
        <v/>
      </c>
      <c r="Y327" t="str">
        <f>IF('Testing information'!AM344="PV","K","")</f>
        <v/>
      </c>
      <c r="Z327" t="str">
        <f t="shared" si="23"/>
        <v/>
      </c>
      <c r="AA327" s="29" t="str">
        <f t="shared" si="20"/>
        <v/>
      </c>
      <c r="AB327" t="str">
        <f>IF('Testing information'!AJ344="GGP-HD","K","")</f>
        <v/>
      </c>
      <c r="AC327" t="str">
        <f>IF('Testing information'!AK344="GGP-LD","K","")</f>
        <v/>
      </c>
      <c r="AD327" t="str">
        <f>IF('Testing information'!AK344="CHR","K","")</f>
        <v/>
      </c>
      <c r="AE327" t="str">
        <f>IF('Testing information'!AL344="GGP-uLD","K","")</f>
        <v/>
      </c>
      <c r="AF327" t="str">
        <f>IF('Testing information'!BA344="Run Panel","DP2","")</f>
        <v/>
      </c>
      <c r="AG327" t="str">
        <f t="shared" si="21"/>
        <v/>
      </c>
      <c r="AH327" s="28" t="str">
        <f t="shared" si="22"/>
        <v/>
      </c>
    </row>
    <row r="328" spans="1:34" ht="14.85" customHeight="1">
      <c r="A328" s="25" t="str">
        <f>IF('Testing information'!AE345="X",'Request Testing'!$C$10,"")</f>
        <v/>
      </c>
      <c r="B328" s="26" t="str">
        <f>IF('Testing information'!AM345="","",A328)</f>
        <v/>
      </c>
      <c r="C328" t="str">
        <f>IF('Testing information'!G345&gt;0,'Testing information'!G345,"")</f>
        <v/>
      </c>
      <c r="D328" s="23" t="str">
        <f>IF('Request Testing'!G345&lt;1,'Testing information'!B345,"")</f>
        <v/>
      </c>
      <c r="E328" t="str">
        <f>IF('Request Testing'!G345&lt;1,'Testing information'!AF345,"")</f>
        <v/>
      </c>
      <c r="F328" s="23" t="str">
        <f>IF(OR('Request Testing'!L345&gt;0,'Request Testing'!M345&gt;0,'Request Testing'!N345&gt;0,'Request Testing'!O345&gt;0),'Request Testing'!I345,"")</f>
        <v/>
      </c>
      <c r="G328" s="23" t="str">
        <f>IF('Testing information'!J345="","",'Testing information'!J345)</f>
        <v/>
      </c>
      <c r="H328" s="23" t="str">
        <f>IF(OR('Request Testing'!L345&gt;0,'Request Testing'!M345&gt;0,'Request Testing'!N345&gt;0,'Request Testing'!O345&gt;0),'Request Testing'!K345,"")</f>
        <v/>
      </c>
      <c r="I328" s="210" t="str">
        <f>IF('Testing information'!A345&gt;0,'Testing information'!A345,"")</f>
        <v/>
      </c>
      <c r="J328" s="27" t="str">
        <f>IF('Testing information'!AG345="BLOOD CARD","B",IF('Testing information'!AH345="Hair Card","H",IF('Testing information'!AI345="AllFlex Tags","T","")))</f>
        <v/>
      </c>
      <c r="K328" s="28" t="str">
        <f>IF('Request Testing'!J345&gt;0,IF(OR(Y328="K",AA328="K"),(CONCATENATE(AH328," ALTS ",'Request Testing'!J345))),AH328)</f>
        <v/>
      </c>
      <c r="L328" t="str">
        <f>IF('Testing information'!V345="AM","K","")</f>
        <v/>
      </c>
      <c r="M328" t="str">
        <f>IF('Testing information'!W345="NH","K","")</f>
        <v/>
      </c>
      <c r="N328" t="str">
        <f>IF('Testing information'!X345="CA","K","")</f>
        <v/>
      </c>
      <c r="O328" t="str">
        <f>IF('Testing information'!Y345="DD","K","")</f>
        <v/>
      </c>
      <c r="P328" t="str">
        <f>IF('Testing information'!AA345="PHA","K","")</f>
        <v/>
      </c>
      <c r="Q328" t="str">
        <f>IF('Testing information'!Z345="TH","K","")</f>
        <v/>
      </c>
      <c r="R328" t="str">
        <f>IF('Testing information'!AB345="OS","K","")</f>
        <v/>
      </c>
      <c r="S328" t="str">
        <f>IF('Testing information'!AR345="OH","K","")</f>
        <v/>
      </c>
      <c r="T328" s="23" t="str">
        <f>IF('Testing information'!Q345="","","K")</f>
        <v/>
      </c>
      <c r="U328" t="str">
        <f>IF('Testing information'!AQ345="RC","K","")</f>
        <v/>
      </c>
      <c r="V328" s="23" t="str">
        <f>IF('Testing information'!P345="","","K")</f>
        <v/>
      </c>
      <c r="W328" t="str">
        <f>IF('Testing information'!AS345="BVD","K","")</f>
        <v/>
      </c>
      <c r="X328" t="str">
        <f>IF('Testing information'!AP345="DL","K","")</f>
        <v/>
      </c>
      <c r="Y328" t="str">
        <f>IF('Testing information'!AM345="PV","K","")</f>
        <v/>
      </c>
      <c r="Z328" t="str">
        <f t="shared" si="23"/>
        <v/>
      </c>
      <c r="AA328" s="29" t="str">
        <f t="shared" si="20"/>
        <v/>
      </c>
      <c r="AB328" t="str">
        <f>IF('Testing information'!AJ345="GGP-HD","K","")</f>
        <v/>
      </c>
      <c r="AC328" t="str">
        <f>IF('Testing information'!AK345="GGP-LD","K","")</f>
        <v/>
      </c>
      <c r="AD328" t="str">
        <f>IF('Testing information'!AK345="CHR","K","")</f>
        <v/>
      </c>
      <c r="AE328" t="str">
        <f>IF('Testing information'!AL345="GGP-uLD","K","")</f>
        <v/>
      </c>
      <c r="AF328" t="str">
        <f>IF('Testing information'!BA345="Run Panel","DP2","")</f>
        <v/>
      </c>
      <c r="AG328" t="str">
        <f t="shared" si="21"/>
        <v/>
      </c>
      <c r="AH328" s="28" t="str">
        <f t="shared" si="22"/>
        <v/>
      </c>
    </row>
    <row r="329" spans="1:34" ht="14.85" customHeight="1">
      <c r="A329" s="25" t="str">
        <f>IF('Testing information'!AE346="X",'Request Testing'!$C$10,"")</f>
        <v/>
      </c>
      <c r="B329" s="26" t="str">
        <f>IF('Testing information'!AM346="","",A329)</f>
        <v/>
      </c>
      <c r="C329" t="str">
        <f>IF('Testing information'!G346&gt;0,'Testing information'!G346,"")</f>
        <v/>
      </c>
      <c r="D329" s="23" t="str">
        <f>IF('Request Testing'!G346&lt;1,'Testing information'!B346,"")</f>
        <v/>
      </c>
      <c r="E329" t="str">
        <f>IF('Request Testing'!G346&lt;1,'Testing information'!AF346,"")</f>
        <v/>
      </c>
      <c r="F329" s="23" t="str">
        <f>IF(OR('Request Testing'!L346&gt;0,'Request Testing'!M346&gt;0,'Request Testing'!N346&gt;0,'Request Testing'!O346&gt;0),'Request Testing'!I346,"")</f>
        <v/>
      </c>
      <c r="G329" s="23" t="str">
        <f>IF('Testing information'!J346="","",'Testing information'!J346)</f>
        <v/>
      </c>
      <c r="H329" s="23" t="str">
        <f>IF(OR('Request Testing'!L346&gt;0,'Request Testing'!M346&gt;0,'Request Testing'!N346&gt;0,'Request Testing'!O346&gt;0),'Request Testing'!K346,"")</f>
        <v/>
      </c>
      <c r="I329" s="210" t="str">
        <f>IF('Testing information'!A346&gt;0,'Testing information'!A346,"")</f>
        <v/>
      </c>
      <c r="J329" s="27" t="str">
        <f>IF('Testing information'!AG346="BLOOD CARD","B",IF('Testing information'!AH346="Hair Card","H",IF('Testing information'!AI346="AllFlex Tags","T","")))</f>
        <v/>
      </c>
      <c r="K329" s="28" t="str">
        <f>IF('Request Testing'!J346&gt;0,IF(OR(Y329="K",AA329="K"),(CONCATENATE(AH329," ALTS ",'Request Testing'!J346))),AH329)</f>
        <v/>
      </c>
      <c r="L329" t="str">
        <f>IF('Testing information'!V346="AM","K","")</f>
        <v/>
      </c>
      <c r="M329" t="str">
        <f>IF('Testing information'!W346="NH","K","")</f>
        <v/>
      </c>
      <c r="N329" t="str">
        <f>IF('Testing information'!X346="CA","K","")</f>
        <v/>
      </c>
      <c r="O329" t="str">
        <f>IF('Testing information'!Y346="DD","K","")</f>
        <v/>
      </c>
      <c r="P329" t="str">
        <f>IF('Testing information'!AA346="PHA","K","")</f>
        <v/>
      </c>
      <c r="Q329" t="str">
        <f>IF('Testing information'!Z346="TH","K","")</f>
        <v/>
      </c>
      <c r="R329" t="str">
        <f>IF('Testing information'!AB346="OS","K","")</f>
        <v/>
      </c>
      <c r="S329" t="str">
        <f>IF('Testing information'!AR346="OH","K","")</f>
        <v/>
      </c>
      <c r="T329" s="23" t="str">
        <f>IF('Testing information'!Q346="","","K")</f>
        <v/>
      </c>
      <c r="U329" t="str">
        <f>IF('Testing information'!AQ346="RC","K","")</f>
        <v/>
      </c>
      <c r="V329" s="23" t="str">
        <f>IF('Testing information'!P346="","","K")</f>
        <v/>
      </c>
      <c r="W329" t="str">
        <f>IF('Testing information'!AS346="BVD","K","")</f>
        <v/>
      </c>
      <c r="X329" t="str">
        <f>IF('Testing information'!AP346="DL","K","")</f>
        <v/>
      </c>
      <c r="Y329" t="str">
        <f>IF('Testing information'!AM346="PV","K","")</f>
        <v/>
      </c>
      <c r="Z329" t="str">
        <f t="shared" si="23"/>
        <v/>
      </c>
      <c r="AA329" s="29" t="str">
        <f t="shared" si="20"/>
        <v/>
      </c>
      <c r="AB329" t="str">
        <f>IF('Testing information'!AJ346="GGP-HD","K","")</f>
        <v/>
      </c>
      <c r="AC329" t="str">
        <f>IF('Testing information'!AK346="GGP-LD","K","")</f>
        <v/>
      </c>
      <c r="AD329" t="str">
        <f>IF('Testing information'!AK346="CHR","K","")</f>
        <v/>
      </c>
      <c r="AE329" t="str">
        <f>IF('Testing information'!AL346="GGP-uLD","K","")</f>
        <v/>
      </c>
      <c r="AF329" t="str">
        <f>IF('Testing information'!BA346="Run Panel","DP2","")</f>
        <v/>
      </c>
      <c r="AG329" t="str">
        <f t="shared" si="21"/>
        <v/>
      </c>
      <c r="AH329" s="28" t="str">
        <f t="shared" si="22"/>
        <v/>
      </c>
    </row>
    <row r="330" spans="1:34" ht="14.85" customHeight="1">
      <c r="A330" s="25" t="str">
        <f>IF('Testing information'!AE347="X",'Request Testing'!$C$10,"")</f>
        <v/>
      </c>
      <c r="B330" s="26" t="str">
        <f>IF('Testing information'!AM347="","",A330)</f>
        <v/>
      </c>
      <c r="C330" t="str">
        <f>IF('Testing information'!G347&gt;0,'Testing information'!G347,"")</f>
        <v/>
      </c>
      <c r="D330" s="23" t="str">
        <f>IF('Request Testing'!G347&lt;1,'Testing information'!B347,"")</f>
        <v/>
      </c>
      <c r="E330" t="str">
        <f>IF('Request Testing'!G347&lt;1,'Testing information'!AF347,"")</f>
        <v/>
      </c>
      <c r="F330" s="23" t="str">
        <f>IF(OR('Request Testing'!L347&gt;0,'Request Testing'!M347&gt;0,'Request Testing'!N347&gt;0,'Request Testing'!O347&gt;0),'Request Testing'!I347,"")</f>
        <v/>
      </c>
      <c r="G330" s="23" t="str">
        <f>IF('Testing information'!J347="","",'Testing information'!J347)</f>
        <v/>
      </c>
      <c r="H330" s="23" t="str">
        <f>IF(OR('Request Testing'!L347&gt;0,'Request Testing'!M347&gt;0,'Request Testing'!N347&gt;0,'Request Testing'!O347&gt;0),'Request Testing'!K347,"")</f>
        <v/>
      </c>
      <c r="I330" s="210" t="str">
        <f>IF('Testing information'!A347&gt;0,'Testing information'!A347,"")</f>
        <v/>
      </c>
      <c r="J330" s="27" t="str">
        <f>IF('Testing information'!AG347="BLOOD CARD","B",IF('Testing information'!AH347="Hair Card","H",IF('Testing information'!AI347="AllFlex Tags","T","")))</f>
        <v/>
      </c>
      <c r="K330" s="28" t="str">
        <f>IF('Request Testing'!J347&gt;0,IF(OR(Y330="K",AA330="K"),(CONCATENATE(AH330," ALTS ",'Request Testing'!J347))),AH330)</f>
        <v/>
      </c>
      <c r="L330" t="str">
        <f>IF('Testing information'!V347="AM","K","")</f>
        <v/>
      </c>
      <c r="M330" t="str">
        <f>IF('Testing information'!W347="NH","K","")</f>
        <v/>
      </c>
      <c r="N330" t="str">
        <f>IF('Testing information'!X347="CA","K","")</f>
        <v/>
      </c>
      <c r="O330" t="str">
        <f>IF('Testing information'!Y347="DD","K","")</f>
        <v/>
      </c>
      <c r="P330" t="str">
        <f>IF('Testing information'!AA347="PHA","K","")</f>
        <v/>
      </c>
      <c r="Q330" t="str">
        <f>IF('Testing information'!Z347="TH","K","")</f>
        <v/>
      </c>
      <c r="R330" t="str">
        <f>IF('Testing information'!AB347="OS","K","")</f>
        <v/>
      </c>
      <c r="S330" t="str">
        <f>IF('Testing information'!AR347="OH","K","")</f>
        <v/>
      </c>
      <c r="T330" s="23" t="str">
        <f>IF('Testing information'!Q347="","","K")</f>
        <v/>
      </c>
      <c r="U330" t="str">
        <f>IF('Testing information'!AQ347="RC","K","")</f>
        <v/>
      </c>
      <c r="V330" s="23" t="str">
        <f>IF('Testing information'!P347="","","K")</f>
        <v/>
      </c>
      <c r="W330" t="str">
        <f>IF('Testing information'!AS347="BVD","K","")</f>
        <v/>
      </c>
      <c r="X330" t="str">
        <f>IF('Testing information'!AP347="DL","K","")</f>
        <v/>
      </c>
      <c r="Y330" t="str">
        <f>IF('Testing information'!AM347="PV","K","")</f>
        <v/>
      </c>
      <c r="Z330" t="str">
        <f t="shared" si="23"/>
        <v/>
      </c>
      <c r="AA330" s="29" t="str">
        <f t="shared" si="20"/>
        <v/>
      </c>
      <c r="AB330" t="str">
        <f>IF('Testing information'!AJ347="GGP-HD","K","")</f>
        <v/>
      </c>
      <c r="AC330" t="str">
        <f>IF('Testing information'!AK347="GGP-LD","K","")</f>
        <v/>
      </c>
      <c r="AD330" t="str">
        <f>IF('Testing information'!AK347="CHR","K","")</f>
        <v/>
      </c>
      <c r="AE330" t="str">
        <f>IF('Testing information'!AL347="GGP-uLD","K","")</f>
        <v/>
      </c>
      <c r="AF330" t="str">
        <f>IF('Testing information'!BA347="Run Panel","DP2","")</f>
        <v/>
      </c>
      <c r="AG330" t="str">
        <f t="shared" si="21"/>
        <v/>
      </c>
      <c r="AH330" s="28" t="str">
        <f t="shared" si="22"/>
        <v/>
      </c>
    </row>
    <row r="331" spans="1:34" ht="14.85" customHeight="1">
      <c r="A331" s="25" t="str">
        <f>IF('Testing information'!AE348="X",'Request Testing'!$C$10,"")</f>
        <v/>
      </c>
      <c r="B331" s="26" t="str">
        <f>IF('Testing information'!AM348="","",A331)</f>
        <v/>
      </c>
      <c r="C331" t="str">
        <f>IF('Testing information'!G348&gt;0,'Testing information'!G348,"")</f>
        <v/>
      </c>
      <c r="D331" s="23" t="str">
        <f>IF('Request Testing'!G348&lt;1,'Testing information'!B348,"")</f>
        <v/>
      </c>
      <c r="E331" t="str">
        <f>IF('Request Testing'!G348&lt;1,'Testing information'!AF348,"")</f>
        <v/>
      </c>
      <c r="F331" s="23" t="str">
        <f>IF(OR('Request Testing'!L348&gt;0,'Request Testing'!M348&gt;0,'Request Testing'!N348&gt;0,'Request Testing'!O348&gt;0),'Request Testing'!I348,"")</f>
        <v/>
      </c>
      <c r="G331" s="23" t="str">
        <f>IF('Testing information'!J348="","",'Testing information'!J348)</f>
        <v/>
      </c>
      <c r="H331" s="23" t="str">
        <f>IF(OR('Request Testing'!L348&gt;0,'Request Testing'!M348&gt;0,'Request Testing'!N348&gt;0,'Request Testing'!O348&gt;0),'Request Testing'!K348,"")</f>
        <v/>
      </c>
      <c r="I331" s="210" t="str">
        <f>IF('Testing information'!A348&gt;0,'Testing information'!A348,"")</f>
        <v/>
      </c>
      <c r="J331" s="27" t="str">
        <f>IF('Testing information'!AG348="BLOOD CARD","B",IF('Testing information'!AH348="Hair Card","H",IF('Testing information'!AI348="AllFlex Tags","T","")))</f>
        <v/>
      </c>
      <c r="K331" s="28" t="str">
        <f>IF('Request Testing'!J348&gt;0,IF(OR(Y331="K",AA331="K"),(CONCATENATE(AH331," ALTS ",'Request Testing'!J348))),AH331)</f>
        <v/>
      </c>
      <c r="L331" t="str">
        <f>IF('Testing information'!V348="AM","K","")</f>
        <v/>
      </c>
      <c r="M331" t="str">
        <f>IF('Testing information'!W348="NH","K","")</f>
        <v/>
      </c>
      <c r="N331" t="str">
        <f>IF('Testing information'!X348="CA","K","")</f>
        <v/>
      </c>
      <c r="O331" t="str">
        <f>IF('Testing information'!Y348="DD","K","")</f>
        <v/>
      </c>
      <c r="P331" t="str">
        <f>IF('Testing information'!AA348="PHA","K","")</f>
        <v/>
      </c>
      <c r="Q331" t="str">
        <f>IF('Testing information'!Z348="TH","K","")</f>
        <v/>
      </c>
      <c r="R331" t="str">
        <f>IF('Testing information'!AB348="OS","K","")</f>
        <v/>
      </c>
      <c r="S331" t="str">
        <f>IF('Testing information'!AR348="OH","K","")</f>
        <v/>
      </c>
      <c r="T331" s="23" t="str">
        <f>IF('Testing information'!Q348="","","K")</f>
        <v/>
      </c>
      <c r="U331" t="str">
        <f>IF('Testing information'!AQ348="RC","K","")</f>
        <v/>
      </c>
      <c r="V331" s="23" t="str">
        <f>IF('Testing information'!P348="","","K")</f>
        <v/>
      </c>
      <c r="W331" t="str">
        <f>IF('Testing information'!AS348="BVD","K","")</f>
        <v/>
      </c>
      <c r="X331" t="str">
        <f>IF('Testing information'!AP348="DL","K","")</f>
        <v/>
      </c>
      <c r="Y331" t="str">
        <f>IF('Testing information'!AM348="PV","K","")</f>
        <v/>
      </c>
      <c r="Z331" t="str">
        <f t="shared" si="23"/>
        <v/>
      </c>
      <c r="AA331" s="29" t="str">
        <f t="shared" si="20"/>
        <v/>
      </c>
      <c r="AB331" t="str">
        <f>IF('Testing information'!AJ348="GGP-HD","K","")</f>
        <v/>
      </c>
      <c r="AC331" t="str">
        <f>IF('Testing information'!AK348="GGP-LD","K","")</f>
        <v/>
      </c>
      <c r="AD331" t="str">
        <f>IF('Testing information'!AK348="CHR","K","")</f>
        <v/>
      </c>
      <c r="AE331" t="str">
        <f>IF('Testing information'!AL348="GGP-uLD","K","")</f>
        <v/>
      </c>
      <c r="AF331" t="str">
        <f>IF('Testing information'!BA348="Run Panel","DP2","")</f>
        <v/>
      </c>
      <c r="AG331" t="str">
        <f t="shared" si="21"/>
        <v/>
      </c>
      <c r="AH331" s="28" t="str">
        <f t="shared" si="22"/>
        <v/>
      </c>
    </row>
    <row r="332" spans="1:34" ht="14.85" customHeight="1">
      <c r="A332" s="25" t="str">
        <f>IF('Testing information'!AE349="X",'Request Testing'!$C$10,"")</f>
        <v/>
      </c>
      <c r="B332" s="26" t="str">
        <f>IF('Testing information'!AM349="","",A332)</f>
        <v/>
      </c>
      <c r="C332" t="str">
        <f>IF('Testing information'!G349&gt;0,'Testing information'!G349,"")</f>
        <v/>
      </c>
      <c r="D332" s="23" t="str">
        <f>IF('Request Testing'!G349&lt;1,'Testing information'!B349,"")</f>
        <v/>
      </c>
      <c r="E332" t="str">
        <f>IF('Request Testing'!G349&lt;1,'Testing information'!AF349,"")</f>
        <v/>
      </c>
      <c r="F332" s="23" t="str">
        <f>IF(OR('Request Testing'!L349&gt;0,'Request Testing'!M349&gt;0,'Request Testing'!N349&gt;0,'Request Testing'!O349&gt;0),'Request Testing'!I349,"")</f>
        <v/>
      </c>
      <c r="G332" s="23" t="str">
        <f>IF('Testing information'!J349="","",'Testing information'!J349)</f>
        <v/>
      </c>
      <c r="H332" s="23" t="str">
        <f>IF(OR('Request Testing'!L349&gt;0,'Request Testing'!M349&gt;0,'Request Testing'!N349&gt;0,'Request Testing'!O349&gt;0),'Request Testing'!K349,"")</f>
        <v/>
      </c>
      <c r="I332" s="210" t="str">
        <f>IF('Testing information'!A349&gt;0,'Testing information'!A349,"")</f>
        <v/>
      </c>
      <c r="J332" s="27" t="str">
        <f>IF('Testing information'!AG349="BLOOD CARD","B",IF('Testing information'!AH349="Hair Card","H",IF('Testing information'!AI349="AllFlex Tags","T","")))</f>
        <v/>
      </c>
      <c r="K332" s="28" t="str">
        <f>IF('Request Testing'!J349&gt;0,IF(OR(Y332="K",AA332="K"),(CONCATENATE(AH332," ALTS ",'Request Testing'!J349))),AH332)</f>
        <v/>
      </c>
      <c r="L332" t="str">
        <f>IF('Testing information'!V349="AM","K","")</f>
        <v/>
      </c>
      <c r="M332" t="str">
        <f>IF('Testing information'!W349="NH","K","")</f>
        <v/>
      </c>
      <c r="N332" t="str">
        <f>IF('Testing information'!X349="CA","K","")</f>
        <v/>
      </c>
      <c r="O332" t="str">
        <f>IF('Testing information'!Y349="DD","K","")</f>
        <v/>
      </c>
      <c r="P332" t="str">
        <f>IF('Testing information'!AA349="PHA","K","")</f>
        <v/>
      </c>
      <c r="Q332" t="str">
        <f>IF('Testing information'!Z349="TH","K","")</f>
        <v/>
      </c>
      <c r="R332" t="str">
        <f>IF('Testing information'!AB349="OS","K","")</f>
        <v/>
      </c>
      <c r="S332" t="str">
        <f>IF('Testing information'!AR349="OH","K","")</f>
        <v/>
      </c>
      <c r="T332" s="23" t="str">
        <f>IF('Testing information'!Q349="","","K")</f>
        <v/>
      </c>
      <c r="U332" t="str">
        <f>IF('Testing information'!AQ349="RC","K","")</f>
        <v/>
      </c>
      <c r="V332" s="23" t="str">
        <f>IF('Testing information'!P349="","","K")</f>
        <v/>
      </c>
      <c r="W332" t="str">
        <f>IF('Testing information'!AS349="BVD","K","")</f>
        <v/>
      </c>
      <c r="X332" t="str">
        <f>IF('Testing information'!AP349="DL","K","")</f>
        <v/>
      </c>
      <c r="Y332" t="str">
        <f>IF('Testing information'!AM349="PV","K","")</f>
        <v/>
      </c>
      <c r="Z332" t="str">
        <f t="shared" si="23"/>
        <v/>
      </c>
      <c r="AA332" s="29" t="str">
        <f t="shared" si="20"/>
        <v/>
      </c>
      <c r="AB332" t="str">
        <f>IF('Testing information'!AJ349="GGP-HD","K","")</f>
        <v/>
      </c>
      <c r="AC332" t="str">
        <f>IF('Testing information'!AK349="GGP-LD","K","")</f>
        <v/>
      </c>
      <c r="AD332" t="str">
        <f>IF('Testing information'!AK349="CHR","K","")</f>
        <v/>
      </c>
      <c r="AE332" t="str">
        <f>IF('Testing information'!AL349="GGP-uLD","K","")</f>
        <v/>
      </c>
      <c r="AF332" t="str">
        <f>IF('Testing information'!BA349="Run Panel","DP2","")</f>
        <v/>
      </c>
      <c r="AG332" t="str">
        <f t="shared" si="21"/>
        <v/>
      </c>
      <c r="AH332" s="28" t="str">
        <f t="shared" si="22"/>
        <v/>
      </c>
    </row>
    <row r="333" spans="1:34" ht="14.85" customHeight="1">
      <c r="A333" s="25" t="str">
        <f>IF('Testing information'!AE350="X",'Request Testing'!$C$10,"")</f>
        <v/>
      </c>
      <c r="B333" s="26" t="str">
        <f>IF('Testing information'!AM350="","",A333)</f>
        <v/>
      </c>
      <c r="C333" t="str">
        <f>IF('Testing information'!G350&gt;0,'Testing information'!G350,"")</f>
        <v/>
      </c>
      <c r="D333" s="23" t="str">
        <f>IF('Request Testing'!G350&lt;1,'Testing information'!B350,"")</f>
        <v/>
      </c>
      <c r="E333" t="str">
        <f>IF('Request Testing'!G350&lt;1,'Testing information'!AF350,"")</f>
        <v/>
      </c>
      <c r="F333" s="23" t="str">
        <f>IF(OR('Request Testing'!L350&gt;0,'Request Testing'!M350&gt;0,'Request Testing'!N350&gt;0,'Request Testing'!O350&gt;0),'Request Testing'!I350,"")</f>
        <v/>
      </c>
      <c r="G333" s="23" t="str">
        <f>IF('Testing information'!J350="","",'Testing information'!J350)</f>
        <v/>
      </c>
      <c r="H333" s="23" t="str">
        <f>IF(OR('Request Testing'!L350&gt;0,'Request Testing'!M350&gt;0,'Request Testing'!N350&gt;0,'Request Testing'!O350&gt;0),'Request Testing'!K350,"")</f>
        <v/>
      </c>
      <c r="I333" s="210" t="str">
        <f>IF('Testing information'!A350&gt;0,'Testing information'!A350,"")</f>
        <v/>
      </c>
      <c r="J333" s="27" t="str">
        <f>IF('Testing information'!AG350="BLOOD CARD","B",IF('Testing information'!AH350="Hair Card","H",IF('Testing information'!AI350="AllFlex Tags","T","")))</f>
        <v/>
      </c>
      <c r="K333" s="28" t="str">
        <f>IF('Request Testing'!J350&gt;0,IF(OR(Y333="K",AA333="K"),(CONCATENATE(AH333," ALTS ",'Request Testing'!J350))),AH333)</f>
        <v/>
      </c>
      <c r="L333" t="str">
        <f>IF('Testing information'!V350="AM","K","")</f>
        <v/>
      </c>
      <c r="M333" t="str">
        <f>IF('Testing information'!W350="NH","K","")</f>
        <v/>
      </c>
      <c r="N333" t="str">
        <f>IF('Testing information'!X350="CA","K","")</f>
        <v/>
      </c>
      <c r="O333" t="str">
        <f>IF('Testing information'!Y350="DD","K","")</f>
        <v/>
      </c>
      <c r="P333" t="str">
        <f>IF('Testing information'!AA350="PHA","K","")</f>
        <v/>
      </c>
      <c r="Q333" t="str">
        <f>IF('Testing information'!Z350="TH","K","")</f>
        <v/>
      </c>
      <c r="R333" t="str">
        <f>IF('Testing information'!AB350="OS","K","")</f>
        <v/>
      </c>
      <c r="S333" t="str">
        <f>IF('Testing information'!AR350="OH","K","")</f>
        <v/>
      </c>
      <c r="T333" s="23" t="str">
        <f>IF('Testing information'!Q350="","","K")</f>
        <v/>
      </c>
      <c r="U333" t="str">
        <f>IF('Testing information'!AQ350="RC","K","")</f>
        <v/>
      </c>
      <c r="V333" s="23" t="str">
        <f>IF('Testing information'!P350="","","K")</f>
        <v/>
      </c>
      <c r="W333" t="str">
        <f>IF('Testing information'!AS350="BVD","K","")</f>
        <v/>
      </c>
      <c r="X333" t="str">
        <f>IF('Testing information'!AP350="DL","K","")</f>
        <v/>
      </c>
      <c r="Y333" t="str">
        <f>IF('Testing information'!AM350="PV","K","")</f>
        <v/>
      </c>
      <c r="Z333" t="str">
        <f t="shared" si="23"/>
        <v/>
      </c>
      <c r="AA333" s="29" t="str">
        <f t="shared" si="20"/>
        <v/>
      </c>
      <c r="AB333" t="str">
        <f>IF('Testing information'!AJ350="GGP-HD","K","")</f>
        <v/>
      </c>
      <c r="AC333" t="str">
        <f>IF('Testing information'!AK350="GGP-LD","K","")</f>
        <v/>
      </c>
      <c r="AD333" t="str">
        <f>IF('Testing information'!AK350="CHR","K","")</f>
        <v/>
      </c>
      <c r="AE333" t="str">
        <f>IF('Testing information'!AL350="GGP-uLD","K","")</f>
        <v/>
      </c>
      <c r="AF333" t="str">
        <f>IF('Testing information'!BA350="Run Panel","DP2","")</f>
        <v/>
      </c>
      <c r="AG333" t="str">
        <f t="shared" si="21"/>
        <v/>
      </c>
      <c r="AH333" s="28" t="str">
        <f t="shared" si="22"/>
        <v/>
      </c>
    </row>
    <row r="334" spans="1:34" ht="14.85" customHeight="1">
      <c r="A334" s="25" t="str">
        <f>IF('Testing information'!AE351="X",'Request Testing'!$C$10,"")</f>
        <v/>
      </c>
      <c r="B334" s="26" t="str">
        <f>IF('Testing information'!AM351="","",A334)</f>
        <v/>
      </c>
      <c r="C334" t="str">
        <f>IF('Testing information'!G351&gt;0,'Testing information'!G351,"")</f>
        <v/>
      </c>
      <c r="D334" s="23" t="str">
        <f>IF('Request Testing'!G351&lt;1,'Testing information'!B351,"")</f>
        <v/>
      </c>
      <c r="E334" t="str">
        <f>IF('Request Testing'!G351&lt;1,'Testing information'!AF351,"")</f>
        <v/>
      </c>
      <c r="F334" s="23" t="str">
        <f>IF(OR('Request Testing'!L351&gt;0,'Request Testing'!M351&gt;0,'Request Testing'!N351&gt;0,'Request Testing'!O351&gt;0),'Request Testing'!I351,"")</f>
        <v/>
      </c>
      <c r="G334" s="23" t="str">
        <f>IF('Testing information'!J351="","",'Testing information'!J351)</f>
        <v/>
      </c>
      <c r="H334" s="23" t="str">
        <f>IF(OR('Request Testing'!L351&gt;0,'Request Testing'!M351&gt;0,'Request Testing'!N351&gt;0,'Request Testing'!O351&gt;0),'Request Testing'!K351,"")</f>
        <v/>
      </c>
      <c r="I334" s="210" t="str">
        <f>IF('Testing information'!A351&gt;0,'Testing information'!A351,"")</f>
        <v/>
      </c>
      <c r="J334" s="27" t="str">
        <f>IF('Testing information'!AG351="BLOOD CARD","B",IF('Testing information'!AH351="Hair Card","H",IF('Testing information'!AI351="AllFlex Tags","T","")))</f>
        <v/>
      </c>
      <c r="K334" s="28" t="str">
        <f>IF('Request Testing'!J351&gt;0,IF(OR(Y334="K",AA334="K"),(CONCATENATE(AH334," ALTS ",'Request Testing'!J351))),AH334)</f>
        <v/>
      </c>
      <c r="L334" t="str">
        <f>IF('Testing information'!V351="AM","K","")</f>
        <v/>
      </c>
      <c r="M334" t="str">
        <f>IF('Testing information'!W351="NH","K","")</f>
        <v/>
      </c>
      <c r="N334" t="str">
        <f>IF('Testing information'!X351="CA","K","")</f>
        <v/>
      </c>
      <c r="O334" t="str">
        <f>IF('Testing information'!Y351="DD","K","")</f>
        <v/>
      </c>
      <c r="P334" t="str">
        <f>IF('Testing information'!AA351="PHA","K","")</f>
        <v/>
      </c>
      <c r="Q334" t="str">
        <f>IF('Testing information'!Z351="TH","K","")</f>
        <v/>
      </c>
      <c r="R334" t="str">
        <f>IF('Testing information'!AB351="OS","K","")</f>
        <v/>
      </c>
      <c r="S334" t="str">
        <f>IF('Testing information'!AR351="OH","K","")</f>
        <v/>
      </c>
      <c r="T334" s="23" t="str">
        <f>IF('Testing information'!Q351="","","K")</f>
        <v/>
      </c>
      <c r="U334" t="str">
        <f>IF('Testing information'!AQ351="RC","K","")</f>
        <v/>
      </c>
      <c r="V334" s="23" t="str">
        <f>IF('Testing information'!P351="","","K")</f>
        <v/>
      </c>
      <c r="W334" t="str">
        <f>IF('Testing information'!AS351="BVD","K","")</f>
        <v/>
      </c>
      <c r="X334" t="str">
        <f>IF('Testing information'!AP351="DL","K","")</f>
        <v/>
      </c>
      <c r="Y334" t="str">
        <f>IF('Testing information'!AM351="PV","K","")</f>
        <v/>
      </c>
      <c r="Z334" t="str">
        <f t="shared" si="23"/>
        <v/>
      </c>
      <c r="AA334" s="29" t="str">
        <f t="shared" si="20"/>
        <v/>
      </c>
      <c r="AB334" t="str">
        <f>IF('Testing information'!AJ351="GGP-HD","K","")</f>
        <v/>
      </c>
      <c r="AC334" t="str">
        <f>IF('Testing information'!AK351="GGP-LD","K","")</f>
        <v/>
      </c>
      <c r="AD334" t="str">
        <f>IF('Testing information'!AK351="CHR","K","")</f>
        <v/>
      </c>
      <c r="AE334" t="str">
        <f>IF('Testing information'!AL351="GGP-uLD","K","")</f>
        <v/>
      </c>
      <c r="AF334" t="str">
        <f>IF('Testing information'!BA351="Run Panel","DP2","")</f>
        <v/>
      </c>
      <c r="AG334" t="str">
        <f t="shared" si="21"/>
        <v/>
      </c>
      <c r="AH334" s="28" t="str">
        <f t="shared" si="22"/>
        <v/>
      </c>
    </row>
    <row r="335" spans="1:34" ht="14.85" customHeight="1">
      <c r="A335" s="25" t="str">
        <f>IF('Testing information'!AE352="X",'Request Testing'!$C$10,"")</f>
        <v/>
      </c>
      <c r="B335" s="26" t="str">
        <f>IF('Testing information'!AM352="","",A335)</f>
        <v/>
      </c>
      <c r="C335" t="str">
        <f>IF('Testing information'!G352&gt;0,'Testing information'!G352,"")</f>
        <v/>
      </c>
      <c r="D335" s="23" t="str">
        <f>IF('Request Testing'!G352&lt;1,'Testing information'!B352,"")</f>
        <v/>
      </c>
      <c r="E335" t="str">
        <f>IF('Request Testing'!G352&lt;1,'Testing information'!AF352,"")</f>
        <v/>
      </c>
      <c r="F335" s="23" t="str">
        <f>IF(OR('Request Testing'!L352&gt;0,'Request Testing'!M352&gt;0,'Request Testing'!N352&gt;0,'Request Testing'!O352&gt;0),'Request Testing'!I352,"")</f>
        <v/>
      </c>
      <c r="G335" s="23" t="str">
        <f>IF('Testing information'!J352="","",'Testing information'!J352)</f>
        <v/>
      </c>
      <c r="H335" s="23" t="str">
        <f>IF(OR('Request Testing'!L352&gt;0,'Request Testing'!M352&gt;0,'Request Testing'!N352&gt;0,'Request Testing'!O352&gt;0),'Request Testing'!K352,"")</f>
        <v/>
      </c>
      <c r="I335" s="210" t="str">
        <f>IF('Testing information'!A352&gt;0,'Testing information'!A352,"")</f>
        <v/>
      </c>
      <c r="J335" s="27" t="str">
        <f>IF('Testing information'!AG352="BLOOD CARD","B",IF('Testing information'!AH352="Hair Card","H",IF('Testing information'!AI352="AllFlex Tags","T","")))</f>
        <v/>
      </c>
      <c r="K335" s="28" t="str">
        <f>IF('Request Testing'!J352&gt;0,IF(OR(Y335="K",AA335="K"),(CONCATENATE(AH335," ALTS ",'Request Testing'!J352))),AH335)</f>
        <v/>
      </c>
      <c r="L335" t="str">
        <f>IF('Testing information'!V352="AM","K","")</f>
        <v/>
      </c>
      <c r="M335" t="str">
        <f>IF('Testing information'!W352="NH","K","")</f>
        <v/>
      </c>
      <c r="N335" t="str">
        <f>IF('Testing information'!X352="CA","K","")</f>
        <v/>
      </c>
      <c r="O335" t="str">
        <f>IF('Testing information'!Y352="DD","K","")</f>
        <v/>
      </c>
      <c r="P335" t="str">
        <f>IF('Testing information'!AA352="PHA","K","")</f>
        <v/>
      </c>
      <c r="Q335" t="str">
        <f>IF('Testing information'!Z352="TH","K","")</f>
        <v/>
      </c>
      <c r="R335" t="str">
        <f>IF('Testing information'!AB352="OS","K","")</f>
        <v/>
      </c>
      <c r="S335" t="str">
        <f>IF('Testing information'!AR352="OH","K","")</f>
        <v/>
      </c>
      <c r="T335" s="23" t="str">
        <f>IF('Testing information'!Q352="","","K")</f>
        <v/>
      </c>
      <c r="U335" t="str">
        <f>IF('Testing information'!AQ352="RC","K","")</f>
        <v/>
      </c>
      <c r="V335" s="23" t="str">
        <f>IF('Testing information'!P352="","","K")</f>
        <v/>
      </c>
      <c r="W335" t="str">
        <f>IF('Testing information'!AS352="BVD","K","")</f>
        <v/>
      </c>
      <c r="X335" t="str">
        <f>IF('Testing information'!AP352="DL","K","")</f>
        <v/>
      </c>
      <c r="Y335" t="str">
        <f>IF('Testing information'!AM352="PV","K","")</f>
        <v/>
      </c>
      <c r="Z335" t="str">
        <f t="shared" si="23"/>
        <v/>
      </c>
      <c r="AA335" s="29" t="str">
        <f t="shared" si="20"/>
        <v/>
      </c>
      <c r="AB335" t="str">
        <f>IF('Testing information'!AJ352="GGP-HD","K","")</f>
        <v/>
      </c>
      <c r="AC335" t="str">
        <f>IF('Testing information'!AK352="GGP-LD","K","")</f>
        <v/>
      </c>
      <c r="AD335" t="str">
        <f>IF('Testing information'!AK352="CHR","K","")</f>
        <v/>
      </c>
      <c r="AE335" t="str">
        <f>IF('Testing information'!AL352="GGP-uLD","K","")</f>
        <v/>
      </c>
      <c r="AF335" t="str">
        <f>IF('Testing information'!BA352="Run Panel","DP2","")</f>
        <v/>
      </c>
      <c r="AG335" t="str">
        <f t="shared" si="21"/>
        <v/>
      </c>
      <c r="AH335" s="28" t="str">
        <f t="shared" si="22"/>
        <v/>
      </c>
    </row>
    <row r="336" spans="1:34" ht="14.85" customHeight="1">
      <c r="A336" s="25" t="str">
        <f>IF('Testing information'!AE353="X",'Request Testing'!$C$10,"")</f>
        <v/>
      </c>
      <c r="B336" s="26" t="str">
        <f>IF('Testing information'!AM353="","",A336)</f>
        <v/>
      </c>
      <c r="C336" t="str">
        <f>IF('Testing information'!G353&gt;0,'Testing information'!G353,"")</f>
        <v/>
      </c>
      <c r="D336" s="23" t="str">
        <f>IF('Request Testing'!G353&lt;1,'Testing information'!B353,"")</f>
        <v/>
      </c>
      <c r="E336" t="str">
        <f>IF('Request Testing'!G353&lt;1,'Testing information'!AF353,"")</f>
        <v/>
      </c>
      <c r="F336" s="23" t="str">
        <f>IF(OR('Request Testing'!L353&gt;0,'Request Testing'!M353&gt;0,'Request Testing'!N353&gt;0,'Request Testing'!O353&gt;0),'Request Testing'!I353,"")</f>
        <v/>
      </c>
      <c r="G336" s="23" t="str">
        <f>IF('Testing information'!J353="","",'Testing information'!J353)</f>
        <v/>
      </c>
      <c r="H336" s="23" t="str">
        <f>IF(OR('Request Testing'!L353&gt;0,'Request Testing'!M353&gt;0,'Request Testing'!N353&gt;0,'Request Testing'!O353&gt;0),'Request Testing'!K353,"")</f>
        <v/>
      </c>
      <c r="I336" s="210" t="str">
        <f>IF('Testing information'!A353&gt;0,'Testing information'!A353,"")</f>
        <v/>
      </c>
      <c r="J336" s="27" t="str">
        <f>IF('Testing information'!AG353="BLOOD CARD","B",IF('Testing information'!AH353="Hair Card","H",IF('Testing information'!AI353="AllFlex Tags","T","")))</f>
        <v/>
      </c>
      <c r="K336" s="28" t="str">
        <f>IF('Request Testing'!J353&gt;0,IF(OR(Y336="K",AA336="K"),(CONCATENATE(AH336," ALTS ",'Request Testing'!J353))),AH336)</f>
        <v/>
      </c>
      <c r="L336" t="str">
        <f>IF('Testing information'!V353="AM","K","")</f>
        <v/>
      </c>
      <c r="M336" t="str">
        <f>IF('Testing information'!W353="NH","K","")</f>
        <v/>
      </c>
      <c r="N336" t="str">
        <f>IF('Testing information'!X353="CA","K","")</f>
        <v/>
      </c>
      <c r="O336" t="str">
        <f>IF('Testing information'!Y353="DD","K","")</f>
        <v/>
      </c>
      <c r="P336" t="str">
        <f>IF('Testing information'!AA353="PHA","K","")</f>
        <v/>
      </c>
      <c r="Q336" t="str">
        <f>IF('Testing information'!Z353="TH","K","")</f>
        <v/>
      </c>
      <c r="R336" t="str">
        <f>IF('Testing information'!AB353="OS","K","")</f>
        <v/>
      </c>
      <c r="S336" t="str">
        <f>IF('Testing information'!AR353="OH","K","")</f>
        <v/>
      </c>
      <c r="T336" s="23" t="str">
        <f>IF('Testing information'!Q353="","","K")</f>
        <v/>
      </c>
      <c r="U336" t="str">
        <f>IF('Testing information'!AQ353="RC","K","")</f>
        <v/>
      </c>
      <c r="V336" s="23" t="str">
        <f>IF('Testing information'!P353="","","K")</f>
        <v/>
      </c>
      <c r="W336" t="str">
        <f>IF('Testing information'!AS353="BVD","K","")</f>
        <v/>
      </c>
      <c r="X336" t="str">
        <f>IF('Testing information'!AP353="DL","K","")</f>
        <v/>
      </c>
      <c r="Y336" t="str">
        <f>IF('Testing information'!AM353="PV","K","")</f>
        <v/>
      </c>
      <c r="Z336" t="str">
        <f t="shared" si="23"/>
        <v/>
      </c>
      <c r="AA336" s="29" t="str">
        <f t="shared" si="20"/>
        <v/>
      </c>
      <c r="AB336" t="str">
        <f>IF('Testing information'!AJ353="GGP-HD","K","")</f>
        <v/>
      </c>
      <c r="AC336" t="str">
        <f>IF('Testing information'!AK353="GGP-LD","K","")</f>
        <v/>
      </c>
      <c r="AD336" t="str">
        <f>IF('Testing information'!AK353="CHR","K","")</f>
        <v/>
      </c>
      <c r="AE336" t="str">
        <f>IF('Testing information'!AL353="GGP-uLD","K","")</f>
        <v/>
      </c>
      <c r="AF336" t="str">
        <f>IF('Testing information'!BA353="Run Panel","DP2","")</f>
        <v/>
      </c>
      <c r="AG336" t="str">
        <f t="shared" si="21"/>
        <v/>
      </c>
      <c r="AH336" s="28" t="str">
        <f t="shared" si="22"/>
        <v/>
      </c>
    </row>
    <row r="337" spans="1:34" ht="14.85" customHeight="1">
      <c r="A337" s="25" t="str">
        <f>IF('Testing information'!AE354="X",'Request Testing'!$C$10,"")</f>
        <v/>
      </c>
      <c r="B337" s="26" t="str">
        <f>IF('Testing information'!AM354="","",A337)</f>
        <v/>
      </c>
      <c r="C337" t="str">
        <f>IF('Testing information'!G354&gt;0,'Testing information'!G354,"")</f>
        <v/>
      </c>
      <c r="D337" s="23" t="str">
        <f>IF('Request Testing'!G354&lt;1,'Testing information'!B354,"")</f>
        <v/>
      </c>
      <c r="E337" t="str">
        <f>IF('Request Testing'!G354&lt;1,'Testing information'!AF354,"")</f>
        <v/>
      </c>
      <c r="F337" s="23" t="str">
        <f>IF(OR('Request Testing'!L354&gt;0,'Request Testing'!M354&gt;0,'Request Testing'!N354&gt;0,'Request Testing'!O354&gt;0),'Request Testing'!I354,"")</f>
        <v/>
      </c>
      <c r="G337" s="23" t="str">
        <f>IF('Testing information'!J354="","",'Testing information'!J354)</f>
        <v/>
      </c>
      <c r="H337" s="23" t="str">
        <f>IF(OR('Request Testing'!L354&gt;0,'Request Testing'!M354&gt;0,'Request Testing'!N354&gt;0,'Request Testing'!O354&gt;0),'Request Testing'!K354,"")</f>
        <v/>
      </c>
      <c r="I337" s="210" t="str">
        <f>IF('Testing information'!A354&gt;0,'Testing information'!A354,"")</f>
        <v/>
      </c>
      <c r="J337" s="27" t="str">
        <f>IF('Testing information'!AG354="BLOOD CARD","B",IF('Testing information'!AH354="Hair Card","H",IF('Testing information'!AI354="AllFlex Tags","T","")))</f>
        <v/>
      </c>
      <c r="K337" s="28" t="str">
        <f>IF('Request Testing'!J354&gt;0,IF(OR(Y337="K",AA337="K"),(CONCATENATE(AH337," ALTS ",'Request Testing'!J354))),AH337)</f>
        <v/>
      </c>
      <c r="L337" t="str">
        <f>IF('Testing information'!V354="AM","K","")</f>
        <v/>
      </c>
      <c r="M337" t="str">
        <f>IF('Testing information'!W354="NH","K","")</f>
        <v/>
      </c>
      <c r="N337" t="str">
        <f>IF('Testing information'!X354="CA","K","")</f>
        <v/>
      </c>
      <c r="O337" t="str">
        <f>IF('Testing information'!Y354="DD","K","")</f>
        <v/>
      </c>
      <c r="P337" t="str">
        <f>IF('Testing information'!AA354="PHA","K","")</f>
        <v/>
      </c>
      <c r="Q337" t="str">
        <f>IF('Testing information'!Z354="TH","K","")</f>
        <v/>
      </c>
      <c r="R337" t="str">
        <f>IF('Testing information'!AB354="OS","K","")</f>
        <v/>
      </c>
      <c r="S337" t="str">
        <f>IF('Testing information'!AR354="OH","K","")</f>
        <v/>
      </c>
      <c r="T337" s="23" t="str">
        <f>IF('Testing information'!Q354="","","K")</f>
        <v/>
      </c>
      <c r="U337" t="str">
        <f>IF('Testing information'!AQ354="RC","K","")</f>
        <v/>
      </c>
      <c r="V337" s="23" t="str">
        <f>IF('Testing information'!P354="","","K")</f>
        <v/>
      </c>
      <c r="W337" t="str">
        <f>IF('Testing information'!AS354="BVD","K","")</f>
        <v/>
      </c>
      <c r="X337" t="str">
        <f>IF('Testing information'!AP354="DL","K","")</f>
        <v/>
      </c>
      <c r="Y337" t="str">
        <f>IF('Testing information'!AM354="PV","K","")</f>
        <v/>
      </c>
      <c r="Z337" t="str">
        <f t="shared" si="23"/>
        <v/>
      </c>
      <c r="AA337" s="29" t="str">
        <f t="shared" si="20"/>
        <v/>
      </c>
      <c r="AB337" t="str">
        <f>IF('Testing information'!AJ354="GGP-HD","K","")</f>
        <v/>
      </c>
      <c r="AC337" t="str">
        <f>IF('Testing information'!AK354="GGP-LD","K","")</f>
        <v/>
      </c>
      <c r="AD337" t="str">
        <f>IF('Testing information'!AK354="CHR","K","")</f>
        <v/>
      </c>
      <c r="AE337" t="str">
        <f>IF('Testing information'!AL354="GGP-uLD","K","")</f>
        <v/>
      </c>
      <c r="AF337" t="str">
        <f>IF('Testing information'!BA354="Run Panel","DP2","")</f>
        <v/>
      </c>
      <c r="AG337" t="str">
        <f t="shared" si="21"/>
        <v/>
      </c>
      <c r="AH337" s="28" t="str">
        <f t="shared" si="22"/>
        <v/>
      </c>
    </row>
    <row r="338" spans="1:34" ht="14.85" customHeight="1">
      <c r="A338" s="25" t="str">
        <f>IF('Testing information'!AE355="X",'Request Testing'!$C$10,"")</f>
        <v/>
      </c>
      <c r="B338" s="26" t="str">
        <f>IF('Testing information'!AM355="","",A338)</f>
        <v/>
      </c>
      <c r="C338" t="str">
        <f>IF('Testing information'!G355&gt;0,'Testing information'!G355,"")</f>
        <v/>
      </c>
      <c r="D338" s="23" t="str">
        <f>IF('Request Testing'!G355&lt;1,'Testing information'!B355,"")</f>
        <v/>
      </c>
      <c r="E338" t="str">
        <f>IF('Request Testing'!G355&lt;1,'Testing information'!AF355,"")</f>
        <v/>
      </c>
      <c r="F338" s="23" t="str">
        <f>IF(OR('Request Testing'!L355&gt;0,'Request Testing'!M355&gt;0,'Request Testing'!N355&gt;0,'Request Testing'!O355&gt;0),'Request Testing'!I355,"")</f>
        <v/>
      </c>
      <c r="G338" s="23" t="str">
        <f>IF('Testing information'!J355="","",'Testing information'!J355)</f>
        <v/>
      </c>
      <c r="H338" s="23" t="str">
        <f>IF(OR('Request Testing'!L355&gt;0,'Request Testing'!M355&gt;0,'Request Testing'!N355&gt;0,'Request Testing'!O355&gt;0),'Request Testing'!K355,"")</f>
        <v/>
      </c>
      <c r="I338" s="210" t="str">
        <f>IF('Testing information'!A355&gt;0,'Testing information'!A355,"")</f>
        <v/>
      </c>
      <c r="J338" s="27" t="str">
        <f>IF('Testing information'!AG355="BLOOD CARD","B",IF('Testing information'!AH355="Hair Card","H",IF('Testing information'!AI355="AllFlex Tags","T","")))</f>
        <v/>
      </c>
      <c r="K338" s="28" t="str">
        <f>IF('Request Testing'!J355&gt;0,IF(OR(Y338="K",AA338="K"),(CONCATENATE(AH338," ALTS ",'Request Testing'!J355))),AH338)</f>
        <v/>
      </c>
      <c r="L338" t="str">
        <f>IF('Testing information'!V355="AM","K","")</f>
        <v/>
      </c>
      <c r="M338" t="str">
        <f>IF('Testing information'!W355="NH","K","")</f>
        <v/>
      </c>
      <c r="N338" t="str">
        <f>IF('Testing information'!X355="CA","K","")</f>
        <v/>
      </c>
      <c r="O338" t="str">
        <f>IF('Testing information'!Y355="DD","K","")</f>
        <v/>
      </c>
      <c r="P338" t="str">
        <f>IF('Testing information'!AA355="PHA","K","")</f>
        <v/>
      </c>
      <c r="Q338" t="str">
        <f>IF('Testing information'!Z355="TH","K","")</f>
        <v/>
      </c>
      <c r="R338" t="str">
        <f>IF('Testing information'!AB355="OS","K","")</f>
        <v/>
      </c>
      <c r="S338" t="str">
        <f>IF('Testing information'!AR355="OH","K","")</f>
        <v/>
      </c>
      <c r="T338" s="23" t="str">
        <f>IF('Testing information'!Q355="","","K")</f>
        <v/>
      </c>
      <c r="U338" t="str">
        <f>IF('Testing information'!AQ355="RC","K","")</f>
        <v/>
      </c>
      <c r="V338" s="23" t="str">
        <f>IF('Testing information'!P355="","","K")</f>
        <v/>
      </c>
      <c r="W338" t="str">
        <f>IF('Testing information'!AS355="BVD","K","")</f>
        <v/>
      </c>
      <c r="X338" t="str">
        <f>IF('Testing information'!AP355="DL","K","")</f>
        <v/>
      </c>
      <c r="Y338" t="str">
        <f>IF('Testing information'!AM355="PV","K","")</f>
        <v/>
      </c>
      <c r="Z338" t="str">
        <f t="shared" si="23"/>
        <v/>
      </c>
      <c r="AA338" s="29" t="str">
        <f t="shared" si="20"/>
        <v/>
      </c>
      <c r="AB338" t="str">
        <f>IF('Testing information'!AJ355="GGP-HD","K","")</f>
        <v/>
      </c>
      <c r="AC338" t="str">
        <f>IF('Testing information'!AK355="GGP-LD","K","")</f>
        <v/>
      </c>
      <c r="AD338" t="str">
        <f>IF('Testing information'!AK355="CHR","K","")</f>
        <v/>
      </c>
      <c r="AE338" t="str">
        <f>IF('Testing information'!AL355="GGP-uLD","K","")</f>
        <v/>
      </c>
      <c r="AF338" t="str">
        <f>IF('Testing information'!BA355="Run Panel","DP2","")</f>
        <v/>
      </c>
      <c r="AG338" t="str">
        <f t="shared" si="21"/>
        <v/>
      </c>
      <c r="AH338" s="28" t="str">
        <f t="shared" si="22"/>
        <v/>
      </c>
    </row>
    <row r="339" spans="1:34" ht="14.85" customHeight="1">
      <c r="A339" s="25" t="str">
        <f>IF('Testing information'!AE356="X",'Request Testing'!$C$10,"")</f>
        <v/>
      </c>
      <c r="B339" s="26" t="str">
        <f>IF('Testing information'!AM356="","",A339)</f>
        <v/>
      </c>
      <c r="C339" t="str">
        <f>IF('Testing information'!G356&gt;0,'Testing information'!G356,"")</f>
        <v/>
      </c>
      <c r="D339" s="23" t="str">
        <f>IF('Request Testing'!G356&lt;1,'Testing information'!B356,"")</f>
        <v/>
      </c>
      <c r="E339" t="str">
        <f>IF('Request Testing'!G356&lt;1,'Testing information'!AF356,"")</f>
        <v/>
      </c>
      <c r="F339" s="23" t="str">
        <f>IF(OR('Request Testing'!L356&gt;0,'Request Testing'!M356&gt;0,'Request Testing'!N356&gt;0,'Request Testing'!O356&gt;0),'Request Testing'!I356,"")</f>
        <v/>
      </c>
      <c r="G339" s="23" t="str">
        <f>IF('Testing information'!J356="","",'Testing information'!J356)</f>
        <v/>
      </c>
      <c r="H339" s="23" t="str">
        <f>IF(OR('Request Testing'!L356&gt;0,'Request Testing'!M356&gt;0,'Request Testing'!N356&gt;0,'Request Testing'!O356&gt;0),'Request Testing'!K356,"")</f>
        <v/>
      </c>
      <c r="I339" s="210" t="str">
        <f>IF('Testing information'!A356&gt;0,'Testing information'!A356,"")</f>
        <v/>
      </c>
      <c r="J339" s="27" t="str">
        <f>IF('Testing information'!AG356="BLOOD CARD","B",IF('Testing information'!AH356="Hair Card","H",IF('Testing information'!AI356="AllFlex Tags","T","")))</f>
        <v/>
      </c>
      <c r="K339" s="28" t="str">
        <f>IF('Request Testing'!J356&gt;0,IF(OR(Y339="K",AA339="K"),(CONCATENATE(AH339," ALTS ",'Request Testing'!J356))),AH339)</f>
        <v/>
      </c>
      <c r="L339" t="str">
        <f>IF('Testing information'!V356="AM","K","")</f>
        <v/>
      </c>
      <c r="M339" t="str">
        <f>IF('Testing information'!W356="NH","K","")</f>
        <v/>
      </c>
      <c r="N339" t="str">
        <f>IF('Testing information'!X356="CA","K","")</f>
        <v/>
      </c>
      <c r="O339" t="str">
        <f>IF('Testing information'!Y356="DD","K","")</f>
        <v/>
      </c>
      <c r="P339" t="str">
        <f>IF('Testing information'!AA356="PHA","K","")</f>
        <v/>
      </c>
      <c r="Q339" t="str">
        <f>IF('Testing information'!Z356="TH","K","")</f>
        <v/>
      </c>
      <c r="R339" t="str">
        <f>IF('Testing information'!AB356="OS","K","")</f>
        <v/>
      </c>
      <c r="S339" t="str">
        <f>IF('Testing information'!AR356="OH","K","")</f>
        <v/>
      </c>
      <c r="T339" s="23" t="str">
        <f>IF('Testing information'!Q356="","","K")</f>
        <v/>
      </c>
      <c r="U339" t="str">
        <f>IF('Testing information'!AQ356="RC","K","")</f>
        <v/>
      </c>
      <c r="V339" s="23" t="str">
        <f>IF('Testing information'!P356="","","K")</f>
        <v/>
      </c>
      <c r="W339" t="str">
        <f>IF('Testing information'!AS356="BVD","K","")</f>
        <v/>
      </c>
      <c r="X339" t="str">
        <f>IF('Testing information'!AP356="DL","K","")</f>
        <v/>
      </c>
      <c r="Y339" t="str">
        <f>IF('Testing information'!AM356="PV","K","")</f>
        <v/>
      </c>
      <c r="Z339" t="str">
        <f t="shared" si="23"/>
        <v/>
      </c>
      <c r="AA339" s="29" t="str">
        <f t="shared" si="20"/>
        <v/>
      </c>
      <c r="AB339" t="str">
        <f>IF('Testing information'!AJ356="GGP-HD","K","")</f>
        <v/>
      </c>
      <c r="AC339" t="str">
        <f>IF('Testing information'!AK356="GGP-LD","K","")</f>
        <v/>
      </c>
      <c r="AD339" t="str">
        <f>IF('Testing information'!AK356="CHR","K","")</f>
        <v/>
      </c>
      <c r="AE339" t="str">
        <f>IF('Testing information'!AL356="GGP-uLD","K","")</f>
        <v/>
      </c>
      <c r="AF339" t="str">
        <f>IF('Testing information'!BA356="Run Panel","DP2","")</f>
        <v/>
      </c>
      <c r="AG339" t="str">
        <f t="shared" si="21"/>
        <v/>
      </c>
      <c r="AH339" s="28" t="str">
        <f t="shared" si="22"/>
        <v/>
      </c>
    </row>
    <row r="340" spans="1:34" ht="14.85" customHeight="1">
      <c r="A340" s="25" t="str">
        <f>IF('Testing information'!AE357="X",'Request Testing'!$C$10,"")</f>
        <v/>
      </c>
      <c r="B340" s="26" t="str">
        <f>IF('Testing information'!AM357="","",A340)</f>
        <v/>
      </c>
      <c r="C340" t="str">
        <f>IF('Testing information'!G357&gt;0,'Testing information'!G357,"")</f>
        <v/>
      </c>
      <c r="D340" s="23" t="str">
        <f>IF('Request Testing'!G357&lt;1,'Testing information'!B357,"")</f>
        <v/>
      </c>
      <c r="E340" t="str">
        <f>IF('Request Testing'!G357&lt;1,'Testing information'!AF357,"")</f>
        <v/>
      </c>
      <c r="F340" s="23" t="str">
        <f>IF(OR('Request Testing'!L357&gt;0,'Request Testing'!M357&gt;0,'Request Testing'!N357&gt;0,'Request Testing'!O357&gt;0),'Request Testing'!I357,"")</f>
        <v/>
      </c>
      <c r="G340" s="23" t="str">
        <f>IF('Testing information'!J357="","",'Testing information'!J357)</f>
        <v/>
      </c>
      <c r="H340" s="23" t="str">
        <f>IF(OR('Request Testing'!L357&gt;0,'Request Testing'!M357&gt;0,'Request Testing'!N357&gt;0,'Request Testing'!O357&gt;0),'Request Testing'!K357,"")</f>
        <v/>
      </c>
      <c r="I340" s="210" t="str">
        <f>IF('Testing information'!A357&gt;0,'Testing information'!A357,"")</f>
        <v/>
      </c>
      <c r="J340" s="27" t="str">
        <f>IF('Testing information'!AG357="BLOOD CARD","B",IF('Testing information'!AH357="Hair Card","H",IF('Testing information'!AI357="AllFlex Tags","T","")))</f>
        <v/>
      </c>
      <c r="K340" s="28" t="str">
        <f>IF('Request Testing'!J357&gt;0,IF(OR(Y340="K",AA340="K"),(CONCATENATE(AH340," ALTS ",'Request Testing'!J357))),AH340)</f>
        <v/>
      </c>
      <c r="L340" t="str">
        <f>IF('Testing information'!V357="AM","K","")</f>
        <v/>
      </c>
      <c r="M340" t="str">
        <f>IF('Testing information'!W357="NH","K","")</f>
        <v/>
      </c>
      <c r="N340" t="str">
        <f>IF('Testing information'!X357="CA","K","")</f>
        <v/>
      </c>
      <c r="O340" t="str">
        <f>IF('Testing information'!Y357="DD","K","")</f>
        <v/>
      </c>
      <c r="P340" t="str">
        <f>IF('Testing information'!AA357="PHA","K","")</f>
        <v/>
      </c>
      <c r="Q340" t="str">
        <f>IF('Testing information'!Z357="TH","K","")</f>
        <v/>
      </c>
      <c r="R340" t="str">
        <f>IF('Testing information'!AB357="OS","K","")</f>
        <v/>
      </c>
      <c r="S340" t="str">
        <f>IF('Testing information'!AR357="OH","K","")</f>
        <v/>
      </c>
      <c r="T340" s="23" t="str">
        <f>IF('Testing information'!Q357="","","K")</f>
        <v/>
      </c>
      <c r="U340" t="str">
        <f>IF('Testing information'!AQ357="RC","K","")</f>
        <v/>
      </c>
      <c r="V340" s="23" t="str">
        <f>IF('Testing information'!P357="","","K")</f>
        <v/>
      </c>
      <c r="W340" t="str">
        <f>IF('Testing information'!AS357="BVD","K","")</f>
        <v/>
      </c>
      <c r="X340" t="str">
        <f>IF('Testing information'!AP357="DL","K","")</f>
        <v/>
      </c>
      <c r="Y340" t="str">
        <f>IF('Testing information'!AM357="PV","K","")</f>
        <v/>
      </c>
      <c r="Z340" t="str">
        <f t="shared" si="23"/>
        <v/>
      </c>
      <c r="AA340" s="29" t="str">
        <f t="shared" si="20"/>
        <v/>
      </c>
      <c r="AB340" t="str">
        <f>IF('Testing information'!AJ357="GGP-HD","K","")</f>
        <v/>
      </c>
      <c r="AC340" t="str">
        <f>IF('Testing information'!AK357="GGP-LD","K","")</f>
        <v/>
      </c>
      <c r="AD340" t="str">
        <f>IF('Testing information'!AK357="CHR","K","")</f>
        <v/>
      </c>
      <c r="AE340" t="str">
        <f>IF('Testing information'!AL357="GGP-uLD","K","")</f>
        <v/>
      </c>
      <c r="AF340" t="str">
        <f>IF('Testing information'!BA357="Run Panel","DP2","")</f>
        <v/>
      </c>
      <c r="AG340" t="str">
        <f t="shared" si="21"/>
        <v/>
      </c>
      <c r="AH340" s="28" t="str">
        <f t="shared" si="22"/>
        <v/>
      </c>
    </row>
    <row r="341" spans="1:34" ht="14.85" customHeight="1">
      <c r="A341" s="25" t="str">
        <f>IF('Testing information'!AE358="X",'Request Testing'!$C$10,"")</f>
        <v/>
      </c>
      <c r="B341" s="26" t="str">
        <f>IF('Testing information'!AM358="","",A341)</f>
        <v/>
      </c>
      <c r="C341" t="str">
        <f>IF('Testing information'!G358&gt;0,'Testing information'!G358,"")</f>
        <v/>
      </c>
      <c r="D341" s="23" t="str">
        <f>IF('Request Testing'!G358&lt;1,'Testing information'!B358,"")</f>
        <v/>
      </c>
      <c r="E341" t="str">
        <f>IF('Request Testing'!G358&lt;1,'Testing information'!AF358,"")</f>
        <v/>
      </c>
      <c r="F341" s="23" t="str">
        <f>IF(OR('Request Testing'!L358&gt;0,'Request Testing'!M358&gt;0,'Request Testing'!N358&gt;0,'Request Testing'!O358&gt;0),'Request Testing'!I358,"")</f>
        <v/>
      </c>
      <c r="G341" s="23" t="str">
        <f>IF('Testing information'!J358="","",'Testing information'!J358)</f>
        <v/>
      </c>
      <c r="H341" s="23" t="str">
        <f>IF(OR('Request Testing'!L358&gt;0,'Request Testing'!M358&gt;0,'Request Testing'!N358&gt;0,'Request Testing'!O358&gt;0),'Request Testing'!K358,"")</f>
        <v/>
      </c>
      <c r="I341" s="210" t="str">
        <f>IF('Testing information'!A358&gt;0,'Testing information'!A358,"")</f>
        <v/>
      </c>
      <c r="J341" s="27" t="str">
        <f>IF('Testing information'!AG358="BLOOD CARD","B",IF('Testing information'!AH358="Hair Card","H",IF('Testing information'!AI358="AllFlex Tags","T","")))</f>
        <v/>
      </c>
      <c r="K341" s="28" t="str">
        <f>IF('Request Testing'!J358&gt;0,IF(OR(Y341="K",AA341="K"),(CONCATENATE(AH341," ALTS ",'Request Testing'!J358))),AH341)</f>
        <v/>
      </c>
      <c r="L341" t="str">
        <f>IF('Testing information'!V358="AM","K","")</f>
        <v/>
      </c>
      <c r="M341" t="str">
        <f>IF('Testing information'!W358="NH","K","")</f>
        <v/>
      </c>
      <c r="N341" t="str">
        <f>IF('Testing information'!X358="CA","K","")</f>
        <v/>
      </c>
      <c r="O341" t="str">
        <f>IF('Testing information'!Y358="DD","K","")</f>
        <v/>
      </c>
      <c r="P341" t="str">
        <f>IF('Testing information'!AA358="PHA","K","")</f>
        <v/>
      </c>
      <c r="Q341" t="str">
        <f>IF('Testing information'!Z358="TH","K","")</f>
        <v/>
      </c>
      <c r="R341" t="str">
        <f>IF('Testing information'!AB358="OS","K","")</f>
        <v/>
      </c>
      <c r="S341" t="str">
        <f>IF('Testing information'!AR358="OH","K","")</f>
        <v/>
      </c>
      <c r="T341" s="23" t="str">
        <f>IF('Testing information'!Q358="","","K")</f>
        <v/>
      </c>
      <c r="U341" t="str">
        <f>IF('Testing information'!AQ358="RC","K","")</f>
        <v/>
      </c>
      <c r="V341" s="23" t="str">
        <f>IF('Testing information'!P358="","","K")</f>
        <v/>
      </c>
      <c r="W341" t="str">
        <f>IF('Testing information'!AS358="BVD","K","")</f>
        <v/>
      </c>
      <c r="X341" t="str">
        <f>IF('Testing information'!AP358="DL","K","")</f>
        <v/>
      </c>
      <c r="Y341" t="str">
        <f>IF('Testing information'!AM358="PV","K","")</f>
        <v/>
      </c>
      <c r="Z341" t="str">
        <f t="shared" si="23"/>
        <v/>
      </c>
      <c r="AA341" s="29" t="str">
        <f t="shared" si="20"/>
        <v/>
      </c>
      <c r="AB341" t="str">
        <f>IF('Testing information'!AJ358="GGP-HD","K","")</f>
        <v/>
      </c>
      <c r="AC341" t="str">
        <f>IF('Testing information'!AK358="GGP-LD","K","")</f>
        <v/>
      </c>
      <c r="AD341" t="str">
        <f>IF('Testing information'!AK358="CHR","K","")</f>
        <v/>
      </c>
      <c r="AE341" t="str">
        <f>IF('Testing information'!AL358="GGP-uLD","K","")</f>
        <v/>
      </c>
      <c r="AF341" t="str">
        <f>IF('Testing information'!BA358="Run Panel","DP2","")</f>
        <v/>
      </c>
      <c r="AG341" t="str">
        <f t="shared" si="21"/>
        <v/>
      </c>
      <c r="AH341" s="28" t="str">
        <f t="shared" si="22"/>
        <v/>
      </c>
    </row>
    <row r="342" spans="1:34" ht="14.85" customHeight="1">
      <c r="A342" s="25" t="str">
        <f>IF('Testing information'!AE359="X",'Request Testing'!$C$10,"")</f>
        <v/>
      </c>
      <c r="B342" s="26" t="str">
        <f>IF('Testing information'!AM359="","",A342)</f>
        <v/>
      </c>
      <c r="C342" t="str">
        <f>IF('Testing information'!G359&gt;0,'Testing information'!G359,"")</f>
        <v/>
      </c>
      <c r="D342" s="23" t="str">
        <f>IF('Request Testing'!G359&lt;1,'Testing information'!B359,"")</f>
        <v/>
      </c>
      <c r="E342" t="str">
        <f>IF('Request Testing'!G359&lt;1,'Testing information'!AF359,"")</f>
        <v/>
      </c>
      <c r="F342" s="23" t="str">
        <f>IF(OR('Request Testing'!L359&gt;0,'Request Testing'!M359&gt;0,'Request Testing'!N359&gt;0,'Request Testing'!O359&gt;0),'Request Testing'!I359,"")</f>
        <v/>
      </c>
      <c r="G342" s="23" t="str">
        <f>IF('Testing information'!J359="","",'Testing information'!J359)</f>
        <v/>
      </c>
      <c r="H342" s="23" t="str">
        <f>IF(OR('Request Testing'!L359&gt;0,'Request Testing'!M359&gt;0,'Request Testing'!N359&gt;0,'Request Testing'!O359&gt;0),'Request Testing'!K359,"")</f>
        <v/>
      </c>
      <c r="I342" s="210" t="str">
        <f>IF('Testing information'!A359&gt;0,'Testing information'!A359,"")</f>
        <v/>
      </c>
      <c r="J342" s="27" t="str">
        <f>IF('Testing information'!AG359="BLOOD CARD","B",IF('Testing information'!AH359="Hair Card","H",IF('Testing information'!AI359="AllFlex Tags","T","")))</f>
        <v/>
      </c>
      <c r="K342" s="28" t="str">
        <f>IF('Request Testing'!J359&gt;0,IF(OR(Y342="K",AA342="K"),(CONCATENATE(AH342," ALTS ",'Request Testing'!J359))),AH342)</f>
        <v/>
      </c>
      <c r="L342" t="str">
        <f>IF('Testing information'!V359="AM","K","")</f>
        <v/>
      </c>
      <c r="M342" t="str">
        <f>IF('Testing information'!W359="NH","K","")</f>
        <v/>
      </c>
      <c r="N342" t="str">
        <f>IF('Testing information'!X359="CA","K","")</f>
        <v/>
      </c>
      <c r="O342" t="str">
        <f>IF('Testing information'!Y359="DD","K","")</f>
        <v/>
      </c>
      <c r="P342" t="str">
        <f>IF('Testing information'!AA359="PHA","K","")</f>
        <v/>
      </c>
      <c r="Q342" t="str">
        <f>IF('Testing information'!Z359="TH","K","")</f>
        <v/>
      </c>
      <c r="R342" t="str">
        <f>IF('Testing information'!AB359="OS","K","")</f>
        <v/>
      </c>
      <c r="S342" t="str">
        <f>IF('Testing information'!AR359="OH","K","")</f>
        <v/>
      </c>
      <c r="T342" s="23" t="str">
        <f>IF('Testing information'!Q359="","","K")</f>
        <v/>
      </c>
      <c r="U342" t="str">
        <f>IF('Testing information'!AQ359="RC","K","")</f>
        <v/>
      </c>
      <c r="V342" s="23" t="str">
        <f>IF('Testing information'!P359="","","K")</f>
        <v/>
      </c>
      <c r="W342" t="str">
        <f>IF('Testing information'!AS359="BVD","K","")</f>
        <v/>
      </c>
      <c r="X342" t="str">
        <f>IF('Testing information'!AP359="DL","K","")</f>
        <v/>
      </c>
      <c r="Y342" t="str">
        <f>IF('Testing information'!AM359="PV","K","")</f>
        <v/>
      </c>
      <c r="Z342" t="str">
        <f t="shared" si="23"/>
        <v/>
      </c>
      <c r="AA342" s="29" t="str">
        <f t="shared" si="20"/>
        <v/>
      </c>
      <c r="AB342" t="str">
        <f>IF('Testing information'!AJ359="GGP-HD","K","")</f>
        <v/>
      </c>
      <c r="AC342" t="str">
        <f>IF('Testing information'!AK359="GGP-LD","K","")</f>
        <v/>
      </c>
      <c r="AD342" t="str">
        <f>IF('Testing information'!AK359="CHR","K","")</f>
        <v/>
      </c>
      <c r="AE342" t="str">
        <f>IF('Testing information'!AL359="GGP-uLD","K","")</f>
        <v/>
      </c>
      <c r="AF342" t="str">
        <f>IF('Testing information'!BA359="Run Panel","DP2","")</f>
        <v/>
      </c>
      <c r="AG342" t="str">
        <f t="shared" si="21"/>
        <v/>
      </c>
      <c r="AH342" s="28" t="str">
        <f t="shared" si="22"/>
        <v/>
      </c>
    </row>
    <row r="343" spans="1:34" ht="14.85" customHeight="1">
      <c r="A343" s="25" t="str">
        <f>IF('Testing information'!AE360="X",'Request Testing'!$C$10,"")</f>
        <v/>
      </c>
      <c r="B343" s="26" t="str">
        <f>IF('Testing information'!AM360="","",A343)</f>
        <v/>
      </c>
      <c r="C343" t="str">
        <f>IF('Testing information'!G360&gt;0,'Testing information'!G360,"")</f>
        <v/>
      </c>
      <c r="D343" s="23" t="str">
        <f>IF('Request Testing'!G360&lt;1,'Testing information'!B360,"")</f>
        <v/>
      </c>
      <c r="E343" t="str">
        <f>IF('Request Testing'!G360&lt;1,'Testing information'!AF360,"")</f>
        <v/>
      </c>
      <c r="F343" s="23" t="str">
        <f>IF(OR('Request Testing'!L360&gt;0,'Request Testing'!M360&gt;0,'Request Testing'!N360&gt;0,'Request Testing'!O360&gt;0),'Request Testing'!I360,"")</f>
        <v/>
      </c>
      <c r="G343" s="23" t="str">
        <f>IF('Testing information'!J360="","",'Testing information'!J360)</f>
        <v/>
      </c>
      <c r="H343" s="23" t="str">
        <f>IF(OR('Request Testing'!L360&gt;0,'Request Testing'!M360&gt;0,'Request Testing'!N360&gt;0,'Request Testing'!O360&gt;0),'Request Testing'!K360,"")</f>
        <v/>
      </c>
      <c r="I343" s="210" t="str">
        <f>IF('Testing information'!A360&gt;0,'Testing information'!A360,"")</f>
        <v/>
      </c>
      <c r="J343" s="27" t="str">
        <f>IF('Testing information'!AG360="BLOOD CARD","B",IF('Testing information'!AH360="Hair Card","H",IF('Testing information'!AI360="AllFlex Tags","T","")))</f>
        <v/>
      </c>
      <c r="K343" s="28" t="str">
        <f>IF('Request Testing'!J360&gt;0,IF(OR(Y343="K",AA343="K"),(CONCATENATE(AH343," ALTS ",'Request Testing'!J360))),AH343)</f>
        <v/>
      </c>
      <c r="L343" t="str">
        <f>IF('Testing information'!V360="AM","K","")</f>
        <v/>
      </c>
      <c r="M343" t="str">
        <f>IF('Testing information'!W360="NH","K","")</f>
        <v/>
      </c>
      <c r="N343" t="str">
        <f>IF('Testing information'!X360="CA","K","")</f>
        <v/>
      </c>
      <c r="O343" t="str">
        <f>IF('Testing information'!Y360="DD","K","")</f>
        <v/>
      </c>
      <c r="P343" t="str">
        <f>IF('Testing information'!AA360="PHA","K","")</f>
        <v/>
      </c>
      <c r="Q343" t="str">
        <f>IF('Testing information'!Z360="TH","K","")</f>
        <v/>
      </c>
      <c r="R343" t="str">
        <f>IF('Testing information'!AB360="OS","K","")</f>
        <v/>
      </c>
      <c r="S343" t="str">
        <f>IF('Testing information'!AR360="OH","K","")</f>
        <v/>
      </c>
      <c r="T343" s="23" t="str">
        <f>IF('Testing information'!Q360="","","K")</f>
        <v/>
      </c>
      <c r="U343" t="str">
        <f>IF('Testing information'!AQ360="RC","K","")</f>
        <v/>
      </c>
      <c r="V343" s="23" t="str">
        <f>IF('Testing information'!P360="","","K")</f>
        <v/>
      </c>
      <c r="W343" t="str">
        <f>IF('Testing information'!AS360="BVD","K","")</f>
        <v/>
      </c>
      <c r="X343" t="str">
        <f>IF('Testing information'!AP360="DL","K","")</f>
        <v/>
      </c>
      <c r="Y343" t="str">
        <f>IF('Testing information'!AM360="PV","K","")</f>
        <v/>
      </c>
      <c r="Z343" t="str">
        <f t="shared" si="23"/>
        <v/>
      </c>
      <c r="AA343" s="29" t="str">
        <f t="shared" si="20"/>
        <v/>
      </c>
      <c r="AB343" t="str">
        <f>IF('Testing information'!AJ360="GGP-HD","K","")</f>
        <v/>
      </c>
      <c r="AC343" t="str">
        <f>IF('Testing information'!AK360="GGP-LD","K","")</f>
        <v/>
      </c>
      <c r="AD343" t="str">
        <f>IF('Testing information'!AK360="CHR","K","")</f>
        <v/>
      </c>
      <c r="AE343" t="str">
        <f>IF('Testing information'!AL360="GGP-uLD","K","")</f>
        <v/>
      </c>
      <c r="AF343" t="str">
        <f>IF('Testing information'!BA360="Run Panel","DP2","")</f>
        <v/>
      </c>
      <c r="AG343" t="str">
        <f t="shared" si="21"/>
        <v/>
      </c>
      <c r="AH343" s="28" t="str">
        <f t="shared" si="22"/>
        <v/>
      </c>
    </row>
    <row r="344" spans="1:34" ht="14.85" customHeight="1">
      <c r="A344" s="25" t="str">
        <f>IF('Testing information'!AE361="X",'Request Testing'!$C$10,"")</f>
        <v/>
      </c>
      <c r="B344" s="26" t="str">
        <f>IF('Testing information'!AM361="","",A344)</f>
        <v/>
      </c>
      <c r="C344" t="str">
        <f>IF('Testing information'!G361&gt;0,'Testing information'!G361,"")</f>
        <v/>
      </c>
      <c r="D344" s="23" t="str">
        <f>IF('Request Testing'!G361&lt;1,'Testing information'!B361,"")</f>
        <v/>
      </c>
      <c r="E344" t="str">
        <f>IF('Request Testing'!G361&lt;1,'Testing information'!AF361,"")</f>
        <v/>
      </c>
      <c r="F344" s="23" t="str">
        <f>IF(OR('Request Testing'!L361&gt;0,'Request Testing'!M361&gt;0,'Request Testing'!N361&gt;0,'Request Testing'!O361&gt;0),'Request Testing'!I361,"")</f>
        <v/>
      </c>
      <c r="G344" s="23" t="str">
        <f>IF('Testing information'!J361="","",'Testing information'!J361)</f>
        <v/>
      </c>
      <c r="H344" s="23" t="str">
        <f>IF(OR('Request Testing'!L361&gt;0,'Request Testing'!M361&gt;0,'Request Testing'!N361&gt;0,'Request Testing'!O361&gt;0),'Request Testing'!K361,"")</f>
        <v/>
      </c>
      <c r="I344" s="210" t="str">
        <f>IF('Testing information'!A361&gt;0,'Testing information'!A361,"")</f>
        <v/>
      </c>
      <c r="J344" s="27" t="str">
        <f>IF('Testing information'!AG361="BLOOD CARD","B",IF('Testing information'!AH361="Hair Card","H",IF('Testing information'!AI361="AllFlex Tags","T","")))</f>
        <v/>
      </c>
      <c r="K344" s="28" t="str">
        <f>IF('Request Testing'!J361&gt;0,IF(OR(Y344="K",AA344="K"),(CONCATENATE(AH344," ALTS ",'Request Testing'!J361))),AH344)</f>
        <v/>
      </c>
      <c r="L344" t="str">
        <f>IF('Testing information'!V361="AM","K","")</f>
        <v/>
      </c>
      <c r="M344" t="str">
        <f>IF('Testing information'!W361="NH","K","")</f>
        <v/>
      </c>
      <c r="N344" t="str">
        <f>IF('Testing information'!X361="CA","K","")</f>
        <v/>
      </c>
      <c r="O344" t="str">
        <f>IF('Testing information'!Y361="DD","K","")</f>
        <v/>
      </c>
      <c r="P344" t="str">
        <f>IF('Testing information'!AA361="PHA","K","")</f>
        <v/>
      </c>
      <c r="Q344" t="str">
        <f>IF('Testing information'!Z361="TH","K","")</f>
        <v/>
      </c>
      <c r="R344" t="str">
        <f>IF('Testing information'!AB361="OS","K","")</f>
        <v/>
      </c>
      <c r="S344" t="str">
        <f>IF('Testing information'!AR361="OH","K","")</f>
        <v/>
      </c>
      <c r="T344" s="23" t="str">
        <f>IF('Testing information'!Q361="","","K")</f>
        <v/>
      </c>
      <c r="U344" t="str">
        <f>IF('Testing information'!AQ361="RC","K","")</f>
        <v/>
      </c>
      <c r="V344" s="23" t="str">
        <f>IF('Testing information'!P361="","","K")</f>
        <v/>
      </c>
      <c r="W344" t="str">
        <f>IF('Testing information'!AS361="BVD","K","")</f>
        <v/>
      </c>
      <c r="X344" t="str">
        <f>IF('Testing information'!AP361="DL","K","")</f>
        <v/>
      </c>
      <c r="Y344" t="str">
        <f>IF('Testing information'!AM361="PV","K","")</f>
        <v/>
      </c>
      <c r="Z344" t="str">
        <f t="shared" si="23"/>
        <v/>
      </c>
      <c r="AA344" s="29" t="str">
        <f t="shared" si="20"/>
        <v/>
      </c>
      <c r="AB344" t="str">
        <f>IF('Testing information'!AJ361="GGP-HD","K","")</f>
        <v/>
      </c>
      <c r="AC344" t="str">
        <f>IF('Testing information'!AK361="GGP-LD","K","")</f>
        <v/>
      </c>
      <c r="AD344" t="str">
        <f>IF('Testing information'!AK361="CHR","K","")</f>
        <v/>
      </c>
      <c r="AE344" t="str">
        <f>IF('Testing information'!AL361="GGP-uLD","K","")</f>
        <v/>
      </c>
      <c r="AF344" t="str">
        <f>IF('Testing information'!BA361="Run Panel","DP2","")</f>
        <v/>
      </c>
      <c r="AG344" t="str">
        <f t="shared" si="21"/>
        <v/>
      </c>
      <c r="AH344" s="28" t="str">
        <f t="shared" si="22"/>
        <v/>
      </c>
    </row>
    <row r="345" spans="1:34" ht="14.85" customHeight="1">
      <c r="A345" s="25" t="str">
        <f>IF('Testing information'!AE362="X",'Request Testing'!$C$10,"")</f>
        <v/>
      </c>
      <c r="B345" s="26" t="str">
        <f>IF('Testing information'!AM362="","",A345)</f>
        <v/>
      </c>
      <c r="C345" t="str">
        <f>IF('Testing information'!G362&gt;0,'Testing information'!G362,"")</f>
        <v/>
      </c>
      <c r="D345" s="23" t="str">
        <f>IF('Request Testing'!G362&lt;1,'Testing information'!B362,"")</f>
        <v/>
      </c>
      <c r="E345" t="str">
        <f>IF('Request Testing'!G362&lt;1,'Testing information'!AF362,"")</f>
        <v/>
      </c>
      <c r="F345" s="23" t="str">
        <f>IF(OR('Request Testing'!L362&gt;0,'Request Testing'!M362&gt;0,'Request Testing'!N362&gt;0,'Request Testing'!O362&gt;0),'Request Testing'!I362,"")</f>
        <v/>
      </c>
      <c r="G345" s="23" t="str">
        <f>IF('Testing information'!J362="","",'Testing information'!J362)</f>
        <v/>
      </c>
      <c r="H345" s="23" t="str">
        <f>IF(OR('Request Testing'!L362&gt;0,'Request Testing'!M362&gt;0,'Request Testing'!N362&gt;0,'Request Testing'!O362&gt;0),'Request Testing'!K362,"")</f>
        <v/>
      </c>
      <c r="I345" s="210" t="str">
        <f>IF('Testing information'!A362&gt;0,'Testing information'!A362,"")</f>
        <v/>
      </c>
      <c r="J345" s="27" t="str">
        <f>IF('Testing information'!AG362="BLOOD CARD","B",IF('Testing information'!AH362="Hair Card","H",IF('Testing information'!AI362="AllFlex Tags","T","")))</f>
        <v/>
      </c>
      <c r="K345" s="28" t="str">
        <f>IF('Request Testing'!J362&gt;0,IF(OR(Y345="K",AA345="K"),(CONCATENATE(AH345," ALTS ",'Request Testing'!J362))),AH345)</f>
        <v/>
      </c>
      <c r="L345" t="str">
        <f>IF('Testing information'!V362="AM","K","")</f>
        <v/>
      </c>
      <c r="M345" t="str">
        <f>IF('Testing information'!W362="NH","K","")</f>
        <v/>
      </c>
      <c r="N345" t="str">
        <f>IF('Testing information'!X362="CA","K","")</f>
        <v/>
      </c>
      <c r="O345" t="str">
        <f>IF('Testing information'!Y362="DD","K","")</f>
        <v/>
      </c>
      <c r="P345" t="str">
        <f>IF('Testing information'!AA362="PHA","K","")</f>
        <v/>
      </c>
      <c r="Q345" t="str">
        <f>IF('Testing information'!Z362="TH","K","")</f>
        <v/>
      </c>
      <c r="R345" t="str">
        <f>IF('Testing information'!AB362="OS","K","")</f>
        <v/>
      </c>
      <c r="S345" t="str">
        <f>IF('Testing information'!AR362="OH","K","")</f>
        <v/>
      </c>
      <c r="T345" s="23" t="str">
        <f>IF('Testing information'!Q362="","","K")</f>
        <v/>
      </c>
      <c r="U345" t="str">
        <f>IF('Testing information'!AQ362="RC","K","")</f>
        <v/>
      </c>
      <c r="V345" s="23" t="str">
        <f>IF('Testing information'!P362="","","K")</f>
        <v/>
      </c>
      <c r="W345" t="str">
        <f>IF('Testing information'!AS362="BVD","K","")</f>
        <v/>
      </c>
      <c r="X345" t="str">
        <f>IF('Testing information'!AP362="DL","K","")</f>
        <v/>
      </c>
      <c r="Y345" t="str">
        <f>IF('Testing information'!AM362="PV","K","")</f>
        <v/>
      </c>
      <c r="Z345" t="str">
        <f t="shared" si="23"/>
        <v/>
      </c>
      <c r="AA345" s="29" t="str">
        <f t="shared" si="20"/>
        <v/>
      </c>
      <c r="AB345" t="str">
        <f>IF('Testing information'!AJ362="GGP-HD","K","")</f>
        <v/>
      </c>
      <c r="AC345" t="str">
        <f>IF('Testing information'!AK362="GGP-LD","K","")</f>
        <v/>
      </c>
      <c r="AD345" t="str">
        <f>IF('Testing information'!AK362="CHR","K","")</f>
        <v/>
      </c>
      <c r="AE345" t="str">
        <f>IF('Testing information'!AL362="GGP-uLD","K","")</f>
        <v/>
      </c>
      <c r="AF345" t="str">
        <f>IF('Testing information'!BA362="Run Panel","DP2","")</f>
        <v/>
      </c>
      <c r="AG345" t="str">
        <f t="shared" si="21"/>
        <v/>
      </c>
      <c r="AH345" s="28" t="str">
        <f t="shared" si="22"/>
        <v/>
      </c>
    </row>
    <row r="346" spans="1:34" ht="14.85" customHeight="1">
      <c r="A346" s="25" t="str">
        <f>IF('Testing information'!AE363="X",'Request Testing'!$C$10,"")</f>
        <v/>
      </c>
      <c r="B346" s="26" t="str">
        <f>IF('Testing information'!AM363="","",A346)</f>
        <v/>
      </c>
      <c r="C346" t="str">
        <f>IF('Testing information'!G363&gt;0,'Testing information'!G363,"")</f>
        <v/>
      </c>
      <c r="D346" s="23" t="str">
        <f>IF('Request Testing'!G363&lt;1,'Testing information'!B363,"")</f>
        <v/>
      </c>
      <c r="E346" t="str">
        <f>IF('Request Testing'!G363&lt;1,'Testing information'!AF363,"")</f>
        <v/>
      </c>
      <c r="F346" s="23" t="str">
        <f>IF(OR('Request Testing'!L363&gt;0,'Request Testing'!M363&gt;0,'Request Testing'!N363&gt;0,'Request Testing'!O363&gt;0),'Request Testing'!I363,"")</f>
        <v/>
      </c>
      <c r="G346" s="23" t="str">
        <f>IF('Testing information'!J363="","",'Testing information'!J363)</f>
        <v/>
      </c>
      <c r="H346" s="23" t="str">
        <f>IF(OR('Request Testing'!L363&gt;0,'Request Testing'!M363&gt;0,'Request Testing'!N363&gt;0,'Request Testing'!O363&gt;0),'Request Testing'!K363,"")</f>
        <v/>
      </c>
      <c r="I346" s="210" t="str">
        <f>IF('Testing information'!A363&gt;0,'Testing information'!A363,"")</f>
        <v/>
      </c>
      <c r="J346" s="27" t="str">
        <f>IF('Testing information'!AG363="BLOOD CARD","B",IF('Testing information'!AH363="Hair Card","H",IF('Testing information'!AI363="AllFlex Tags","T","")))</f>
        <v/>
      </c>
      <c r="K346" s="28" t="str">
        <f>IF('Request Testing'!J363&gt;0,IF(OR(Y346="K",AA346="K"),(CONCATENATE(AH346," ALTS ",'Request Testing'!J363))),AH346)</f>
        <v/>
      </c>
      <c r="L346" t="str">
        <f>IF('Testing information'!V363="AM","K","")</f>
        <v/>
      </c>
      <c r="M346" t="str">
        <f>IF('Testing information'!W363="NH","K","")</f>
        <v/>
      </c>
      <c r="N346" t="str">
        <f>IF('Testing information'!X363="CA","K","")</f>
        <v/>
      </c>
      <c r="O346" t="str">
        <f>IF('Testing information'!Y363="DD","K","")</f>
        <v/>
      </c>
      <c r="P346" t="str">
        <f>IF('Testing information'!AA363="PHA","K","")</f>
        <v/>
      </c>
      <c r="Q346" t="str">
        <f>IF('Testing information'!Z363="TH","K","")</f>
        <v/>
      </c>
      <c r="R346" t="str">
        <f>IF('Testing information'!AB363="OS","K","")</f>
        <v/>
      </c>
      <c r="S346" t="str">
        <f>IF('Testing information'!AR363="OH","K","")</f>
        <v/>
      </c>
      <c r="T346" s="23" t="str">
        <f>IF('Testing information'!Q363="","","K")</f>
        <v/>
      </c>
      <c r="U346" t="str">
        <f>IF('Testing information'!AQ363="RC","K","")</f>
        <v/>
      </c>
      <c r="V346" s="23" t="str">
        <f>IF('Testing information'!P363="","","K")</f>
        <v/>
      </c>
      <c r="W346" t="str">
        <f>IF('Testing information'!AS363="BVD","K","")</f>
        <v/>
      </c>
      <c r="X346" t="str">
        <f>IF('Testing information'!AP363="DL","K","")</f>
        <v/>
      </c>
      <c r="Y346" t="str">
        <f>IF('Testing information'!AM363="PV","K","")</f>
        <v/>
      </c>
      <c r="Z346" t="str">
        <f t="shared" si="23"/>
        <v/>
      </c>
      <c r="AA346" s="29" t="str">
        <f t="shared" si="20"/>
        <v/>
      </c>
      <c r="AB346" t="str">
        <f>IF('Testing information'!AJ363="GGP-HD","K","")</f>
        <v/>
      </c>
      <c r="AC346" t="str">
        <f>IF('Testing information'!AK363="GGP-LD","K","")</f>
        <v/>
      </c>
      <c r="AD346" t="str">
        <f>IF('Testing information'!AK363="CHR","K","")</f>
        <v/>
      </c>
      <c r="AE346" t="str">
        <f>IF('Testing information'!AL363="GGP-uLD","K","")</f>
        <v/>
      </c>
      <c r="AF346" t="str">
        <f>IF('Testing information'!BA363="Run Panel","DP2","")</f>
        <v/>
      </c>
      <c r="AG346" t="str">
        <f t="shared" si="21"/>
        <v/>
      </c>
      <c r="AH346" s="28" t="str">
        <f t="shared" si="22"/>
        <v/>
      </c>
    </row>
    <row r="347" spans="1:34" ht="14.85" customHeight="1">
      <c r="A347" s="25" t="str">
        <f>IF('Testing information'!AE364="X",'Request Testing'!$C$10,"")</f>
        <v/>
      </c>
      <c r="B347" s="26" t="str">
        <f>IF('Testing information'!AM364="","",A347)</f>
        <v/>
      </c>
      <c r="C347" t="str">
        <f>IF('Testing information'!G364&gt;0,'Testing information'!G364,"")</f>
        <v/>
      </c>
      <c r="D347" s="23" t="str">
        <f>IF('Request Testing'!G364&lt;1,'Testing information'!B364,"")</f>
        <v/>
      </c>
      <c r="E347" t="str">
        <f>IF('Request Testing'!G364&lt;1,'Testing information'!AF364,"")</f>
        <v/>
      </c>
      <c r="F347" s="23" t="str">
        <f>IF(OR('Request Testing'!L364&gt;0,'Request Testing'!M364&gt;0,'Request Testing'!N364&gt;0,'Request Testing'!O364&gt;0),'Request Testing'!I364,"")</f>
        <v/>
      </c>
      <c r="G347" s="23" t="str">
        <f>IF('Testing information'!J364="","",'Testing information'!J364)</f>
        <v/>
      </c>
      <c r="H347" s="23" t="str">
        <f>IF(OR('Request Testing'!L364&gt;0,'Request Testing'!M364&gt;0,'Request Testing'!N364&gt;0,'Request Testing'!O364&gt;0),'Request Testing'!K364,"")</f>
        <v/>
      </c>
      <c r="I347" s="210" t="str">
        <f>IF('Testing information'!A364&gt;0,'Testing information'!A364,"")</f>
        <v/>
      </c>
      <c r="J347" s="27" t="str">
        <f>IF('Testing information'!AG364="BLOOD CARD","B",IF('Testing information'!AH364="Hair Card","H",IF('Testing information'!AI364="AllFlex Tags","T","")))</f>
        <v/>
      </c>
      <c r="K347" s="28" t="str">
        <f>IF('Request Testing'!J364&gt;0,IF(OR(Y347="K",AA347="K"),(CONCATENATE(AH347," ALTS ",'Request Testing'!J364))),AH347)</f>
        <v/>
      </c>
      <c r="L347" t="str">
        <f>IF('Testing information'!V364="AM","K","")</f>
        <v/>
      </c>
      <c r="M347" t="str">
        <f>IF('Testing information'!W364="NH","K","")</f>
        <v/>
      </c>
      <c r="N347" t="str">
        <f>IF('Testing information'!X364="CA","K","")</f>
        <v/>
      </c>
      <c r="O347" t="str">
        <f>IF('Testing information'!Y364="DD","K","")</f>
        <v/>
      </c>
      <c r="P347" t="str">
        <f>IF('Testing information'!AA364="PHA","K","")</f>
        <v/>
      </c>
      <c r="Q347" t="str">
        <f>IF('Testing information'!Z364="TH","K","")</f>
        <v/>
      </c>
      <c r="R347" t="str">
        <f>IF('Testing information'!AB364="OS","K","")</f>
        <v/>
      </c>
      <c r="S347" t="str">
        <f>IF('Testing information'!AR364="OH","K","")</f>
        <v/>
      </c>
      <c r="T347" s="23" t="str">
        <f>IF('Testing information'!Q364="","","K")</f>
        <v/>
      </c>
      <c r="U347" t="str">
        <f>IF('Testing information'!AQ364="RC","K","")</f>
        <v/>
      </c>
      <c r="V347" s="23" t="str">
        <f>IF('Testing information'!P364="","","K")</f>
        <v/>
      </c>
      <c r="W347" t="str">
        <f>IF('Testing information'!AS364="BVD","K","")</f>
        <v/>
      </c>
      <c r="X347" t="str">
        <f>IF('Testing information'!AP364="DL","K","")</f>
        <v/>
      </c>
      <c r="Y347" t="str">
        <f>IF('Testing information'!AM364="PV","K","")</f>
        <v/>
      </c>
      <c r="Z347" t="str">
        <f t="shared" si="23"/>
        <v/>
      </c>
      <c r="AA347" s="29" t="str">
        <f t="shared" si="20"/>
        <v/>
      </c>
      <c r="AB347" t="str">
        <f>IF('Testing information'!AJ364="GGP-HD","K","")</f>
        <v/>
      </c>
      <c r="AC347" t="str">
        <f>IF('Testing information'!AK364="GGP-LD","K","")</f>
        <v/>
      </c>
      <c r="AD347" t="str">
        <f>IF('Testing information'!AK364="CHR","K","")</f>
        <v/>
      </c>
      <c r="AE347" t="str">
        <f>IF('Testing information'!AL364="GGP-uLD","K","")</f>
        <v/>
      </c>
      <c r="AF347" t="str">
        <f>IF('Testing information'!BA364="Run Panel","DP2","")</f>
        <v/>
      </c>
      <c r="AG347" t="str">
        <f t="shared" si="21"/>
        <v/>
      </c>
      <c r="AH347" s="28" t="str">
        <f t="shared" si="22"/>
        <v/>
      </c>
    </row>
    <row r="348" spans="1:34" ht="14.85" customHeight="1">
      <c r="A348" s="25" t="str">
        <f>IF('Testing information'!AE365="X",'Request Testing'!$C$10,"")</f>
        <v/>
      </c>
      <c r="B348" s="26" t="str">
        <f>IF('Testing information'!AM365="","",A348)</f>
        <v/>
      </c>
      <c r="C348" t="str">
        <f>IF('Testing information'!G365&gt;0,'Testing information'!G365,"")</f>
        <v/>
      </c>
      <c r="D348" s="23" t="str">
        <f>IF('Request Testing'!G365&lt;1,'Testing information'!B365,"")</f>
        <v/>
      </c>
      <c r="E348" t="str">
        <f>IF('Request Testing'!G365&lt;1,'Testing information'!AF365,"")</f>
        <v/>
      </c>
      <c r="F348" s="23" t="str">
        <f>IF(OR('Request Testing'!L365&gt;0,'Request Testing'!M365&gt;0,'Request Testing'!N365&gt;0,'Request Testing'!O365&gt;0),'Request Testing'!I365,"")</f>
        <v/>
      </c>
      <c r="G348" s="23" t="str">
        <f>IF('Testing information'!J365="","",'Testing information'!J365)</f>
        <v/>
      </c>
      <c r="H348" s="23" t="str">
        <f>IF(OR('Request Testing'!L365&gt;0,'Request Testing'!M365&gt;0,'Request Testing'!N365&gt;0,'Request Testing'!O365&gt;0),'Request Testing'!K365,"")</f>
        <v/>
      </c>
      <c r="I348" s="210" t="str">
        <f>IF('Testing information'!A365&gt;0,'Testing information'!A365,"")</f>
        <v/>
      </c>
      <c r="J348" s="27" t="str">
        <f>IF('Testing information'!AG365="BLOOD CARD","B",IF('Testing information'!AH365="Hair Card","H",IF('Testing information'!AI365="AllFlex Tags","T","")))</f>
        <v/>
      </c>
      <c r="K348" s="28" t="str">
        <f>IF('Request Testing'!J365&gt;0,IF(OR(Y348="K",AA348="K"),(CONCATENATE(AH348," ALTS ",'Request Testing'!J365))),AH348)</f>
        <v/>
      </c>
      <c r="L348" t="str">
        <f>IF('Testing information'!V365="AM","K","")</f>
        <v/>
      </c>
      <c r="M348" t="str">
        <f>IF('Testing information'!W365="NH","K","")</f>
        <v/>
      </c>
      <c r="N348" t="str">
        <f>IF('Testing information'!X365="CA","K","")</f>
        <v/>
      </c>
      <c r="O348" t="str">
        <f>IF('Testing information'!Y365="DD","K","")</f>
        <v/>
      </c>
      <c r="P348" t="str">
        <f>IF('Testing information'!AA365="PHA","K","")</f>
        <v/>
      </c>
      <c r="Q348" t="str">
        <f>IF('Testing information'!Z365="TH","K","")</f>
        <v/>
      </c>
      <c r="R348" t="str">
        <f>IF('Testing information'!AB365="OS","K","")</f>
        <v/>
      </c>
      <c r="S348" t="str">
        <f>IF('Testing information'!AR365="OH","K","")</f>
        <v/>
      </c>
      <c r="T348" s="23" t="str">
        <f>IF('Testing information'!Q365="","","K")</f>
        <v/>
      </c>
      <c r="U348" t="str">
        <f>IF('Testing information'!AQ365="RC","K","")</f>
        <v/>
      </c>
      <c r="V348" s="23" t="str">
        <f>IF('Testing information'!P365="","","K")</f>
        <v/>
      </c>
      <c r="W348" t="str">
        <f>IF('Testing information'!AS365="BVD","K","")</f>
        <v/>
      </c>
      <c r="X348" t="str">
        <f>IF('Testing information'!AP365="DL","K","")</f>
        <v/>
      </c>
      <c r="Y348" t="str">
        <f>IF('Testing information'!AM365="PV","K","")</f>
        <v/>
      </c>
      <c r="Z348" t="str">
        <f t="shared" si="23"/>
        <v/>
      </c>
      <c r="AA348" s="29" t="str">
        <f t="shared" si="20"/>
        <v/>
      </c>
      <c r="AB348" t="str">
        <f>IF('Testing information'!AJ365="GGP-HD","K","")</f>
        <v/>
      </c>
      <c r="AC348" t="str">
        <f>IF('Testing information'!AK365="GGP-LD","K","")</f>
        <v/>
      </c>
      <c r="AD348" t="str">
        <f>IF('Testing information'!AK365="CHR","K","")</f>
        <v/>
      </c>
      <c r="AE348" t="str">
        <f>IF('Testing information'!AL365="GGP-uLD","K","")</f>
        <v/>
      </c>
      <c r="AF348" t="str">
        <f>IF('Testing information'!BA365="Run Panel","DP2","")</f>
        <v/>
      </c>
      <c r="AG348" t="str">
        <f t="shared" si="21"/>
        <v/>
      </c>
      <c r="AH348" s="28" t="str">
        <f t="shared" si="22"/>
        <v/>
      </c>
    </row>
    <row r="349" spans="1:34" ht="14.85" customHeight="1">
      <c r="A349" s="25" t="str">
        <f>IF('Testing information'!AE366="X",'Request Testing'!$C$10,"")</f>
        <v/>
      </c>
      <c r="B349" s="26" t="str">
        <f>IF('Testing information'!AM366="","",A349)</f>
        <v/>
      </c>
      <c r="C349" t="str">
        <f>IF('Testing information'!G366&gt;0,'Testing information'!G366,"")</f>
        <v/>
      </c>
      <c r="D349" s="23" t="str">
        <f>IF('Request Testing'!G366&lt;1,'Testing information'!B366,"")</f>
        <v/>
      </c>
      <c r="E349" t="str">
        <f>IF('Request Testing'!G366&lt;1,'Testing information'!AF366,"")</f>
        <v/>
      </c>
      <c r="F349" s="23" t="str">
        <f>IF(OR('Request Testing'!L366&gt;0,'Request Testing'!M366&gt;0,'Request Testing'!N366&gt;0,'Request Testing'!O366&gt;0),'Request Testing'!I366,"")</f>
        <v/>
      </c>
      <c r="G349" s="23" t="str">
        <f>IF('Testing information'!J366="","",'Testing information'!J366)</f>
        <v/>
      </c>
      <c r="H349" s="23" t="str">
        <f>IF(OR('Request Testing'!L366&gt;0,'Request Testing'!M366&gt;0,'Request Testing'!N366&gt;0,'Request Testing'!O366&gt;0),'Request Testing'!K366,"")</f>
        <v/>
      </c>
      <c r="I349" s="210" t="str">
        <f>IF('Testing information'!A366&gt;0,'Testing information'!A366,"")</f>
        <v/>
      </c>
      <c r="J349" s="27" t="str">
        <f>IF('Testing information'!AG366="BLOOD CARD","B",IF('Testing information'!AH366="Hair Card","H",IF('Testing information'!AI366="AllFlex Tags","T","")))</f>
        <v/>
      </c>
      <c r="K349" s="28" t="str">
        <f>IF('Request Testing'!J366&gt;0,IF(OR(Y349="K",AA349="K"),(CONCATENATE(AH349," ALTS ",'Request Testing'!J366))),AH349)</f>
        <v/>
      </c>
      <c r="L349" t="str">
        <f>IF('Testing information'!V366="AM","K","")</f>
        <v/>
      </c>
      <c r="M349" t="str">
        <f>IF('Testing information'!W366="NH","K","")</f>
        <v/>
      </c>
      <c r="N349" t="str">
        <f>IF('Testing information'!X366="CA","K","")</f>
        <v/>
      </c>
      <c r="O349" t="str">
        <f>IF('Testing information'!Y366="DD","K","")</f>
        <v/>
      </c>
      <c r="P349" t="str">
        <f>IF('Testing information'!AA366="PHA","K","")</f>
        <v/>
      </c>
      <c r="Q349" t="str">
        <f>IF('Testing information'!Z366="TH","K","")</f>
        <v/>
      </c>
      <c r="R349" t="str">
        <f>IF('Testing information'!AB366="OS","K","")</f>
        <v/>
      </c>
      <c r="S349" t="str">
        <f>IF('Testing information'!AR366="OH","K","")</f>
        <v/>
      </c>
      <c r="T349" s="23" t="str">
        <f>IF('Testing information'!Q366="","","K")</f>
        <v/>
      </c>
      <c r="U349" t="str">
        <f>IF('Testing information'!AQ366="RC","K","")</f>
        <v/>
      </c>
      <c r="V349" s="23" t="str">
        <f>IF('Testing information'!P366="","","K")</f>
        <v/>
      </c>
      <c r="W349" t="str">
        <f>IF('Testing information'!AS366="BVD","K","")</f>
        <v/>
      </c>
      <c r="X349" t="str">
        <f>IF('Testing information'!AP366="DL","K","")</f>
        <v/>
      </c>
      <c r="Y349" t="str">
        <f>IF('Testing information'!AM366="PV","K","")</f>
        <v/>
      </c>
      <c r="Z349" t="str">
        <f t="shared" si="23"/>
        <v/>
      </c>
      <c r="AA349" s="29" t="str">
        <f t="shared" si="20"/>
        <v/>
      </c>
      <c r="AB349" t="str">
        <f>IF('Testing information'!AJ366="GGP-HD","K","")</f>
        <v/>
      </c>
      <c r="AC349" t="str">
        <f>IF('Testing information'!AK366="GGP-LD","K","")</f>
        <v/>
      </c>
      <c r="AD349" t="str">
        <f>IF('Testing information'!AK366="CHR","K","")</f>
        <v/>
      </c>
      <c r="AE349" t="str">
        <f>IF('Testing information'!AL366="GGP-uLD","K","")</f>
        <v/>
      </c>
      <c r="AF349" t="str">
        <f>IF('Testing information'!BA366="Run Panel","DP2","")</f>
        <v/>
      </c>
      <c r="AG349" t="str">
        <f t="shared" si="21"/>
        <v/>
      </c>
      <c r="AH349" s="28" t="str">
        <f t="shared" si="22"/>
        <v/>
      </c>
    </row>
    <row r="350" spans="1:34" ht="14.85" customHeight="1">
      <c r="A350" s="25" t="str">
        <f>IF('Testing information'!AE367="X",'Request Testing'!$C$10,"")</f>
        <v/>
      </c>
      <c r="B350" s="26" t="str">
        <f>IF('Testing information'!AM367="","",A350)</f>
        <v/>
      </c>
      <c r="C350" t="str">
        <f>IF('Testing information'!G367&gt;0,'Testing information'!G367,"")</f>
        <v/>
      </c>
      <c r="D350" s="23" t="str">
        <f>IF('Request Testing'!G367&lt;1,'Testing information'!B367,"")</f>
        <v/>
      </c>
      <c r="E350" t="str">
        <f>IF('Request Testing'!G367&lt;1,'Testing information'!AF367,"")</f>
        <v/>
      </c>
      <c r="F350" s="23" t="str">
        <f>IF(OR('Request Testing'!L367&gt;0,'Request Testing'!M367&gt;0,'Request Testing'!N367&gt;0,'Request Testing'!O367&gt;0),'Request Testing'!I367,"")</f>
        <v/>
      </c>
      <c r="G350" s="23" t="str">
        <f>IF('Testing information'!J367="","",'Testing information'!J367)</f>
        <v/>
      </c>
      <c r="H350" s="23" t="str">
        <f>IF(OR('Request Testing'!L367&gt;0,'Request Testing'!M367&gt;0,'Request Testing'!N367&gt;0,'Request Testing'!O367&gt;0),'Request Testing'!K367,"")</f>
        <v/>
      </c>
      <c r="I350" s="210" t="str">
        <f>IF('Testing information'!A367&gt;0,'Testing information'!A367,"")</f>
        <v/>
      </c>
      <c r="J350" s="27" t="str">
        <f>IF('Testing information'!AG367="BLOOD CARD","B",IF('Testing information'!AH367="Hair Card","H",IF('Testing information'!AI367="AllFlex Tags","T","")))</f>
        <v/>
      </c>
      <c r="K350" s="28" t="str">
        <f>IF('Request Testing'!J367&gt;0,IF(OR(Y350="K",AA350="K"),(CONCATENATE(AH350," ALTS ",'Request Testing'!J367))),AH350)</f>
        <v/>
      </c>
      <c r="L350" t="str">
        <f>IF('Testing information'!V367="AM","K","")</f>
        <v/>
      </c>
      <c r="M350" t="str">
        <f>IF('Testing information'!W367="NH","K","")</f>
        <v/>
      </c>
      <c r="N350" t="str">
        <f>IF('Testing information'!X367="CA","K","")</f>
        <v/>
      </c>
      <c r="O350" t="str">
        <f>IF('Testing information'!Y367="DD","K","")</f>
        <v/>
      </c>
      <c r="P350" t="str">
        <f>IF('Testing information'!AA367="PHA","K","")</f>
        <v/>
      </c>
      <c r="Q350" t="str">
        <f>IF('Testing information'!Z367="TH","K","")</f>
        <v/>
      </c>
      <c r="R350" t="str">
        <f>IF('Testing information'!AB367="OS","K","")</f>
        <v/>
      </c>
      <c r="S350" t="str">
        <f>IF('Testing information'!AR367="OH","K","")</f>
        <v/>
      </c>
      <c r="T350" s="23" t="str">
        <f>IF('Testing information'!Q367="","","K")</f>
        <v/>
      </c>
      <c r="U350" t="str">
        <f>IF('Testing information'!AQ367="RC","K","")</f>
        <v/>
      </c>
      <c r="V350" s="23" t="str">
        <f>IF('Testing information'!P367="","","K")</f>
        <v/>
      </c>
      <c r="W350" t="str">
        <f>IF('Testing information'!AS367="BVD","K","")</f>
        <v/>
      </c>
      <c r="X350" t="str">
        <f>IF('Testing information'!AP367="DL","K","")</f>
        <v/>
      </c>
      <c r="Y350" t="str">
        <f>IF('Testing information'!AM367="PV","K","")</f>
        <v/>
      </c>
      <c r="Z350" t="str">
        <f t="shared" si="23"/>
        <v/>
      </c>
      <c r="AA350" s="29" t="str">
        <f t="shared" si="20"/>
        <v/>
      </c>
      <c r="AB350" t="str">
        <f>IF('Testing information'!AJ367="GGP-HD","K","")</f>
        <v/>
      </c>
      <c r="AC350" t="str">
        <f>IF('Testing information'!AK367="GGP-LD","K","")</f>
        <v/>
      </c>
      <c r="AD350" t="str">
        <f>IF('Testing information'!AK367="CHR","K","")</f>
        <v/>
      </c>
      <c r="AE350" t="str">
        <f>IF('Testing information'!AL367="GGP-uLD","K","")</f>
        <v/>
      </c>
      <c r="AF350" t="str">
        <f>IF('Testing information'!BA367="Run Panel","DP2","")</f>
        <v/>
      </c>
      <c r="AG350" t="str">
        <f t="shared" si="21"/>
        <v/>
      </c>
      <c r="AH350" s="28" t="str">
        <f t="shared" si="22"/>
        <v/>
      </c>
    </row>
    <row r="351" spans="1:34" ht="14.85" customHeight="1">
      <c r="A351" s="25" t="str">
        <f>IF('Testing information'!AE368="X",'Request Testing'!$C$10,"")</f>
        <v/>
      </c>
      <c r="B351" s="26" t="str">
        <f>IF('Testing information'!AM368="","",A351)</f>
        <v/>
      </c>
      <c r="C351" t="str">
        <f>IF('Testing information'!G368&gt;0,'Testing information'!G368,"")</f>
        <v/>
      </c>
      <c r="D351" s="23" t="str">
        <f>IF('Request Testing'!G368&lt;1,'Testing information'!B368,"")</f>
        <v/>
      </c>
      <c r="E351" t="str">
        <f>IF('Request Testing'!G368&lt;1,'Testing information'!AF368,"")</f>
        <v/>
      </c>
      <c r="F351" s="23" t="str">
        <f>IF(OR('Request Testing'!L368&gt;0,'Request Testing'!M368&gt;0,'Request Testing'!N368&gt;0,'Request Testing'!O368&gt;0),'Request Testing'!I368,"")</f>
        <v/>
      </c>
      <c r="G351" s="23" t="str">
        <f>IF('Testing information'!J368="","",'Testing information'!J368)</f>
        <v/>
      </c>
      <c r="H351" s="23" t="str">
        <f>IF(OR('Request Testing'!L368&gt;0,'Request Testing'!M368&gt;0,'Request Testing'!N368&gt;0,'Request Testing'!O368&gt;0),'Request Testing'!K368,"")</f>
        <v/>
      </c>
      <c r="I351" s="210" t="str">
        <f>IF('Testing information'!A368&gt;0,'Testing information'!A368,"")</f>
        <v/>
      </c>
      <c r="J351" s="27" t="str">
        <f>IF('Testing information'!AG368="BLOOD CARD","B",IF('Testing information'!AH368="Hair Card","H",IF('Testing information'!AI368="AllFlex Tags","T","")))</f>
        <v/>
      </c>
      <c r="K351" s="28" t="str">
        <f>IF('Request Testing'!J368&gt;0,IF(OR(Y351="K",AA351="K"),(CONCATENATE(AH351," ALTS ",'Request Testing'!J368))),AH351)</f>
        <v/>
      </c>
      <c r="L351" t="str">
        <f>IF('Testing information'!V368="AM","K","")</f>
        <v/>
      </c>
      <c r="M351" t="str">
        <f>IF('Testing information'!W368="NH","K","")</f>
        <v/>
      </c>
      <c r="N351" t="str">
        <f>IF('Testing information'!X368="CA","K","")</f>
        <v/>
      </c>
      <c r="O351" t="str">
        <f>IF('Testing information'!Y368="DD","K","")</f>
        <v/>
      </c>
      <c r="P351" t="str">
        <f>IF('Testing information'!AA368="PHA","K","")</f>
        <v/>
      </c>
      <c r="Q351" t="str">
        <f>IF('Testing information'!Z368="TH","K","")</f>
        <v/>
      </c>
      <c r="R351" t="str">
        <f>IF('Testing information'!AB368="OS","K","")</f>
        <v/>
      </c>
      <c r="S351" t="str">
        <f>IF('Testing information'!AR368="OH","K","")</f>
        <v/>
      </c>
      <c r="T351" s="23" t="str">
        <f>IF('Testing information'!Q368="","","K")</f>
        <v/>
      </c>
      <c r="U351" t="str">
        <f>IF('Testing information'!AQ368="RC","K","")</f>
        <v/>
      </c>
      <c r="V351" s="23" t="str">
        <f>IF('Testing information'!P368="","","K")</f>
        <v/>
      </c>
      <c r="W351" t="str">
        <f>IF('Testing information'!AS368="BVD","K","")</f>
        <v/>
      </c>
      <c r="X351" t="str">
        <f>IF('Testing information'!AP368="DL","K","")</f>
        <v/>
      </c>
      <c r="Y351" t="str">
        <f>IF('Testing information'!AM368="PV","K","")</f>
        <v/>
      </c>
      <c r="Z351" t="str">
        <f t="shared" si="23"/>
        <v/>
      </c>
      <c r="AA351" s="29" t="str">
        <f t="shared" si="20"/>
        <v/>
      </c>
      <c r="AB351" t="str">
        <f>IF('Testing information'!AJ368="GGP-HD","K","")</f>
        <v/>
      </c>
      <c r="AC351" t="str">
        <f>IF('Testing information'!AK368="GGP-LD","K","")</f>
        <v/>
      </c>
      <c r="AD351" t="str">
        <f>IF('Testing information'!AK368="CHR","K","")</f>
        <v/>
      </c>
      <c r="AE351" t="str">
        <f>IF('Testing information'!AL368="GGP-uLD","K","")</f>
        <v/>
      </c>
      <c r="AF351" t="str">
        <f>IF('Testing information'!BA368="Run Panel","DP2","")</f>
        <v/>
      </c>
      <c r="AG351" t="str">
        <f t="shared" si="21"/>
        <v/>
      </c>
      <c r="AH351" s="28" t="str">
        <f t="shared" si="22"/>
        <v/>
      </c>
    </row>
    <row r="352" spans="1:34" ht="14.85" customHeight="1">
      <c r="A352" s="25" t="str">
        <f>IF('Testing information'!AE369="X",'Request Testing'!$C$10,"")</f>
        <v/>
      </c>
      <c r="B352" s="26" t="str">
        <f>IF('Testing information'!AM369="","",A352)</f>
        <v/>
      </c>
      <c r="C352" t="str">
        <f>IF('Testing information'!G369&gt;0,'Testing information'!G369,"")</f>
        <v/>
      </c>
      <c r="D352" s="23" t="str">
        <f>IF('Request Testing'!G369&lt;1,'Testing information'!B369,"")</f>
        <v/>
      </c>
      <c r="E352" t="str">
        <f>IF('Request Testing'!G369&lt;1,'Testing information'!AF369,"")</f>
        <v/>
      </c>
      <c r="F352" s="23" t="str">
        <f>IF(OR('Request Testing'!L369&gt;0,'Request Testing'!M369&gt;0,'Request Testing'!N369&gt;0,'Request Testing'!O369&gt;0),'Request Testing'!I369,"")</f>
        <v/>
      </c>
      <c r="G352" s="23" t="str">
        <f>IF('Testing information'!J369="","",'Testing information'!J369)</f>
        <v/>
      </c>
      <c r="H352" s="23" t="str">
        <f>IF(OR('Request Testing'!L369&gt;0,'Request Testing'!M369&gt;0,'Request Testing'!N369&gt;0,'Request Testing'!O369&gt;0),'Request Testing'!K369,"")</f>
        <v/>
      </c>
      <c r="I352" s="210" t="str">
        <f>IF('Testing information'!A369&gt;0,'Testing information'!A369,"")</f>
        <v/>
      </c>
      <c r="J352" s="27" t="str">
        <f>IF('Testing information'!AG369="BLOOD CARD","B",IF('Testing information'!AH369="Hair Card","H",IF('Testing information'!AI369="AllFlex Tags","T","")))</f>
        <v/>
      </c>
      <c r="K352" s="28" t="str">
        <f>IF('Request Testing'!J369&gt;0,IF(OR(Y352="K",AA352="K"),(CONCATENATE(AH352," ALTS ",'Request Testing'!J369))),AH352)</f>
        <v/>
      </c>
      <c r="L352" t="str">
        <f>IF('Testing information'!V369="AM","K","")</f>
        <v/>
      </c>
      <c r="M352" t="str">
        <f>IF('Testing information'!W369="NH","K","")</f>
        <v/>
      </c>
      <c r="N352" t="str">
        <f>IF('Testing information'!X369="CA","K","")</f>
        <v/>
      </c>
      <c r="O352" t="str">
        <f>IF('Testing information'!Y369="DD","K","")</f>
        <v/>
      </c>
      <c r="P352" t="str">
        <f>IF('Testing information'!AA369="PHA","K","")</f>
        <v/>
      </c>
      <c r="Q352" t="str">
        <f>IF('Testing information'!Z369="TH","K","")</f>
        <v/>
      </c>
      <c r="R352" t="str">
        <f>IF('Testing information'!AB369="OS","K","")</f>
        <v/>
      </c>
      <c r="S352" t="str">
        <f>IF('Testing information'!AR369="OH","K","")</f>
        <v/>
      </c>
      <c r="T352" s="23" t="str">
        <f>IF('Testing information'!Q369="","","K")</f>
        <v/>
      </c>
      <c r="U352" t="str">
        <f>IF('Testing information'!AQ369="RC","K","")</f>
        <v/>
      </c>
      <c r="V352" s="23" t="str">
        <f>IF('Testing information'!P369="","","K")</f>
        <v/>
      </c>
      <c r="W352" t="str">
        <f>IF('Testing information'!AS369="BVD","K","")</f>
        <v/>
      </c>
      <c r="X352" t="str">
        <f>IF('Testing information'!AP369="DL","K","")</f>
        <v/>
      </c>
      <c r="Y352" t="str">
        <f>IF('Testing information'!AM369="PV","K","")</f>
        <v/>
      </c>
      <c r="Z352" t="str">
        <f t="shared" si="23"/>
        <v/>
      </c>
      <c r="AA352" s="29" t="str">
        <f t="shared" si="20"/>
        <v/>
      </c>
      <c r="AB352" t="str">
        <f>IF('Testing information'!AJ369="GGP-HD","K","")</f>
        <v/>
      </c>
      <c r="AC352" t="str">
        <f>IF('Testing information'!AK369="GGP-LD","K","")</f>
        <v/>
      </c>
      <c r="AD352" t="str">
        <f>IF('Testing information'!AK369="CHR","K","")</f>
        <v/>
      </c>
      <c r="AE352" t="str">
        <f>IF('Testing information'!AL369="GGP-uLD","K","")</f>
        <v/>
      </c>
      <c r="AF352" t="str">
        <f>IF('Testing information'!BA369="Run Panel","DP2","")</f>
        <v/>
      </c>
      <c r="AG352" t="str">
        <f t="shared" si="21"/>
        <v/>
      </c>
      <c r="AH352" s="28" t="str">
        <f t="shared" si="22"/>
        <v/>
      </c>
    </row>
    <row r="353" spans="1:34" ht="14.85" customHeight="1">
      <c r="A353" s="25" t="str">
        <f>IF('Testing information'!AE370="X",'Request Testing'!$C$10,"")</f>
        <v/>
      </c>
      <c r="B353" s="26" t="str">
        <f>IF('Testing information'!AM370="","",A353)</f>
        <v/>
      </c>
      <c r="C353" t="str">
        <f>IF('Testing information'!G370&gt;0,'Testing information'!G370,"")</f>
        <v/>
      </c>
      <c r="D353" s="23" t="str">
        <f>IF('Request Testing'!G370&lt;1,'Testing information'!B370,"")</f>
        <v/>
      </c>
      <c r="E353" t="str">
        <f>IF('Request Testing'!G370&lt;1,'Testing information'!AF370,"")</f>
        <v/>
      </c>
      <c r="F353" s="23" t="str">
        <f>IF(OR('Request Testing'!L370&gt;0,'Request Testing'!M370&gt;0,'Request Testing'!N370&gt;0,'Request Testing'!O370&gt;0),'Request Testing'!I370,"")</f>
        <v/>
      </c>
      <c r="G353" s="23" t="str">
        <f>IF('Testing information'!J370="","",'Testing information'!J370)</f>
        <v/>
      </c>
      <c r="H353" s="23" t="str">
        <f>IF(OR('Request Testing'!L370&gt;0,'Request Testing'!M370&gt;0,'Request Testing'!N370&gt;0,'Request Testing'!O370&gt;0),'Request Testing'!K370,"")</f>
        <v/>
      </c>
      <c r="I353" s="210" t="str">
        <f>IF('Testing information'!A370&gt;0,'Testing information'!A370,"")</f>
        <v/>
      </c>
      <c r="J353" s="27" t="str">
        <f>IF('Testing information'!AG370="BLOOD CARD","B",IF('Testing information'!AH370="Hair Card","H",IF('Testing information'!AI370="AllFlex Tags","T","")))</f>
        <v/>
      </c>
      <c r="K353" s="28" t="str">
        <f>IF('Request Testing'!J370&gt;0,IF(OR(Y353="K",AA353="K"),(CONCATENATE(AH353," ALTS ",'Request Testing'!J370))),AH353)</f>
        <v/>
      </c>
      <c r="L353" t="str">
        <f>IF('Testing information'!V370="AM","K","")</f>
        <v/>
      </c>
      <c r="M353" t="str">
        <f>IF('Testing information'!W370="NH","K","")</f>
        <v/>
      </c>
      <c r="N353" t="str">
        <f>IF('Testing information'!X370="CA","K","")</f>
        <v/>
      </c>
      <c r="O353" t="str">
        <f>IF('Testing information'!Y370="DD","K","")</f>
        <v/>
      </c>
      <c r="P353" t="str">
        <f>IF('Testing information'!AA370="PHA","K","")</f>
        <v/>
      </c>
      <c r="Q353" t="str">
        <f>IF('Testing information'!Z370="TH","K","")</f>
        <v/>
      </c>
      <c r="R353" t="str">
        <f>IF('Testing information'!AB370="OS","K","")</f>
        <v/>
      </c>
      <c r="S353" t="str">
        <f>IF('Testing information'!AR370="OH","K","")</f>
        <v/>
      </c>
      <c r="T353" s="23" t="str">
        <f>IF('Testing information'!Q370="","","K")</f>
        <v/>
      </c>
      <c r="U353" t="str">
        <f>IF('Testing information'!AQ370="RC","K","")</f>
        <v/>
      </c>
      <c r="V353" s="23" t="str">
        <f>IF('Testing information'!P370="","","K")</f>
        <v/>
      </c>
      <c r="W353" t="str">
        <f>IF('Testing information'!AS370="BVD","K","")</f>
        <v/>
      </c>
      <c r="X353" t="str">
        <f>IF('Testing information'!AP370="DL","K","")</f>
        <v/>
      </c>
      <c r="Y353" t="str">
        <f>IF('Testing information'!AM370="PV","K","")</f>
        <v/>
      </c>
      <c r="Z353" t="str">
        <f t="shared" si="23"/>
        <v/>
      </c>
      <c r="AA353" s="29" t="str">
        <f t="shared" si="20"/>
        <v/>
      </c>
      <c r="AB353" t="str">
        <f>IF('Testing information'!AJ370="GGP-HD","K","")</f>
        <v/>
      </c>
      <c r="AC353" t="str">
        <f>IF('Testing information'!AK370="GGP-LD","K","")</f>
        <v/>
      </c>
      <c r="AD353" t="str">
        <f>IF('Testing information'!AK370="CHR","K","")</f>
        <v/>
      </c>
      <c r="AE353" t="str">
        <f>IF('Testing information'!AL370="GGP-uLD","K","")</f>
        <v/>
      </c>
      <c r="AF353" t="str">
        <f>IF('Testing information'!BA370="Run Panel","DP2","")</f>
        <v/>
      </c>
      <c r="AG353" t="str">
        <f t="shared" si="21"/>
        <v/>
      </c>
      <c r="AH353" s="28" t="str">
        <f t="shared" si="22"/>
        <v/>
      </c>
    </row>
    <row r="354" spans="1:34" ht="14.85" customHeight="1">
      <c r="A354" s="25" t="str">
        <f>IF('Testing information'!AE371="X",'Request Testing'!$C$10,"")</f>
        <v/>
      </c>
      <c r="B354" s="26" t="str">
        <f>IF('Testing information'!AM371="","",A354)</f>
        <v/>
      </c>
      <c r="C354" t="str">
        <f>IF('Testing information'!G371&gt;0,'Testing information'!G371,"")</f>
        <v/>
      </c>
      <c r="D354" s="23" t="str">
        <f>IF('Request Testing'!G371&lt;1,'Testing information'!B371,"")</f>
        <v/>
      </c>
      <c r="E354" t="str">
        <f>IF('Request Testing'!G371&lt;1,'Testing information'!AF371,"")</f>
        <v/>
      </c>
      <c r="F354" s="23" t="str">
        <f>IF(OR('Request Testing'!L371&gt;0,'Request Testing'!M371&gt;0,'Request Testing'!N371&gt;0,'Request Testing'!O371&gt;0),'Request Testing'!I371,"")</f>
        <v/>
      </c>
      <c r="G354" s="23" t="str">
        <f>IF('Testing information'!J371="","",'Testing information'!J371)</f>
        <v/>
      </c>
      <c r="H354" s="23" t="str">
        <f>IF(OR('Request Testing'!L371&gt;0,'Request Testing'!M371&gt;0,'Request Testing'!N371&gt;0,'Request Testing'!O371&gt;0),'Request Testing'!K371,"")</f>
        <v/>
      </c>
      <c r="I354" s="210" t="str">
        <f>IF('Testing information'!A371&gt;0,'Testing information'!A371,"")</f>
        <v/>
      </c>
      <c r="J354" s="27" t="str">
        <f>IF('Testing information'!AG371="BLOOD CARD","B",IF('Testing information'!AH371="Hair Card","H",IF('Testing information'!AI371="AllFlex Tags","T","")))</f>
        <v/>
      </c>
      <c r="K354" s="28" t="str">
        <f>IF('Request Testing'!J371&gt;0,IF(OR(Y354="K",AA354="K"),(CONCATENATE(AH354," ALTS ",'Request Testing'!J371))),AH354)</f>
        <v/>
      </c>
      <c r="L354" t="str">
        <f>IF('Testing information'!V371="AM","K","")</f>
        <v/>
      </c>
      <c r="M354" t="str">
        <f>IF('Testing information'!W371="NH","K","")</f>
        <v/>
      </c>
      <c r="N354" t="str">
        <f>IF('Testing information'!X371="CA","K","")</f>
        <v/>
      </c>
      <c r="O354" t="str">
        <f>IF('Testing information'!Y371="DD","K","")</f>
        <v/>
      </c>
      <c r="P354" t="str">
        <f>IF('Testing information'!AA371="PHA","K","")</f>
        <v/>
      </c>
      <c r="Q354" t="str">
        <f>IF('Testing information'!Z371="TH","K","")</f>
        <v/>
      </c>
      <c r="R354" t="str">
        <f>IF('Testing information'!AB371="OS","K","")</f>
        <v/>
      </c>
      <c r="S354" t="str">
        <f>IF('Testing information'!AR371="OH","K","")</f>
        <v/>
      </c>
      <c r="T354" s="23" t="str">
        <f>IF('Testing information'!Q371="","","K")</f>
        <v/>
      </c>
      <c r="U354" t="str">
        <f>IF('Testing information'!AQ371="RC","K","")</f>
        <v/>
      </c>
      <c r="V354" s="23" t="str">
        <f>IF('Testing information'!P371="","","K")</f>
        <v/>
      </c>
      <c r="W354" t="str">
        <f>IF('Testing information'!AS371="BVD","K","")</f>
        <v/>
      </c>
      <c r="X354" t="str">
        <f>IF('Testing information'!AP371="DL","K","")</f>
        <v/>
      </c>
      <c r="Y354" t="str">
        <f>IF('Testing information'!AM371="PV","K","")</f>
        <v/>
      </c>
      <c r="Z354" t="str">
        <f t="shared" si="23"/>
        <v/>
      </c>
      <c r="AA354" s="29" t="str">
        <f t="shared" si="20"/>
        <v/>
      </c>
      <c r="AB354" t="str">
        <f>IF('Testing information'!AJ371="GGP-HD","K","")</f>
        <v/>
      </c>
      <c r="AC354" t="str">
        <f>IF('Testing information'!AK371="GGP-LD","K","")</f>
        <v/>
      </c>
      <c r="AD354" t="str">
        <f>IF('Testing information'!AK371="CHR","K","")</f>
        <v/>
      </c>
      <c r="AE354" t="str">
        <f>IF('Testing information'!AL371="GGP-uLD","K","")</f>
        <v/>
      </c>
      <c r="AF354" t="str">
        <f>IF('Testing information'!BA371="Run Panel","DP2","")</f>
        <v/>
      </c>
      <c r="AG354" t="str">
        <f t="shared" si="21"/>
        <v/>
      </c>
      <c r="AH354" s="28" t="str">
        <f t="shared" si="22"/>
        <v/>
      </c>
    </row>
    <row r="355" spans="1:34" ht="14.85" customHeight="1">
      <c r="A355" s="25" t="str">
        <f>IF('Testing information'!AE372="X",'Request Testing'!$C$10,"")</f>
        <v/>
      </c>
      <c r="B355" s="26" t="str">
        <f>IF('Testing information'!AM372="","",A355)</f>
        <v/>
      </c>
      <c r="C355" t="str">
        <f>IF('Testing information'!G372&gt;0,'Testing information'!G372,"")</f>
        <v/>
      </c>
      <c r="D355" s="23" t="str">
        <f>IF('Request Testing'!G372&lt;1,'Testing information'!B372,"")</f>
        <v/>
      </c>
      <c r="E355" t="str">
        <f>IF('Request Testing'!G372&lt;1,'Testing information'!AF372,"")</f>
        <v/>
      </c>
      <c r="F355" s="23" t="str">
        <f>IF(OR('Request Testing'!L372&gt;0,'Request Testing'!M372&gt;0,'Request Testing'!N372&gt;0,'Request Testing'!O372&gt;0),'Request Testing'!I372,"")</f>
        <v/>
      </c>
      <c r="G355" s="23" t="str">
        <f>IF('Testing information'!J372="","",'Testing information'!J372)</f>
        <v/>
      </c>
      <c r="H355" s="23" t="str">
        <f>IF(OR('Request Testing'!L372&gt;0,'Request Testing'!M372&gt;0,'Request Testing'!N372&gt;0,'Request Testing'!O372&gt;0),'Request Testing'!K372,"")</f>
        <v/>
      </c>
      <c r="I355" s="210" t="str">
        <f>IF('Testing information'!A372&gt;0,'Testing information'!A372,"")</f>
        <v/>
      </c>
      <c r="J355" s="27" t="str">
        <f>IF('Testing information'!AG372="BLOOD CARD","B",IF('Testing information'!AH372="Hair Card","H",IF('Testing information'!AI372="AllFlex Tags","T","")))</f>
        <v/>
      </c>
      <c r="K355" s="28" t="str">
        <f>IF('Request Testing'!J372&gt;0,IF(OR(Y355="K",AA355="K"),(CONCATENATE(AH355," ALTS ",'Request Testing'!J372))),AH355)</f>
        <v/>
      </c>
      <c r="L355" t="str">
        <f>IF('Testing information'!V372="AM","K","")</f>
        <v/>
      </c>
      <c r="M355" t="str">
        <f>IF('Testing information'!W372="NH","K","")</f>
        <v/>
      </c>
      <c r="N355" t="str">
        <f>IF('Testing information'!X372="CA","K","")</f>
        <v/>
      </c>
      <c r="O355" t="str">
        <f>IF('Testing information'!Y372="DD","K","")</f>
        <v/>
      </c>
      <c r="P355" t="str">
        <f>IF('Testing information'!AA372="PHA","K","")</f>
        <v/>
      </c>
      <c r="Q355" t="str">
        <f>IF('Testing information'!Z372="TH","K","")</f>
        <v/>
      </c>
      <c r="R355" t="str">
        <f>IF('Testing information'!AB372="OS","K","")</f>
        <v/>
      </c>
      <c r="S355" t="str">
        <f>IF('Testing information'!AR372="OH","K","")</f>
        <v/>
      </c>
      <c r="T355" s="23" t="str">
        <f>IF('Testing information'!Q372="","","K")</f>
        <v/>
      </c>
      <c r="U355" t="str">
        <f>IF('Testing information'!AQ372="RC","K","")</f>
        <v/>
      </c>
      <c r="V355" s="23" t="str">
        <f>IF('Testing information'!P372="","","K")</f>
        <v/>
      </c>
      <c r="W355" t="str">
        <f>IF('Testing information'!AS372="BVD","K","")</f>
        <v/>
      </c>
      <c r="X355" t="str">
        <f>IF('Testing information'!AP372="DL","K","")</f>
        <v/>
      </c>
      <c r="Y355" t="str">
        <f>IF('Testing information'!AM372="PV","K","")</f>
        <v/>
      </c>
      <c r="Z355" t="str">
        <f t="shared" si="23"/>
        <v/>
      </c>
      <c r="AA355" s="29" t="str">
        <f t="shared" si="20"/>
        <v/>
      </c>
      <c r="AB355" t="str">
        <f>IF('Testing information'!AJ372="GGP-HD","K","")</f>
        <v/>
      </c>
      <c r="AC355" t="str">
        <f>IF('Testing information'!AK372="GGP-LD","K","")</f>
        <v/>
      </c>
      <c r="AD355" t="str">
        <f>IF('Testing information'!AK372="CHR","K","")</f>
        <v/>
      </c>
      <c r="AE355" t="str">
        <f>IF('Testing information'!AL372="GGP-uLD","K","")</f>
        <v/>
      </c>
      <c r="AF355" t="str">
        <f>IF('Testing information'!BA372="Run Panel","DP2","")</f>
        <v/>
      </c>
      <c r="AG355" t="str">
        <f t="shared" si="21"/>
        <v/>
      </c>
      <c r="AH355" s="28" t="str">
        <f t="shared" si="22"/>
        <v/>
      </c>
    </row>
    <row r="356" spans="1:34" ht="14.85" customHeight="1">
      <c r="A356" s="25" t="str">
        <f>IF('Testing information'!AE373="X",'Request Testing'!$C$10,"")</f>
        <v/>
      </c>
      <c r="B356" s="26" t="str">
        <f>IF('Testing information'!AM373="","",A356)</f>
        <v/>
      </c>
      <c r="C356" t="str">
        <f>IF('Testing information'!G373&gt;0,'Testing information'!G373,"")</f>
        <v/>
      </c>
      <c r="D356" s="23" t="str">
        <f>IF('Request Testing'!G373&lt;1,'Testing information'!B373,"")</f>
        <v/>
      </c>
      <c r="E356" t="str">
        <f>IF('Request Testing'!G373&lt;1,'Testing information'!AF373,"")</f>
        <v/>
      </c>
      <c r="F356" s="23" t="str">
        <f>IF(OR('Request Testing'!L373&gt;0,'Request Testing'!M373&gt;0,'Request Testing'!N373&gt;0,'Request Testing'!O373&gt;0),'Request Testing'!I373,"")</f>
        <v/>
      </c>
      <c r="G356" s="23" t="str">
        <f>IF('Testing information'!J373="","",'Testing information'!J373)</f>
        <v/>
      </c>
      <c r="H356" s="23" t="str">
        <f>IF(OR('Request Testing'!L373&gt;0,'Request Testing'!M373&gt;0,'Request Testing'!N373&gt;0,'Request Testing'!O373&gt;0),'Request Testing'!K373,"")</f>
        <v/>
      </c>
      <c r="I356" s="210" t="str">
        <f>IF('Testing information'!A373&gt;0,'Testing information'!A373,"")</f>
        <v/>
      </c>
      <c r="J356" s="27" t="str">
        <f>IF('Testing information'!AG373="BLOOD CARD","B",IF('Testing information'!AH373="Hair Card","H",IF('Testing information'!AI373="AllFlex Tags","T","")))</f>
        <v/>
      </c>
      <c r="K356" s="28" t="str">
        <f>IF('Request Testing'!J373&gt;0,IF(OR(Y356="K",AA356="K"),(CONCATENATE(AH356," ALTS ",'Request Testing'!J373))),AH356)</f>
        <v/>
      </c>
      <c r="L356" t="str">
        <f>IF('Testing information'!V373="AM","K","")</f>
        <v/>
      </c>
      <c r="M356" t="str">
        <f>IF('Testing information'!W373="NH","K","")</f>
        <v/>
      </c>
      <c r="N356" t="str">
        <f>IF('Testing information'!X373="CA","K","")</f>
        <v/>
      </c>
      <c r="O356" t="str">
        <f>IF('Testing information'!Y373="DD","K","")</f>
        <v/>
      </c>
      <c r="P356" t="str">
        <f>IF('Testing information'!AA373="PHA","K","")</f>
        <v/>
      </c>
      <c r="Q356" t="str">
        <f>IF('Testing information'!Z373="TH","K","")</f>
        <v/>
      </c>
      <c r="R356" t="str">
        <f>IF('Testing information'!AB373="OS","K","")</f>
        <v/>
      </c>
      <c r="S356" t="str">
        <f>IF('Testing information'!AR373="OH","K","")</f>
        <v/>
      </c>
      <c r="T356" s="23" t="str">
        <f>IF('Testing information'!Q373="","","K")</f>
        <v/>
      </c>
      <c r="U356" t="str">
        <f>IF('Testing information'!AQ373="RC","K","")</f>
        <v/>
      </c>
      <c r="V356" s="23" t="str">
        <f>IF('Testing information'!P373="","","K")</f>
        <v/>
      </c>
      <c r="W356" t="str">
        <f>IF('Testing information'!AS373="BVD","K","")</f>
        <v/>
      </c>
      <c r="X356" t="str">
        <f>IF('Testing information'!AP373="DL","K","")</f>
        <v/>
      </c>
      <c r="Y356" t="str">
        <f>IF('Testing information'!AM373="PV","K","")</f>
        <v/>
      </c>
      <c r="Z356" t="str">
        <f t="shared" si="23"/>
        <v/>
      </c>
      <c r="AA356" s="29" t="str">
        <f t="shared" si="20"/>
        <v/>
      </c>
      <c r="AB356" t="str">
        <f>IF('Testing information'!AJ373="GGP-HD","K","")</f>
        <v/>
      </c>
      <c r="AC356" t="str">
        <f>IF('Testing information'!AK373="GGP-LD","K","")</f>
        <v/>
      </c>
      <c r="AD356" t="str">
        <f>IF('Testing information'!AK373="CHR","K","")</f>
        <v/>
      </c>
      <c r="AE356" t="str">
        <f>IF('Testing information'!AL373="GGP-uLD","K","")</f>
        <v/>
      </c>
      <c r="AF356" t="str">
        <f>IF('Testing information'!BA373="Run Panel","DP2","")</f>
        <v/>
      </c>
      <c r="AG356" t="str">
        <f t="shared" si="21"/>
        <v/>
      </c>
      <c r="AH356" s="28" t="str">
        <f t="shared" si="22"/>
        <v/>
      </c>
    </row>
    <row r="357" spans="1:34" ht="14.85" customHeight="1">
      <c r="A357" s="25" t="str">
        <f>IF('Testing information'!AE374="X",'Request Testing'!$C$10,"")</f>
        <v/>
      </c>
      <c r="B357" s="26" t="str">
        <f>IF('Testing information'!AM374="","",A357)</f>
        <v/>
      </c>
      <c r="C357" t="str">
        <f>IF('Testing information'!G374&gt;0,'Testing information'!G374,"")</f>
        <v/>
      </c>
      <c r="D357" s="23" t="str">
        <f>IF('Request Testing'!G374&lt;1,'Testing information'!B374,"")</f>
        <v/>
      </c>
      <c r="E357" t="str">
        <f>IF('Request Testing'!G374&lt;1,'Testing information'!AF374,"")</f>
        <v/>
      </c>
      <c r="F357" s="23" t="str">
        <f>IF(OR('Request Testing'!L374&gt;0,'Request Testing'!M374&gt;0,'Request Testing'!N374&gt;0,'Request Testing'!O374&gt;0),'Request Testing'!I374,"")</f>
        <v/>
      </c>
      <c r="G357" s="23" t="str">
        <f>IF('Testing information'!J374="","",'Testing information'!J374)</f>
        <v/>
      </c>
      <c r="H357" s="23" t="str">
        <f>IF(OR('Request Testing'!L374&gt;0,'Request Testing'!M374&gt;0,'Request Testing'!N374&gt;0,'Request Testing'!O374&gt;0),'Request Testing'!K374,"")</f>
        <v/>
      </c>
      <c r="I357" s="210" t="str">
        <f>IF('Testing information'!A374&gt;0,'Testing information'!A374,"")</f>
        <v/>
      </c>
      <c r="J357" s="27" t="str">
        <f>IF('Testing information'!AG374="BLOOD CARD","B",IF('Testing information'!AH374="Hair Card","H",IF('Testing information'!AI374="AllFlex Tags","T","")))</f>
        <v/>
      </c>
      <c r="K357" s="28" t="str">
        <f>IF('Request Testing'!J374&gt;0,IF(OR(Y357="K",AA357="K"),(CONCATENATE(AH357," ALTS ",'Request Testing'!J374))),AH357)</f>
        <v/>
      </c>
      <c r="L357" t="str">
        <f>IF('Testing information'!V374="AM","K","")</f>
        <v/>
      </c>
      <c r="M357" t="str">
        <f>IF('Testing information'!W374="NH","K","")</f>
        <v/>
      </c>
      <c r="N357" t="str">
        <f>IF('Testing information'!X374="CA","K","")</f>
        <v/>
      </c>
      <c r="O357" t="str">
        <f>IF('Testing information'!Y374="DD","K","")</f>
        <v/>
      </c>
      <c r="P357" t="str">
        <f>IF('Testing information'!AA374="PHA","K","")</f>
        <v/>
      </c>
      <c r="Q357" t="str">
        <f>IF('Testing information'!Z374="TH","K","")</f>
        <v/>
      </c>
      <c r="R357" t="str">
        <f>IF('Testing information'!AB374="OS","K","")</f>
        <v/>
      </c>
      <c r="S357" t="str">
        <f>IF('Testing information'!AR374="OH","K","")</f>
        <v/>
      </c>
      <c r="T357" s="23" t="str">
        <f>IF('Testing information'!Q374="","","K")</f>
        <v/>
      </c>
      <c r="U357" t="str">
        <f>IF('Testing information'!AQ374="RC","K","")</f>
        <v/>
      </c>
      <c r="V357" s="23" t="str">
        <f>IF('Testing information'!P374="","","K")</f>
        <v/>
      </c>
      <c r="W357" t="str">
        <f>IF('Testing information'!AS374="BVD","K","")</f>
        <v/>
      </c>
      <c r="X357" t="str">
        <f>IF('Testing information'!AP374="DL","K","")</f>
        <v/>
      </c>
      <c r="Y357" t="str">
        <f>IF('Testing information'!AM374="PV","K","")</f>
        <v/>
      </c>
      <c r="Z357" t="str">
        <f t="shared" si="23"/>
        <v/>
      </c>
      <c r="AA357" s="29" t="str">
        <f t="shared" si="20"/>
        <v/>
      </c>
      <c r="AB357" t="str">
        <f>IF('Testing information'!AJ374="GGP-HD","K","")</f>
        <v/>
      </c>
      <c r="AC357" t="str">
        <f>IF('Testing information'!AK374="GGP-LD","K","")</f>
        <v/>
      </c>
      <c r="AD357" t="str">
        <f>IF('Testing information'!AK374="CHR","K","")</f>
        <v/>
      </c>
      <c r="AE357" t="str">
        <f>IF('Testing information'!AL374="GGP-uLD","K","")</f>
        <v/>
      </c>
      <c r="AF357" t="str">
        <f>IF('Testing information'!BA374="Run Panel","DP2","")</f>
        <v/>
      </c>
      <c r="AG357" t="str">
        <f t="shared" si="21"/>
        <v/>
      </c>
      <c r="AH357" s="28" t="str">
        <f t="shared" si="22"/>
        <v/>
      </c>
    </row>
    <row r="358" spans="1:34" ht="14.85" customHeight="1">
      <c r="A358" s="25" t="str">
        <f>IF('Testing information'!AE375="X",'Request Testing'!$C$10,"")</f>
        <v/>
      </c>
      <c r="B358" s="26" t="str">
        <f>IF('Testing information'!AM375="","",A358)</f>
        <v/>
      </c>
      <c r="C358" t="str">
        <f>IF('Testing information'!G375&gt;0,'Testing information'!G375,"")</f>
        <v/>
      </c>
      <c r="D358" s="23" t="str">
        <f>IF('Request Testing'!G375&lt;1,'Testing information'!B375,"")</f>
        <v/>
      </c>
      <c r="E358" t="str">
        <f>IF('Request Testing'!G375&lt;1,'Testing information'!AF375,"")</f>
        <v/>
      </c>
      <c r="F358" s="23" t="str">
        <f>IF(OR('Request Testing'!L375&gt;0,'Request Testing'!M375&gt;0,'Request Testing'!N375&gt;0,'Request Testing'!O375&gt;0),'Request Testing'!I375,"")</f>
        <v/>
      </c>
      <c r="G358" s="23" t="str">
        <f>IF('Testing information'!J375="","",'Testing information'!J375)</f>
        <v/>
      </c>
      <c r="H358" s="23" t="str">
        <f>IF(OR('Request Testing'!L375&gt;0,'Request Testing'!M375&gt;0,'Request Testing'!N375&gt;0,'Request Testing'!O375&gt;0),'Request Testing'!K375,"")</f>
        <v/>
      </c>
      <c r="I358" s="210" t="str">
        <f>IF('Testing information'!A375&gt;0,'Testing information'!A375,"")</f>
        <v/>
      </c>
      <c r="J358" s="27" t="str">
        <f>IF('Testing information'!AG375="BLOOD CARD","B",IF('Testing information'!AH375="Hair Card","H",IF('Testing information'!AI375="AllFlex Tags","T","")))</f>
        <v/>
      </c>
      <c r="K358" s="28" t="str">
        <f>IF('Request Testing'!J375&gt;0,IF(OR(Y358="K",AA358="K"),(CONCATENATE(AH358," ALTS ",'Request Testing'!J375))),AH358)</f>
        <v/>
      </c>
      <c r="L358" t="str">
        <f>IF('Testing information'!V375="AM","K","")</f>
        <v/>
      </c>
      <c r="M358" t="str">
        <f>IF('Testing information'!W375="NH","K","")</f>
        <v/>
      </c>
      <c r="N358" t="str">
        <f>IF('Testing information'!X375="CA","K","")</f>
        <v/>
      </c>
      <c r="O358" t="str">
        <f>IF('Testing information'!Y375="DD","K","")</f>
        <v/>
      </c>
      <c r="P358" t="str">
        <f>IF('Testing information'!AA375="PHA","K","")</f>
        <v/>
      </c>
      <c r="Q358" t="str">
        <f>IF('Testing information'!Z375="TH","K","")</f>
        <v/>
      </c>
      <c r="R358" t="str">
        <f>IF('Testing information'!AB375="OS","K","")</f>
        <v/>
      </c>
      <c r="S358" t="str">
        <f>IF('Testing information'!AR375="OH","K","")</f>
        <v/>
      </c>
      <c r="T358" s="23" t="str">
        <f>IF('Testing information'!Q375="","","K")</f>
        <v/>
      </c>
      <c r="U358" t="str">
        <f>IF('Testing information'!AQ375="RC","K","")</f>
        <v/>
      </c>
      <c r="V358" s="23" t="str">
        <f>IF('Testing information'!P375="","","K")</f>
        <v/>
      </c>
      <c r="W358" t="str">
        <f>IF('Testing information'!AS375="BVD","K","")</f>
        <v/>
      </c>
      <c r="X358" t="str">
        <f>IF('Testing information'!AP375="DL","K","")</f>
        <v/>
      </c>
      <c r="Y358" t="str">
        <f>IF('Testing information'!AM375="PV","K","")</f>
        <v/>
      </c>
      <c r="Z358" t="str">
        <f t="shared" si="23"/>
        <v/>
      </c>
      <c r="AA358" s="29" t="str">
        <f t="shared" si="20"/>
        <v/>
      </c>
      <c r="AB358" t="str">
        <f>IF('Testing information'!AJ375="GGP-HD","K","")</f>
        <v/>
      </c>
      <c r="AC358" t="str">
        <f>IF('Testing information'!AK375="GGP-LD","K","")</f>
        <v/>
      </c>
      <c r="AD358" t="str">
        <f>IF('Testing information'!AK375="CHR","K","")</f>
        <v/>
      </c>
      <c r="AE358" t="str">
        <f>IF('Testing information'!AL375="GGP-uLD","K","")</f>
        <v/>
      </c>
      <c r="AF358" t="str">
        <f>IF('Testing information'!BA375="Run Panel","DP2","")</f>
        <v/>
      </c>
      <c r="AG358" t="str">
        <f t="shared" si="21"/>
        <v/>
      </c>
      <c r="AH358" s="28" t="str">
        <f t="shared" si="22"/>
        <v/>
      </c>
    </row>
    <row r="359" spans="1:34" ht="14.85" customHeight="1">
      <c r="A359" s="25" t="str">
        <f>IF('Testing information'!AE376="X",'Request Testing'!$C$10,"")</f>
        <v/>
      </c>
      <c r="B359" s="26" t="str">
        <f>IF('Testing information'!AM376="","",A359)</f>
        <v/>
      </c>
      <c r="C359" t="str">
        <f>IF('Testing information'!G376&gt;0,'Testing information'!G376,"")</f>
        <v/>
      </c>
      <c r="D359" s="23" t="str">
        <f>IF('Request Testing'!G376&lt;1,'Testing information'!B376,"")</f>
        <v/>
      </c>
      <c r="E359" t="str">
        <f>IF('Request Testing'!G376&lt;1,'Testing information'!AF376,"")</f>
        <v/>
      </c>
      <c r="F359" s="23" t="str">
        <f>IF(OR('Request Testing'!L376&gt;0,'Request Testing'!M376&gt;0,'Request Testing'!N376&gt;0,'Request Testing'!O376&gt;0),'Request Testing'!I376,"")</f>
        <v/>
      </c>
      <c r="G359" s="23" t="str">
        <f>IF('Testing information'!J376="","",'Testing information'!J376)</f>
        <v/>
      </c>
      <c r="H359" s="23" t="str">
        <f>IF(OR('Request Testing'!L376&gt;0,'Request Testing'!M376&gt;0,'Request Testing'!N376&gt;0,'Request Testing'!O376&gt;0),'Request Testing'!K376,"")</f>
        <v/>
      </c>
      <c r="I359" s="210" t="str">
        <f>IF('Testing information'!A376&gt;0,'Testing information'!A376,"")</f>
        <v/>
      </c>
      <c r="J359" s="27" t="str">
        <f>IF('Testing information'!AG376="BLOOD CARD","B",IF('Testing information'!AH376="Hair Card","H",IF('Testing information'!AI376="AllFlex Tags","T","")))</f>
        <v/>
      </c>
      <c r="K359" s="28" t="str">
        <f>IF('Request Testing'!J376&gt;0,IF(OR(Y359="K",AA359="K"),(CONCATENATE(AH359," ALTS ",'Request Testing'!J376))),AH359)</f>
        <v/>
      </c>
      <c r="L359" t="str">
        <f>IF('Testing information'!V376="AM","K","")</f>
        <v/>
      </c>
      <c r="M359" t="str">
        <f>IF('Testing information'!W376="NH","K","")</f>
        <v/>
      </c>
      <c r="N359" t="str">
        <f>IF('Testing information'!X376="CA","K","")</f>
        <v/>
      </c>
      <c r="O359" t="str">
        <f>IF('Testing information'!Y376="DD","K","")</f>
        <v/>
      </c>
      <c r="P359" t="str">
        <f>IF('Testing information'!AA376="PHA","K","")</f>
        <v/>
      </c>
      <c r="Q359" t="str">
        <f>IF('Testing information'!Z376="TH","K","")</f>
        <v/>
      </c>
      <c r="R359" t="str">
        <f>IF('Testing information'!AB376="OS","K","")</f>
        <v/>
      </c>
      <c r="S359" t="str">
        <f>IF('Testing information'!AR376="OH","K","")</f>
        <v/>
      </c>
      <c r="T359" s="23" t="str">
        <f>IF('Testing information'!Q376="","","K")</f>
        <v/>
      </c>
      <c r="U359" t="str">
        <f>IF('Testing information'!AQ376="RC","K","")</f>
        <v/>
      </c>
      <c r="V359" s="23" t="str">
        <f>IF('Testing information'!P376="","","K")</f>
        <v/>
      </c>
      <c r="W359" t="str">
        <f>IF('Testing information'!AS376="BVD","K","")</f>
        <v/>
      </c>
      <c r="X359" t="str">
        <f>IF('Testing information'!AP376="DL","K","")</f>
        <v/>
      </c>
      <c r="Y359" t="str">
        <f>IF('Testing information'!AM376="PV","K","")</f>
        <v/>
      </c>
      <c r="Z359" t="str">
        <f t="shared" si="23"/>
        <v/>
      </c>
      <c r="AA359" s="29" t="str">
        <f t="shared" si="20"/>
        <v/>
      </c>
      <c r="AB359" t="str">
        <f>IF('Testing information'!AJ376="GGP-HD","K","")</f>
        <v/>
      </c>
      <c r="AC359" t="str">
        <f>IF('Testing information'!AK376="GGP-LD","K","")</f>
        <v/>
      </c>
      <c r="AD359" t="str">
        <f>IF('Testing information'!AK376="CHR","K","")</f>
        <v/>
      </c>
      <c r="AE359" t="str">
        <f>IF('Testing information'!AL376="GGP-uLD","K","")</f>
        <v/>
      </c>
      <c r="AF359" t="str">
        <f>IF('Testing information'!BA376="Run Panel","DP2","")</f>
        <v/>
      </c>
      <c r="AG359" t="str">
        <f t="shared" si="21"/>
        <v/>
      </c>
      <c r="AH359" s="28" t="str">
        <f t="shared" si="22"/>
        <v/>
      </c>
    </row>
    <row r="360" spans="1:34" ht="14.85" customHeight="1">
      <c r="A360" s="25" t="str">
        <f>IF('Testing information'!AE377="X",'Request Testing'!$C$10,"")</f>
        <v/>
      </c>
      <c r="B360" s="26" t="str">
        <f>IF('Testing information'!AM377="","",A360)</f>
        <v/>
      </c>
      <c r="C360" t="str">
        <f>IF('Testing information'!G377&gt;0,'Testing information'!G377,"")</f>
        <v/>
      </c>
      <c r="D360" s="23" t="str">
        <f>IF('Request Testing'!G377&lt;1,'Testing information'!B377,"")</f>
        <v/>
      </c>
      <c r="E360" t="str">
        <f>IF('Request Testing'!G377&lt;1,'Testing information'!AF377,"")</f>
        <v/>
      </c>
      <c r="F360" s="23" t="str">
        <f>IF(OR('Request Testing'!L377&gt;0,'Request Testing'!M377&gt;0,'Request Testing'!N377&gt;0,'Request Testing'!O377&gt;0),'Request Testing'!I377,"")</f>
        <v/>
      </c>
      <c r="G360" s="23" t="str">
        <f>IF('Testing information'!J377="","",'Testing information'!J377)</f>
        <v/>
      </c>
      <c r="H360" s="23" t="str">
        <f>IF(OR('Request Testing'!L377&gt;0,'Request Testing'!M377&gt;0,'Request Testing'!N377&gt;0,'Request Testing'!O377&gt;0),'Request Testing'!K377,"")</f>
        <v/>
      </c>
      <c r="I360" s="210" t="str">
        <f>IF('Testing information'!A377&gt;0,'Testing information'!A377,"")</f>
        <v/>
      </c>
      <c r="J360" s="27" t="str">
        <f>IF('Testing information'!AG377="BLOOD CARD","B",IF('Testing information'!AH377="Hair Card","H",IF('Testing information'!AI377="AllFlex Tags","T","")))</f>
        <v/>
      </c>
      <c r="K360" s="28" t="str">
        <f>IF('Request Testing'!J377&gt;0,IF(OR(Y360="K",AA360="K"),(CONCATENATE(AH360," ALTS ",'Request Testing'!J377))),AH360)</f>
        <v/>
      </c>
      <c r="L360" t="str">
        <f>IF('Testing information'!V377="AM","K","")</f>
        <v/>
      </c>
      <c r="M360" t="str">
        <f>IF('Testing information'!W377="NH","K","")</f>
        <v/>
      </c>
      <c r="N360" t="str">
        <f>IF('Testing information'!X377="CA","K","")</f>
        <v/>
      </c>
      <c r="O360" t="str">
        <f>IF('Testing information'!Y377="DD","K","")</f>
        <v/>
      </c>
      <c r="P360" t="str">
        <f>IF('Testing information'!AA377="PHA","K","")</f>
        <v/>
      </c>
      <c r="Q360" t="str">
        <f>IF('Testing information'!Z377="TH","K","")</f>
        <v/>
      </c>
      <c r="R360" t="str">
        <f>IF('Testing information'!AB377="OS","K","")</f>
        <v/>
      </c>
      <c r="S360" t="str">
        <f>IF('Testing information'!AR377="OH","K","")</f>
        <v/>
      </c>
      <c r="T360" s="23" t="str">
        <f>IF('Testing information'!Q377="","","K")</f>
        <v/>
      </c>
      <c r="U360" t="str">
        <f>IF('Testing information'!AQ377="RC","K","")</f>
        <v/>
      </c>
      <c r="V360" s="23" t="str">
        <f>IF('Testing information'!P377="","","K")</f>
        <v/>
      </c>
      <c r="W360" t="str">
        <f>IF('Testing information'!AS377="BVD","K","")</f>
        <v/>
      </c>
      <c r="X360" t="str">
        <f>IF('Testing information'!AP377="DL","K","")</f>
        <v/>
      </c>
      <c r="Y360" t="str">
        <f>IF('Testing information'!AM377="PV","K","")</f>
        <v/>
      </c>
      <c r="Z360" t="str">
        <f t="shared" si="23"/>
        <v/>
      </c>
      <c r="AA360" s="29" t="str">
        <f t="shared" si="20"/>
        <v/>
      </c>
      <c r="AB360" t="str">
        <f>IF('Testing information'!AJ377="GGP-HD","K","")</f>
        <v/>
      </c>
      <c r="AC360" t="str">
        <f>IF('Testing information'!AK377="GGP-LD","K","")</f>
        <v/>
      </c>
      <c r="AD360" t="str">
        <f>IF('Testing information'!AK377="CHR","K","")</f>
        <v/>
      </c>
      <c r="AE360" t="str">
        <f>IF('Testing information'!AL377="GGP-uLD","K","")</f>
        <v/>
      </c>
      <c r="AF360" t="str">
        <f>IF('Testing information'!BA377="Run Panel","DP2","")</f>
        <v/>
      </c>
      <c r="AG360" t="str">
        <f t="shared" si="21"/>
        <v/>
      </c>
      <c r="AH360" s="28" t="str">
        <f t="shared" si="22"/>
        <v/>
      </c>
    </row>
    <row r="361" spans="1:34" ht="14.85" customHeight="1">
      <c r="A361" s="25" t="str">
        <f>IF('Testing information'!AE378="X",'Request Testing'!$C$10,"")</f>
        <v/>
      </c>
      <c r="B361" s="26" t="str">
        <f>IF('Testing information'!AM378="","",A361)</f>
        <v/>
      </c>
      <c r="C361" t="str">
        <f>IF('Testing information'!G378&gt;0,'Testing information'!G378,"")</f>
        <v/>
      </c>
      <c r="D361" s="23" t="str">
        <f>IF('Request Testing'!G378&lt;1,'Testing information'!B378,"")</f>
        <v/>
      </c>
      <c r="E361" t="str">
        <f>IF('Request Testing'!G378&lt;1,'Testing information'!AF378,"")</f>
        <v/>
      </c>
      <c r="F361" s="23" t="str">
        <f>IF(OR('Request Testing'!L378&gt;0,'Request Testing'!M378&gt;0,'Request Testing'!N378&gt;0,'Request Testing'!O378&gt;0),'Request Testing'!I378,"")</f>
        <v/>
      </c>
      <c r="G361" s="23" t="str">
        <f>IF('Testing information'!J378="","",'Testing information'!J378)</f>
        <v/>
      </c>
      <c r="H361" s="23" t="str">
        <f>IF(OR('Request Testing'!L378&gt;0,'Request Testing'!M378&gt;0,'Request Testing'!N378&gt;0,'Request Testing'!O378&gt;0),'Request Testing'!K378,"")</f>
        <v/>
      </c>
      <c r="I361" s="210" t="str">
        <f>IF('Testing information'!A378&gt;0,'Testing information'!A378,"")</f>
        <v/>
      </c>
      <c r="J361" s="27" t="str">
        <f>IF('Testing information'!AG378="BLOOD CARD","B",IF('Testing information'!AH378="Hair Card","H",IF('Testing information'!AI378="AllFlex Tags","T","")))</f>
        <v/>
      </c>
      <c r="K361" s="28" t="str">
        <f>IF('Request Testing'!J378&gt;0,IF(OR(Y361="K",AA361="K"),(CONCATENATE(AH361," ALTS ",'Request Testing'!J378))),AH361)</f>
        <v/>
      </c>
      <c r="L361" t="str">
        <f>IF('Testing information'!V378="AM","K","")</f>
        <v/>
      </c>
      <c r="M361" t="str">
        <f>IF('Testing information'!W378="NH","K","")</f>
        <v/>
      </c>
      <c r="N361" t="str">
        <f>IF('Testing information'!X378="CA","K","")</f>
        <v/>
      </c>
      <c r="O361" t="str">
        <f>IF('Testing information'!Y378="DD","K","")</f>
        <v/>
      </c>
      <c r="P361" t="str">
        <f>IF('Testing information'!AA378="PHA","K","")</f>
        <v/>
      </c>
      <c r="Q361" t="str">
        <f>IF('Testing information'!Z378="TH","K","")</f>
        <v/>
      </c>
      <c r="R361" t="str">
        <f>IF('Testing information'!AB378="OS","K","")</f>
        <v/>
      </c>
      <c r="S361" t="str">
        <f>IF('Testing information'!AR378="OH","K","")</f>
        <v/>
      </c>
      <c r="T361" s="23" t="str">
        <f>IF('Testing information'!Q378="","","K")</f>
        <v/>
      </c>
      <c r="U361" t="str">
        <f>IF('Testing information'!AQ378="RC","K","")</f>
        <v/>
      </c>
      <c r="V361" s="23" t="str">
        <f>IF('Testing information'!P378="","","K")</f>
        <v/>
      </c>
      <c r="W361" t="str">
        <f>IF('Testing information'!AS378="BVD","K","")</f>
        <v/>
      </c>
      <c r="X361" t="str">
        <f>IF('Testing information'!AP378="DL","K","")</f>
        <v/>
      </c>
      <c r="Y361" t="str">
        <f>IF('Testing information'!AM378="PV","K","")</f>
        <v/>
      </c>
      <c r="Z361" t="str">
        <f t="shared" si="23"/>
        <v/>
      </c>
      <c r="AA361" s="29" t="str">
        <f t="shared" si="20"/>
        <v/>
      </c>
      <c r="AB361" t="str">
        <f>IF('Testing information'!AJ378="GGP-HD","K","")</f>
        <v/>
      </c>
      <c r="AC361" t="str">
        <f>IF('Testing information'!AK378="GGP-LD","K","")</f>
        <v/>
      </c>
      <c r="AD361" t="str">
        <f>IF('Testing information'!AK378="CHR","K","")</f>
        <v/>
      </c>
      <c r="AE361" t="str">
        <f>IF('Testing information'!AL378="GGP-uLD","K","")</f>
        <v/>
      </c>
      <c r="AF361" t="str">
        <f>IF('Testing information'!BA378="Run Panel","DP2","")</f>
        <v/>
      </c>
      <c r="AG361" t="str">
        <f t="shared" si="21"/>
        <v/>
      </c>
      <c r="AH361" s="28" t="str">
        <f t="shared" si="22"/>
        <v/>
      </c>
    </row>
    <row r="362" spans="1:34" ht="14.85" customHeight="1">
      <c r="A362" s="25" t="str">
        <f>IF('Testing information'!AE379="X",'Request Testing'!$C$10,"")</f>
        <v/>
      </c>
      <c r="B362" s="26" t="str">
        <f>IF('Testing information'!AM379="","",A362)</f>
        <v/>
      </c>
      <c r="C362" t="str">
        <f>IF('Testing information'!G379&gt;0,'Testing information'!G379,"")</f>
        <v/>
      </c>
      <c r="D362" s="23" t="str">
        <f>IF('Request Testing'!G379&lt;1,'Testing information'!B379,"")</f>
        <v/>
      </c>
      <c r="E362" t="str">
        <f>IF('Request Testing'!G379&lt;1,'Testing information'!AF379,"")</f>
        <v/>
      </c>
      <c r="F362" s="23" t="str">
        <f>IF(OR('Request Testing'!L379&gt;0,'Request Testing'!M379&gt;0,'Request Testing'!N379&gt;0,'Request Testing'!O379&gt;0),'Request Testing'!I379,"")</f>
        <v/>
      </c>
      <c r="G362" s="23" t="str">
        <f>IF('Testing information'!J379="","",'Testing information'!J379)</f>
        <v/>
      </c>
      <c r="H362" s="23" t="str">
        <f>IF(OR('Request Testing'!L379&gt;0,'Request Testing'!M379&gt;0,'Request Testing'!N379&gt;0,'Request Testing'!O379&gt;0),'Request Testing'!K379,"")</f>
        <v/>
      </c>
      <c r="I362" s="210" t="str">
        <f>IF('Testing information'!A379&gt;0,'Testing information'!A379,"")</f>
        <v/>
      </c>
      <c r="J362" s="27" t="str">
        <f>IF('Testing information'!AG379="BLOOD CARD","B",IF('Testing information'!AH379="Hair Card","H",IF('Testing information'!AI379="AllFlex Tags","T","")))</f>
        <v/>
      </c>
      <c r="K362" s="28" t="str">
        <f>IF('Request Testing'!J379&gt;0,IF(OR(Y362="K",AA362="K"),(CONCATENATE(AH362," ALTS ",'Request Testing'!J379))),AH362)</f>
        <v/>
      </c>
      <c r="L362" t="str">
        <f>IF('Testing information'!V379="AM","K","")</f>
        <v/>
      </c>
      <c r="M362" t="str">
        <f>IF('Testing information'!W379="NH","K","")</f>
        <v/>
      </c>
      <c r="N362" t="str">
        <f>IF('Testing information'!X379="CA","K","")</f>
        <v/>
      </c>
      <c r="O362" t="str">
        <f>IF('Testing information'!Y379="DD","K","")</f>
        <v/>
      </c>
      <c r="P362" t="str">
        <f>IF('Testing information'!AA379="PHA","K","")</f>
        <v/>
      </c>
      <c r="Q362" t="str">
        <f>IF('Testing information'!Z379="TH","K","")</f>
        <v/>
      </c>
      <c r="R362" t="str">
        <f>IF('Testing information'!AB379="OS","K","")</f>
        <v/>
      </c>
      <c r="S362" t="str">
        <f>IF('Testing information'!AR379="OH","K","")</f>
        <v/>
      </c>
      <c r="T362" s="23" t="str">
        <f>IF('Testing information'!Q379="","","K")</f>
        <v/>
      </c>
      <c r="U362" t="str">
        <f>IF('Testing information'!AQ379="RC","K","")</f>
        <v/>
      </c>
      <c r="V362" s="23" t="str">
        <f>IF('Testing information'!P379="","","K")</f>
        <v/>
      </c>
      <c r="W362" t="str">
        <f>IF('Testing information'!AS379="BVD","K","")</f>
        <v/>
      </c>
      <c r="X362" t="str">
        <f>IF('Testing information'!AP379="DL","K","")</f>
        <v/>
      </c>
      <c r="Y362" t="str">
        <f>IF('Testing information'!AM379="PV","K","")</f>
        <v/>
      </c>
      <c r="Z362" t="str">
        <f t="shared" si="23"/>
        <v/>
      </c>
      <c r="AA362" s="29" t="str">
        <f t="shared" si="20"/>
        <v/>
      </c>
      <c r="AB362" t="str">
        <f>IF('Testing information'!AJ379="GGP-HD","K","")</f>
        <v/>
      </c>
      <c r="AC362" t="str">
        <f>IF('Testing information'!AK379="GGP-LD","K","")</f>
        <v/>
      </c>
      <c r="AD362" t="str">
        <f>IF('Testing information'!AK379="CHR","K","")</f>
        <v/>
      </c>
      <c r="AE362" t="str">
        <f>IF('Testing information'!AL379="GGP-uLD","K","")</f>
        <v/>
      </c>
      <c r="AF362" t="str">
        <f>IF('Testing information'!BA379="Run Panel","DP2","")</f>
        <v/>
      </c>
      <c r="AG362" t="str">
        <f t="shared" si="21"/>
        <v/>
      </c>
      <c r="AH362" s="28" t="str">
        <f t="shared" si="22"/>
        <v/>
      </c>
    </row>
    <row r="363" spans="1:34" ht="14.85" customHeight="1">
      <c r="A363" s="25" t="str">
        <f>IF('Testing information'!AE380="X",'Request Testing'!$C$10,"")</f>
        <v/>
      </c>
      <c r="B363" s="26" t="str">
        <f>IF('Testing information'!AM380="","",A363)</f>
        <v/>
      </c>
      <c r="C363" t="str">
        <f>IF('Testing information'!G380&gt;0,'Testing information'!G380,"")</f>
        <v/>
      </c>
      <c r="D363" s="23" t="str">
        <f>IF('Request Testing'!G380&lt;1,'Testing information'!B380,"")</f>
        <v/>
      </c>
      <c r="E363" t="str">
        <f>IF('Request Testing'!G380&lt;1,'Testing information'!AF380,"")</f>
        <v/>
      </c>
      <c r="F363" s="23" t="str">
        <f>IF(OR('Request Testing'!L380&gt;0,'Request Testing'!M380&gt;0,'Request Testing'!N380&gt;0,'Request Testing'!O380&gt;0),'Request Testing'!I380,"")</f>
        <v/>
      </c>
      <c r="G363" s="23" t="str">
        <f>IF('Testing information'!J380="","",'Testing information'!J380)</f>
        <v/>
      </c>
      <c r="H363" s="23" t="str">
        <f>IF(OR('Request Testing'!L380&gt;0,'Request Testing'!M380&gt;0,'Request Testing'!N380&gt;0,'Request Testing'!O380&gt;0),'Request Testing'!K380,"")</f>
        <v/>
      </c>
      <c r="I363" s="210" t="str">
        <f>IF('Testing information'!A380&gt;0,'Testing information'!A380,"")</f>
        <v/>
      </c>
      <c r="J363" s="27" t="str">
        <f>IF('Testing information'!AG380="BLOOD CARD","B",IF('Testing information'!AH380="Hair Card","H",IF('Testing information'!AI380="AllFlex Tags","T","")))</f>
        <v/>
      </c>
      <c r="K363" s="28" t="str">
        <f>IF('Request Testing'!J380&gt;0,IF(OR(Y363="K",AA363="K"),(CONCATENATE(AH363," ALTS ",'Request Testing'!J380))),AH363)</f>
        <v/>
      </c>
      <c r="L363" t="str">
        <f>IF('Testing information'!V380="AM","K","")</f>
        <v/>
      </c>
      <c r="M363" t="str">
        <f>IF('Testing information'!W380="NH","K","")</f>
        <v/>
      </c>
      <c r="N363" t="str">
        <f>IF('Testing information'!X380="CA","K","")</f>
        <v/>
      </c>
      <c r="O363" t="str">
        <f>IF('Testing information'!Y380="DD","K","")</f>
        <v/>
      </c>
      <c r="P363" t="str">
        <f>IF('Testing information'!AA380="PHA","K","")</f>
        <v/>
      </c>
      <c r="Q363" t="str">
        <f>IF('Testing information'!Z380="TH","K","")</f>
        <v/>
      </c>
      <c r="R363" t="str">
        <f>IF('Testing information'!AB380="OS","K","")</f>
        <v/>
      </c>
      <c r="S363" t="str">
        <f>IF('Testing information'!AR380="OH","K","")</f>
        <v/>
      </c>
      <c r="T363" s="23" t="str">
        <f>IF('Testing information'!Q380="","","K")</f>
        <v/>
      </c>
      <c r="U363" t="str">
        <f>IF('Testing information'!AQ380="RC","K","")</f>
        <v/>
      </c>
      <c r="V363" s="23" t="str">
        <f>IF('Testing information'!P380="","","K")</f>
        <v/>
      </c>
      <c r="W363" t="str">
        <f>IF('Testing information'!AS380="BVD","K","")</f>
        <v/>
      </c>
      <c r="X363" t="str">
        <f>IF('Testing information'!AP380="DL","K","")</f>
        <v/>
      </c>
      <c r="Y363" t="str">
        <f>IF('Testing information'!AM380="PV","K","")</f>
        <v/>
      </c>
      <c r="Z363" t="str">
        <f t="shared" si="23"/>
        <v/>
      </c>
      <c r="AA363" s="29" t="str">
        <f t="shared" si="20"/>
        <v/>
      </c>
      <c r="AB363" t="str">
        <f>IF('Testing information'!AJ380="GGP-HD","K","")</f>
        <v/>
      </c>
      <c r="AC363" t="str">
        <f>IF('Testing information'!AK380="GGP-LD","K","")</f>
        <v/>
      </c>
      <c r="AD363" t="str">
        <f>IF('Testing information'!AK380="CHR","K","")</f>
        <v/>
      </c>
      <c r="AE363" t="str">
        <f>IF('Testing information'!AL380="GGP-uLD","K","")</f>
        <v/>
      </c>
      <c r="AF363" t="str">
        <f>IF('Testing information'!BA380="Run Panel","DP2","")</f>
        <v/>
      </c>
      <c r="AG363" t="str">
        <f t="shared" si="21"/>
        <v/>
      </c>
      <c r="AH363" s="28" t="str">
        <f t="shared" si="22"/>
        <v/>
      </c>
    </row>
  </sheetData>
  <pageMargins left="0.78749999999999998" right="0.78749999999999998" top="1.0249999999999999" bottom="1.0249999999999999" header="0.78749999999999998" footer="0.78749999999999998"/>
  <pageSetup orientation="portrait" useFirstPageNumber="1" horizontalDpi="300" verticalDpi="300"/>
  <headerFooter>
    <oddHeader>&amp;C&amp;A</oddHeader>
    <oddFooter>&amp;CPage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60"/>
  <sheetViews>
    <sheetView showGridLines="0" zoomScaleNormal="100" workbookViewId="0">
      <selection activeCell="M1" sqref="M1:V65536"/>
    </sheetView>
  </sheetViews>
  <sheetFormatPr defaultColWidth="10.28515625" defaultRowHeight="12.75"/>
  <cols>
    <col min="1" max="1" width="39.42578125" style="4" customWidth="1"/>
    <col min="2" max="2" width="6.28515625" style="4" customWidth="1"/>
    <col min="3" max="3" width="11.140625" style="4" customWidth="1"/>
    <col min="4" max="4" width="11.85546875" style="82" customWidth="1"/>
    <col min="5" max="5" width="13.140625" style="82" customWidth="1"/>
    <col min="6" max="6" width="17.85546875" style="4" customWidth="1"/>
    <col min="7" max="7" width="16.28515625" style="4" customWidth="1"/>
    <col min="8" max="8" width="10.28515625" style="4" customWidth="1"/>
    <col min="9" max="9" width="15.42578125" style="4" customWidth="1"/>
    <col min="10" max="10" width="17.85546875" style="4" customWidth="1"/>
    <col min="11" max="11" width="10.28515625" style="4" customWidth="1"/>
    <col min="12" max="12" width="10" style="4" customWidth="1"/>
    <col min="13" max="13" width="10" style="52" hidden="1" customWidth="1"/>
    <col min="14" max="14" width="10" style="83" hidden="1" customWidth="1"/>
    <col min="15" max="15" width="10" style="84" hidden="1" customWidth="1"/>
    <col min="16" max="22" width="10" style="52" hidden="1" customWidth="1"/>
    <col min="23" max="29" width="10" style="52" customWidth="1"/>
    <col min="30" max="16384" width="10.28515625" style="52"/>
  </cols>
  <sheetData>
    <row r="1" spans="1:256" ht="13.35" customHeight="1">
      <c r="A1" s="10"/>
      <c r="B1" s="10"/>
      <c r="C1" s="10"/>
      <c r="D1" s="85"/>
      <c r="E1" s="85"/>
      <c r="F1" s="10"/>
      <c r="G1" s="10"/>
      <c r="H1" s="10"/>
      <c r="I1" s="10"/>
      <c r="J1" s="10"/>
      <c r="K1" s="10"/>
      <c r="L1" s="10"/>
      <c r="M1"/>
      <c r="N1" s="80"/>
      <c r="O1" s="86"/>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3.35" customHeight="1">
      <c r="A2" s="10"/>
      <c r="B2" s="10"/>
      <c r="C2" s="10"/>
      <c r="D2" s="341" t="s">
        <v>130</v>
      </c>
      <c r="E2" s="341"/>
      <c r="F2" s="341"/>
      <c r="G2" s="341"/>
      <c r="H2" s="10"/>
      <c r="I2" s="10"/>
      <c r="J2" s="10"/>
      <c r="K2" s="10"/>
      <c r="L2" s="10"/>
      <c r="M2"/>
      <c r="N2" s="80"/>
      <c r="O2" s="86"/>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3.35" customHeight="1">
      <c r="A3" s="10"/>
      <c r="B3" s="10"/>
      <c r="C3" s="10"/>
      <c r="D3" s="341"/>
      <c r="E3" s="341"/>
      <c r="F3" s="341"/>
      <c r="G3" s="341"/>
      <c r="H3" s="10"/>
      <c r="I3" s="10"/>
      <c r="J3" s="10"/>
      <c r="K3" s="10"/>
      <c r="L3" s="10"/>
      <c r="M3"/>
      <c r="N3" s="80"/>
      <c r="O3" s="86"/>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3.35" customHeight="1">
      <c r="A4" s="10"/>
      <c r="B4" s="10"/>
      <c r="C4" s="10"/>
      <c r="D4" s="341"/>
      <c r="E4" s="341"/>
      <c r="F4" s="341"/>
      <c r="G4" s="341"/>
      <c r="H4" s="10"/>
      <c r="I4" s="10"/>
      <c r="J4" s="10"/>
      <c r="K4" s="10"/>
      <c r="L4" s="10"/>
      <c r="M4"/>
      <c r="N4" s="80"/>
      <c r="O4" s="86"/>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8.600000000000001" customHeight="1">
      <c r="A5" s="87" t="s">
        <v>131</v>
      </c>
      <c r="B5" s="342" t="s">
        <v>132</v>
      </c>
      <c r="C5" s="342"/>
      <c r="D5" s="88" t="s">
        <v>133</v>
      </c>
      <c r="E5" s="89"/>
      <c r="F5" s="90"/>
      <c r="G5" s="90"/>
      <c r="H5" s="90"/>
      <c r="I5" s="343"/>
      <c r="J5" s="343"/>
      <c r="K5" s="91" t="s">
        <v>134</v>
      </c>
      <c r="L5" s="92"/>
      <c r="M5"/>
      <c r="N5" s="93"/>
      <c r="O5" s="86"/>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3.35" customHeight="1">
      <c r="A6" s="10"/>
      <c r="B6" s="85"/>
      <c r="C6" s="10"/>
      <c r="D6" s="10"/>
      <c r="E6" s="85"/>
      <c r="F6" s="10"/>
      <c r="G6" s="10"/>
      <c r="H6" s="10"/>
      <c r="I6" s="10"/>
      <c r="J6" s="10"/>
      <c r="K6" s="10"/>
      <c r="L6" s="94"/>
      <c r="M6"/>
      <c r="N6" s="80"/>
      <c r="O6" s="86"/>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18" hidden="1" customHeight="1">
      <c r="A7" s="95" t="s">
        <v>110</v>
      </c>
      <c r="B7" s="85"/>
      <c r="C7" s="10"/>
      <c r="D7" s="10"/>
      <c r="E7" s="85"/>
      <c r="F7" s="10"/>
      <c r="G7" s="10"/>
      <c r="H7" s="10"/>
      <c r="I7" s="10"/>
      <c r="J7" s="10"/>
      <c r="K7" s="96"/>
      <c r="L7" s="94"/>
      <c r="M7"/>
      <c r="N7" s="80"/>
      <c r="O7" s="86"/>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10" customFormat="1" ht="21" hidden="1" customHeight="1">
      <c r="A8" s="97" t="s">
        <v>135</v>
      </c>
      <c r="B8" s="98">
        <f>N10</f>
        <v>90</v>
      </c>
      <c r="C8" s="99"/>
      <c r="D8" s="100">
        <f>+COUNTIF(Genomics,"GGP-HD")</f>
        <v>0</v>
      </c>
      <c r="E8" s="101"/>
      <c r="F8" s="102"/>
      <c r="G8" s="102"/>
      <c r="H8" s="102"/>
      <c r="I8" s="102"/>
      <c r="J8" s="102"/>
      <c r="K8" s="102"/>
      <c r="L8" s="103"/>
      <c r="N8" s="104"/>
      <c r="O8" s="86"/>
    </row>
    <row r="9" spans="1:256" s="46" customFormat="1" ht="18.600000000000001" hidden="1" customHeight="1">
      <c r="A9" s="105" t="s">
        <v>136</v>
      </c>
      <c r="B9" s="106"/>
      <c r="C9" s="107"/>
      <c r="D9" s="108"/>
      <c r="E9" s="109"/>
      <c r="F9" s="35"/>
      <c r="G9" s="35"/>
      <c r="H9" s="35"/>
      <c r="I9" s="35"/>
      <c r="J9" s="35"/>
      <c r="K9" s="10"/>
      <c r="L9" s="94"/>
      <c r="M9" s="110"/>
      <c r="N9" s="111" t="s">
        <v>137</v>
      </c>
      <c r="O9" s="112"/>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row>
    <row r="10" spans="1:256" ht="14.45" hidden="1" customHeight="1">
      <c r="A10" s="113" t="s">
        <v>138</v>
      </c>
      <c r="B10" s="114"/>
      <c r="C10" s="10"/>
      <c r="D10" s="107"/>
      <c r="E10" s="85"/>
      <c r="F10" s="10"/>
      <c r="G10" s="10"/>
      <c r="H10" s="10"/>
      <c r="I10" s="10"/>
      <c r="J10" s="10"/>
      <c r="K10" s="35"/>
      <c r="L10" s="94"/>
      <c r="M10"/>
      <c r="N10" s="83">
        <v>90</v>
      </c>
      <c r="O10" s="86"/>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s="46" customFormat="1" ht="14.45" hidden="1" customHeight="1">
      <c r="A11" s="115" t="s">
        <v>139</v>
      </c>
      <c r="B11" s="116"/>
      <c r="C11" s="96"/>
      <c r="D11" s="117"/>
      <c r="E11" s="118"/>
      <c r="F11" s="96"/>
      <c r="G11" s="96"/>
      <c r="H11" s="96"/>
      <c r="I11" s="96"/>
      <c r="J11" s="96"/>
      <c r="K11" s="119">
        <f>D8*B8</f>
        <v>0</v>
      </c>
      <c r="L11" s="120"/>
      <c r="M11" s="121"/>
      <c r="N11" s="122"/>
      <c r="O11" s="112"/>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row>
    <row r="12" spans="1:256" ht="21" customHeight="1">
      <c r="A12" s="10"/>
      <c r="B12" s="123"/>
      <c r="C12" s="124"/>
      <c r="D12" s="125"/>
      <c r="E12" s="85"/>
      <c r="F12" s="10"/>
      <c r="G12" s="10"/>
      <c r="H12" s="10"/>
      <c r="I12" s="10"/>
      <c r="J12" s="10"/>
      <c r="K12" s="121"/>
      <c r="L12" s="94"/>
      <c r="M12"/>
      <c r="N12" s="79"/>
      <c r="O12" s="86"/>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21.75" customHeight="1">
      <c r="A13" s="126" t="s">
        <v>197</v>
      </c>
      <c r="B13" s="98">
        <f>N15</f>
        <v>50</v>
      </c>
      <c r="C13" s="10" t="s">
        <v>195</v>
      </c>
      <c r="D13" s="100">
        <f>+COUNTIF(Genomics,"GGP-LD")</f>
        <v>0</v>
      </c>
      <c r="E13" s="101"/>
      <c r="F13" s="102"/>
      <c r="G13" s="102"/>
      <c r="H13" s="102"/>
      <c r="I13" s="102"/>
      <c r="J13" s="102"/>
      <c r="K13" s="127">
        <f>B13*D13</f>
        <v>0</v>
      </c>
      <c r="L13" s="103"/>
      <c r="M13"/>
      <c r="N13" s="79"/>
      <c r="O13" s="86"/>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4.85" customHeight="1">
      <c r="A14" s="113" t="s">
        <v>199</v>
      </c>
      <c r="B14" s="114"/>
      <c r="C14" s="10"/>
      <c r="D14" s="107"/>
      <c r="E14" s="85"/>
      <c r="F14" s="10"/>
      <c r="G14" s="10"/>
      <c r="H14" s="10"/>
      <c r="I14" s="10"/>
      <c r="J14" s="10"/>
      <c r="K14" s="35"/>
      <c r="L14" s="94"/>
      <c r="M14"/>
      <c r="N14" s="83" t="s">
        <v>140</v>
      </c>
      <c r="O14" s="86"/>
      <c r="P14" s="10" t="s">
        <v>141</v>
      </c>
      <c r="Q14" s="10"/>
      <c r="R14" s="10" t="s">
        <v>142</v>
      </c>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4.85" customHeight="1">
      <c r="A15" s="115" t="s">
        <v>139</v>
      </c>
      <c r="B15" s="128">
        <v>25</v>
      </c>
      <c r="C15" s="10" t="s">
        <v>198</v>
      </c>
      <c r="D15" s="108">
        <f>+COUNTIF(Genomics,"CHR")</f>
        <v>0</v>
      </c>
      <c r="E15" s="118"/>
      <c r="F15" s="96"/>
      <c r="G15" s="96"/>
      <c r="H15" s="96"/>
      <c r="I15" s="96"/>
      <c r="J15" s="96"/>
      <c r="K15" s="129">
        <f>IF('Request Testing'!$E$2="X",D15*R15,D15*P15)</f>
        <v>0</v>
      </c>
      <c r="L15" s="120"/>
      <c r="M15"/>
      <c r="N15" s="83">
        <v>50</v>
      </c>
      <c r="O15" s="86"/>
      <c r="P15" s="104">
        <v>25</v>
      </c>
      <c r="Q15" s="104"/>
      <c r="R15" s="104">
        <v>15</v>
      </c>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8.75" customHeight="1">
      <c r="A16" s="113"/>
      <c r="B16" s="123"/>
      <c r="C16" s="124"/>
      <c r="D16" s="124"/>
      <c r="E16" s="85"/>
      <c r="F16" s="10"/>
      <c r="G16" s="10"/>
      <c r="H16" s="10"/>
      <c r="I16" s="10"/>
      <c r="J16" s="10"/>
      <c r="K16" s="130">
        <f>SUM(K13,K15)</f>
        <v>0</v>
      </c>
      <c r="L16" s="94"/>
      <c r="M16"/>
      <c r="N16" s="80"/>
      <c r="O16" s="86"/>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8.75" customHeight="1">
      <c r="A17" s="126" t="s">
        <v>47</v>
      </c>
      <c r="B17" s="98">
        <f>N18</f>
        <v>33</v>
      </c>
      <c r="C17" s="102"/>
      <c r="D17" s="100">
        <f>+COUNTIF(Genomics,"GGP-uLD")</f>
        <v>0</v>
      </c>
      <c r="E17" s="101"/>
      <c r="F17" s="102"/>
      <c r="G17" s="102"/>
      <c r="H17" s="102"/>
      <c r="I17" s="102"/>
      <c r="J17" s="102"/>
      <c r="K17" s="10"/>
      <c r="L17" s="103"/>
      <c r="M17"/>
      <c r="N17" s="79" t="s">
        <v>143</v>
      </c>
      <c r="O17" s="86"/>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4.85" customHeight="1">
      <c r="A18" s="113" t="s">
        <v>138</v>
      </c>
      <c r="B18" s="114"/>
      <c r="C18" s="10"/>
      <c r="D18" s="107"/>
      <c r="E18" s="85"/>
      <c r="F18" s="10"/>
      <c r="G18" s="10"/>
      <c r="H18" s="10"/>
      <c r="I18" s="10"/>
      <c r="J18" s="10"/>
      <c r="K18" s="35"/>
      <c r="L18" s="94"/>
      <c r="M18"/>
      <c r="N18" s="83">
        <v>33</v>
      </c>
      <c r="O18" s="86"/>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4.85" customHeight="1">
      <c r="A19" s="115"/>
      <c r="B19" s="116"/>
      <c r="C19" s="96"/>
      <c r="D19" s="117"/>
      <c r="E19" s="118"/>
      <c r="F19" s="96"/>
      <c r="G19" s="96"/>
      <c r="H19" s="96"/>
      <c r="I19" s="96"/>
      <c r="J19" s="96"/>
      <c r="K19" s="119">
        <f>B17*D17</f>
        <v>0</v>
      </c>
      <c r="L19" s="120"/>
      <c r="M19"/>
      <c r="N19" s="80"/>
      <c r="O19" s="86"/>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s="10" customFormat="1" ht="18.2" customHeight="1">
      <c r="A20" s="131"/>
      <c r="B20" s="112"/>
      <c r="C20" s="35"/>
      <c r="D20" s="35"/>
      <c r="E20" s="109"/>
      <c r="F20" s="35"/>
      <c r="G20" s="35"/>
      <c r="H20" s="35"/>
      <c r="I20" s="35"/>
      <c r="J20" s="132" t="s">
        <v>144</v>
      </c>
      <c r="K20" s="133">
        <f>SUM(K11,K13,K19,K15)</f>
        <v>0</v>
      </c>
      <c r="L20" s="94"/>
      <c r="N20" s="104"/>
      <c r="O20" s="86"/>
    </row>
    <row r="21" spans="1:256" ht="14.85" customHeight="1">
      <c r="A21" s="131"/>
      <c r="B21" s="112"/>
      <c r="C21" s="35"/>
      <c r="D21" s="35"/>
      <c r="E21" s="109"/>
      <c r="F21" s="35"/>
      <c r="G21" s="35"/>
      <c r="H21" s="35"/>
      <c r="I21" s="35"/>
      <c r="J21" s="35"/>
      <c r="K21" s="109"/>
      <c r="L21" s="94"/>
      <c r="M21"/>
      <c r="N21" s="80"/>
      <c r="O21" s="134"/>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4.85" customHeight="1">
      <c r="A22" s="10"/>
      <c r="B22" s="35"/>
      <c r="C22" s="10"/>
      <c r="D22" s="35"/>
      <c r="E22" s="85"/>
      <c r="F22" s="10"/>
      <c r="G22" s="10"/>
      <c r="H22" s="10"/>
      <c r="I22" s="10"/>
      <c r="J22" s="10"/>
      <c r="K22" s="10"/>
      <c r="L22" s="94"/>
      <c r="M22"/>
      <c r="N22" s="83" t="s">
        <v>145</v>
      </c>
      <c r="O22" s="86"/>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7.5" customHeight="1">
      <c r="A23" s="102"/>
      <c r="B23" s="99"/>
      <c r="C23" s="102"/>
      <c r="D23" s="99"/>
      <c r="E23" s="101"/>
      <c r="F23" s="102"/>
      <c r="G23" s="102"/>
      <c r="H23" s="102"/>
      <c r="I23" s="102"/>
      <c r="J23" s="110"/>
      <c r="K23" s="103"/>
      <c r="L23" s="94"/>
      <c r="M23"/>
      <c r="N23" s="80"/>
      <c r="O23" s="86"/>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s="46" customFormat="1" ht="19.5" customHeight="1">
      <c r="A24" s="135" t="s">
        <v>106</v>
      </c>
      <c r="B24" s="133">
        <f>N24</f>
        <v>18</v>
      </c>
      <c r="C24" s="96"/>
      <c r="D24" s="136">
        <f>+COUNTIF(Nongenetic,"PV")</f>
        <v>0</v>
      </c>
      <c r="E24" s="137"/>
      <c r="F24" s="138"/>
      <c r="G24" s="96"/>
      <c r="H24" s="96"/>
      <c r="I24" s="96"/>
      <c r="J24" s="132" t="s">
        <v>146</v>
      </c>
      <c r="K24" s="133">
        <f>D24*B24</f>
        <v>0</v>
      </c>
      <c r="L24" s="139"/>
      <c r="M24" s="121"/>
      <c r="N24" s="140">
        <v>18</v>
      </c>
      <c r="O24" s="141"/>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row>
    <row r="25" spans="1:256" ht="19.350000000000001" customHeight="1">
      <c r="A25" s="142"/>
      <c r="B25" s="143"/>
      <c r="C25" s="10"/>
      <c r="D25" s="144"/>
      <c r="E25" s="144"/>
      <c r="F25" s="145"/>
      <c r="G25" s="10"/>
      <c r="H25" s="145"/>
      <c r="I25" s="10"/>
      <c r="J25" s="141"/>
      <c r="K25" s="10"/>
      <c r="L25" s="146"/>
      <c r="M25"/>
      <c r="N25" s="147"/>
      <c r="O25" s="141"/>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9.350000000000001" customHeight="1">
      <c r="A26" s="142"/>
      <c r="B26" s="143"/>
      <c r="C26" s="143"/>
      <c r="D26" s="144"/>
      <c r="E26" s="144"/>
      <c r="F26" s="145"/>
      <c r="G26" s="10"/>
      <c r="H26" s="145"/>
      <c r="I26" s="10"/>
      <c r="J26" s="141"/>
      <c r="K26" s="10"/>
      <c r="L26" s="146"/>
      <c r="M26"/>
      <c r="N26" s="147"/>
      <c r="O26" s="141"/>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9.350000000000001" customHeight="1">
      <c r="A27" s="142"/>
      <c r="B27" s="143"/>
      <c r="C27" s="143"/>
      <c r="D27" s="144"/>
      <c r="E27" s="144"/>
      <c r="F27" s="145"/>
      <c r="G27" s="10"/>
      <c r="H27" s="145"/>
      <c r="I27" s="10"/>
      <c r="J27" s="141"/>
      <c r="K27" s="10"/>
      <c r="L27" s="146"/>
      <c r="M27"/>
      <c r="N27" s="147"/>
      <c r="O27" s="141"/>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4.85" customHeight="1">
      <c r="A28" s="142"/>
      <c r="B28" s="143"/>
      <c r="C28" s="143"/>
      <c r="D28" s="144"/>
      <c r="E28" s="144"/>
      <c r="F28" s="145"/>
      <c r="G28" s="10"/>
      <c r="H28" s="145"/>
      <c r="I28" s="10"/>
      <c r="J28" s="141"/>
      <c r="K28" s="10"/>
      <c r="L28" s="146"/>
      <c r="M28"/>
      <c r="N28" s="147"/>
      <c r="O28" s="141"/>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21" customHeight="1">
      <c r="A29" s="344" t="s">
        <v>147</v>
      </c>
      <c r="B29" s="344"/>
      <c r="C29" s="344"/>
      <c r="D29" s="148"/>
      <c r="E29" s="148"/>
      <c r="F29" s="148"/>
      <c r="G29" s="110"/>
      <c r="H29" s="102"/>
      <c r="I29" s="102"/>
      <c r="J29" s="102"/>
      <c r="K29" s="148"/>
      <c r="L29" s="149"/>
      <c r="M29"/>
      <c r="N29" s="150"/>
      <c r="O29" s="151"/>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20.25" customHeight="1">
      <c r="A30" s="344"/>
      <c r="B30" s="344"/>
      <c r="C30" s="344"/>
      <c r="D30" s="152"/>
      <c r="E30" s="152"/>
      <c r="F30" s="152"/>
      <c r="G30" s="153"/>
      <c r="H30" s="96"/>
      <c r="I30" s="154"/>
      <c r="J30" s="96"/>
      <c r="K30" s="338"/>
      <c r="L30" s="338"/>
      <c r="M30"/>
      <c r="N30" s="150"/>
      <c r="O30" s="141"/>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36.75" customHeight="1">
      <c r="A31" s="10"/>
      <c r="B31" s="155"/>
      <c r="C31" s="35"/>
      <c r="D31" s="156"/>
      <c r="E31" s="35"/>
      <c r="F31" s="10"/>
      <c r="G31" s="347" t="s">
        <v>148</v>
      </c>
      <c r="H31" s="10"/>
      <c r="I31" s="339" t="s">
        <v>149</v>
      </c>
      <c r="J31" s="157"/>
      <c r="K31" s="146"/>
      <c r="L31" s="10"/>
      <c r="M31" s="46"/>
      <c r="N31" s="147"/>
      <c r="O31" s="86"/>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9.350000000000001" customHeight="1">
      <c r="A32" s="142"/>
      <c r="B32" s="10"/>
      <c r="C32" s="10"/>
      <c r="D32" s="10"/>
      <c r="E32" s="158"/>
      <c r="F32" s="10"/>
      <c r="G32" s="347"/>
      <c r="H32" s="86" t="s">
        <v>150</v>
      </c>
      <c r="I32" s="339"/>
      <c r="J32" s="86" t="s">
        <v>150</v>
      </c>
      <c r="K32" s="157"/>
      <c r="L32" s="10"/>
      <c r="M32" s="159" t="s">
        <v>151</v>
      </c>
      <c r="N32" s="147" t="s">
        <v>152</v>
      </c>
      <c r="O32" s="86"/>
      <c r="P32" s="10"/>
      <c r="Q32" s="10" t="s">
        <v>153</v>
      </c>
      <c r="R32" s="10"/>
      <c r="S32" s="10" t="s">
        <v>154</v>
      </c>
      <c r="T32" s="10"/>
      <c r="U32" s="10" t="s">
        <v>155</v>
      </c>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9.350000000000001" customHeight="1">
      <c r="A33" s="142"/>
      <c r="B33" s="340" t="s">
        <v>156</v>
      </c>
      <c r="C33" s="340"/>
      <c r="D33" s="340"/>
      <c r="E33" s="340"/>
      <c r="F33" s="340"/>
      <c r="G33" s="160">
        <f>+COUNTIF(Nongenetic,"CC ADD ON")</f>
        <v>0</v>
      </c>
      <c r="H33" s="161">
        <f>G33*M33</f>
        <v>0</v>
      </c>
      <c r="I33" s="162">
        <f>+COUNTIF(Nongenetic,"cc")</f>
        <v>0</v>
      </c>
      <c r="J33" s="163">
        <f t="shared" ref="J33:J38" si="0">I33*N33</f>
        <v>0</v>
      </c>
      <c r="K33" s="10"/>
      <c r="L33" s="10"/>
      <c r="M33" s="164">
        <v>9</v>
      </c>
      <c r="N33" s="79">
        <v>22</v>
      </c>
      <c r="O33" s="86" t="s">
        <v>157</v>
      </c>
      <c r="P33" s="10"/>
      <c r="Q33">
        <f>COUNTIF('Testing information'!AE19:AE763,"X")</f>
        <v>0</v>
      </c>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9.350000000000001" customHeight="1">
      <c r="A34" s="142"/>
      <c r="B34" s="340" t="s">
        <v>158</v>
      </c>
      <c r="C34" s="340"/>
      <c r="D34" s="340"/>
      <c r="E34" s="340"/>
      <c r="F34" s="340"/>
      <c r="G34" s="165">
        <f>+COUNTIF(Nongenetic,"HPS ADD ON")</f>
        <v>0</v>
      </c>
      <c r="H34" s="166">
        <f>G34*M34</f>
        <v>0</v>
      </c>
      <c r="I34" s="114">
        <f>+COUNTIF(Nongenetic,"HPS")</f>
        <v>0</v>
      </c>
      <c r="J34" s="167">
        <f t="shared" si="0"/>
        <v>0</v>
      </c>
      <c r="K34" s="10"/>
      <c r="L34" s="10"/>
      <c r="M34" s="168">
        <v>22</v>
      </c>
      <c r="N34" s="169">
        <v>33</v>
      </c>
      <c r="O34" s="86" t="s">
        <v>159</v>
      </c>
      <c r="P34" s="10" t="s">
        <v>53</v>
      </c>
      <c r="Q34" s="170">
        <f>+COUNTIF(Test_Type,"Blood Card")</f>
        <v>0</v>
      </c>
      <c r="R34" s="10"/>
      <c r="S34" s="171">
        <v>1</v>
      </c>
      <c r="T34" s="10"/>
      <c r="U34" s="171">
        <f>Q34*S34</f>
        <v>0</v>
      </c>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9.350000000000001" customHeight="1">
      <c r="A35" s="142"/>
      <c r="B35" s="340" t="s">
        <v>160</v>
      </c>
      <c r="C35" s="340"/>
      <c r="D35" s="340"/>
      <c r="E35" s="340"/>
      <c r="F35" s="340"/>
      <c r="G35" s="165">
        <f>+COUNTIF(Nongenetic,"DL ADD ON")</f>
        <v>0</v>
      </c>
      <c r="H35" s="166">
        <f>G35*M35</f>
        <v>0</v>
      </c>
      <c r="I35" s="173">
        <f>+COUNTIF(Nongenetic,"DL")</f>
        <v>0</v>
      </c>
      <c r="J35" s="167">
        <f t="shared" si="0"/>
        <v>0</v>
      </c>
      <c r="K35" s="10"/>
      <c r="L35" s="10"/>
      <c r="M35" s="228">
        <v>2</v>
      </c>
      <c r="N35" s="174">
        <v>22</v>
      </c>
      <c r="O35" s="86" t="s">
        <v>79</v>
      </c>
      <c r="P35" s="10" t="s">
        <v>161</v>
      </c>
      <c r="Q35" s="170">
        <f>+COUNTIF(Test_Type,"Hair Card")</f>
        <v>0</v>
      </c>
      <c r="R35" s="10"/>
      <c r="S35" s="171">
        <v>5</v>
      </c>
      <c r="T35" s="10"/>
      <c r="U35" s="171">
        <f>Q35*S35</f>
        <v>0</v>
      </c>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19.350000000000001" customHeight="1">
      <c r="A36" s="142"/>
      <c r="B36" s="345" t="s">
        <v>162</v>
      </c>
      <c r="C36" s="345"/>
      <c r="D36" s="345"/>
      <c r="E36" s="345"/>
      <c r="F36" s="345"/>
      <c r="G36" s="165">
        <f>+COUNTIF(Nongenetic,"RC ADD ON")</f>
        <v>0</v>
      </c>
      <c r="H36" s="166">
        <f>G36*M36</f>
        <v>0</v>
      </c>
      <c r="I36" s="134">
        <f>+COUNTIF(Nongenetic,"RC")</f>
        <v>0</v>
      </c>
      <c r="J36" s="175">
        <f t="shared" si="0"/>
        <v>0</v>
      </c>
      <c r="K36" s="10"/>
      <c r="L36" s="10"/>
      <c r="M36" s="228">
        <v>16</v>
      </c>
      <c r="N36" s="80">
        <v>26</v>
      </c>
      <c r="O36" s="134" t="s">
        <v>163</v>
      </c>
      <c r="P36" s="10" t="s">
        <v>164</v>
      </c>
      <c r="Q36" s="170">
        <f>+COUNTIF(Test_Type,"Allflex Tags")</f>
        <v>0</v>
      </c>
      <c r="R36" s="10"/>
      <c r="S36" s="171">
        <v>0</v>
      </c>
      <c r="T36" s="10"/>
      <c r="U36" s="171">
        <f>Q36*S36</f>
        <v>0</v>
      </c>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15.75" customHeight="1">
      <c r="A37" s="176"/>
      <c r="B37" s="340" t="s">
        <v>165</v>
      </c>
      <c r="C37" s="340"/>
      <c r="D37" s="340"/>
      <c r="E37" s="340"/>
      <c r="F37" s="340"/>
      <c r="G37" s="165">
        <f>+COUNTIF(Nongenetic,"OH ADD ON")</f>
        <v>0</v>
      </c>
      <c r="H37" s="166">
        <f>G37*M37</f>
        <v>0</v>
      </c>
      <c r="I37" s="165">
        <f>+COUNTIF(Nongenetic,"OH")</f>
        <v>0</v>
      </c>
      <c r="J37" s="167">
        <f t="shared" si="0"/>
        <v>0</v>
      </c>
      <c r="K37" s="10"/>
      <c r="L37" s="10"/>
      <c r="M37" s="228">
        <v>16</v>
      </c>
      <c r="N37" s="179">
        <v>25</v>
      </c>
      <c r="O37" s="86" t="s">
        <v>38</v>
      </c>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5.75" customHeight="1">
      <c r="A38" s="176"/>
      <c r="B38" s="340" t="s">
        <v>166</v>
      </c>
      <c r="C38" s="340"/>
      <c r="D38" s="340"/>
      <c r="E38" s="340"/>
      <c r="F38" s="340"/>
      <c r="G38" s="180"/>
      <c r="H38" s="181"/>
      <c r="I38" s="165">
        <f>+COUNTIF(Nongenetic,"BVD")</f>
        <v>0</v>
      </c>
      <c r="J38" s="182">
        <f t="shared" si="0"/>
        <v>0</v>
      </c>
      <c r="K38" s="10"/>
      <c r="L38" s="10"/>
      <c r="M38" s="183"/>
      <c r="N38" s="184">
        <v>5</v>
      </c>
      <c r="O38" s="86" t="s">
        <v>108</v>
      </c>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7.100000000000001" customHeight="1">
      <c r="A39" s="185"/>
      <c r="B39" s="340" t="s">
        <v>167</v>
      </c>
      <c r="C39" s="340"/>
      <c r="D39" s="340"/>
      <c r="E39" s="340"/>
      <c r="F39" s="340"/>
      <c r="G39" s="114">
        <f>+COUNTIF(GeneticConditions,"Run Panel")</f>
        <v>0</v>
      </c>
      <c r="H39" s="172">
        <f>G39*N39</f>
        <v>0</v>
      </c>
      <c r="I39" s="20" t="s">
        <v>168</v>
      </c>
      <c r="J39" s="186" t="s">
        <v>168</v>
      </c>
      <c r="K39" s="10"/>
      <c r="L39" s="10"/>
      <c r="M39" s="178"/>
      <c r="N39" s="184">
        <v>25</v>
      </c>
      <c r="O39" s="86" t="s">
        <v>115</v>
      </c>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15.75" customHeight="1">
      <c r="A40" s="187"/>
      <c r="B40" s="346" t="s">
        <v>169</v>
      </c>
      <c r="C40" s="346"/>
      <c r="D40" s="346"/>
      <c r="E40" s="346"/>
      <c r="F40" s="346"/>
      <c r="G40" s="177"/>
      <c r="H40" s="188"/>
      <c r="I40" s="112">
        <f>+COUNTIF(GeneticConditions,"AM")</f>
        <v>0</v>
      </c>
      <c r="J40" s="182">
        <f t="shared" ref="J40:J46" si="1">I40*N40</f>
        <v>0</v>
      </c>
      <c r="K40" s="10"/>
      <c r="L40" s="10"/>
      <c r="M40" s="178"/>
      <c r="N40" s="169">
        <v>25</v>
      </c>
      <c r="O40" s="86" t="s">
        <v>40</v>
      </c>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19.350000000000001" customHeight="1">
      <c r="A41" s="142"/>
      <c r="B41" s="353" t="s">
        <v>170</v>
      </c>
      <c r="C41" s="353"/>
      <c r="D41" s="353"/>
      <c r="E41" s="353"/>
      <c r="F41" s="353"/>
      <c r="G41" s="177"/>
      <c r="H41" s="189"/>
      <c r="I41" s="114">
        <f>+COUNTIF(GeneticConditions,"NH")</f>
        <v>0</v>
      </c>
      <c r="J41" s="167">
        <f t="shared" si="1"/>
        <v>0</v>
      </c>
      <c r="K41" s="10"/>
      <c r="L41" s="10"/>
      <c r="M41" s="190"/>
      <c r="N41" s="169">
        <v>25</v>
      </c>
      <c r="O41" s="86" t="s">
        <v>41</v>
      </c>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19.350000000000001" customHeight="1">
      <c r="A42" s="142"/>
      <c r="B42" s="353" t="s">
        <v>171</v>
      </c>
      <c r="C42" s="353"/>
      <c r="D42" s="353"/>
      <c r="E42" s="353"/>
      <c r="F42" s="353"/>
      <c r="G42" s="177"/>
      <c r="H42" s="189"/>
      <c r="I42" s="114">
        <f>+COUNTIF(GeneticConditions,"CA")</f>
        <v>0</v>
      </c>
      <c r="J42" s="167">
        <f t="shared" si="1"/>
        <v>0</v>
      </c>
      <c r="K42" s="10"/>
      <c r="L42" s="10"/>
      <c r="M42" s="191"/>
      <c r="N42" s="169">
        <v>25</v>
      </c>
      <c r="O42" s="86" t="s">
        <v>42</v>
      </c>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19.350000000000001" customHeight="1">
      <c r="A43" s="142"/>
      <c r="B43" s="353" t="s">
        <v>172</v>
      </c>
      <c r="C43" s="353"/>
      <c r="D43" s="353"/>
      <c r="E43" s="353"/>
      <c r="F43" s="353"/>
      <c r="G43" s="177"/>
      <c r="H43" s="189"/>
      <c r="I43" s="114">
        <f>+COUNTIF(GeneticConditions,"DD")</f>
        <v>0</v>
      </c>
      <c r="J43" s="167">
        <f t="shared" si="1"/>
        <v>0</v>
      </c>
      <c r="K43" s="10"/>
      <c r="L43" s="10"/>
      <c r="M43" s="191"/>
      <c r="N43" s="169">
        <v>25</v>
      </c>
      <c r="O43" s="86" t="s">
        <v>43</v>
      </c>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19.350000000000001" customHeight="1">
      <c r="A44" s="142"/>
      <c r="B44" s="353" t="s">
        <v>173</v>
      </c>
      <c r="C44" s="353"/>
      <c r="D44" s="353"/>
      <c r="E44" s="353"/>
      <c r="F44" s="353"/>
      <c r="G44" s="177"/>
      <c r="H44" s="189"/>
      <c r="I44" s="114">
        <f>+COUNTIF(GeneticConditions,"PHA")</f>
        <v>0</v>
      </c>
      <c r="J44" s="167">
        <f t="shared" si="1"/>
        <v>0</v>
      </c>
      <c r="K44" s="10"/>
      <c r="L44" s="10"/>
      <c r="M44" s="191"/>
      <c r="N44" s="169">
        <v>25</v>
      </c>
      <c r="O44" s="86" t="s">
        <v>45</v>
      </c>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19.350000000000001" customHeight="1">
      <c r="A45" s="142"/>
      <c r="B45" s="353" t="s">
        <v>174</v>
      </c>
      <c r="C45" s="353"/>
      <c r="D45" s="353"/>
      <c r="E45" s="353"/>
      <c r="F45" s="353"/>
      <c r="G45" s="177"/>
      <c r="H45" s="189"/>
      <c r="I45" s="173">
        <f>+COUNTIF(GeneticConditions,"TH")</f>
        <v>0</v>
      </c>
      <c r="J45" s="167">
        <f t="shared" si="1"/>
        <v>0</v>
      </c>
      <c r="K45" s="10"/>
      <c r="L45" s="10"/>
      <c r="M45"/>
      <c r="N45" s="169">
        <v>25</v>
      </c>
      <c r="O45" s="86" t="s">
        <v>44</v>
      </c>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14.85" customHeight="1">
      <c r="A46" s="10"/>
      <c r="B46" s="348" t="s">
        <v>175</v>
      </c>
      <c r="C46" s="348"/>
      <c r="D46" s="348"/>
      <c r="E46" s="348"/>
      <c r="F46" s="348"/>
      <c r="G46" s="177"/>
      <c r="H46" s="189"/>
      <c r="I46" s="192">
        <f>+COUNTIF(GeneticConditions,"OS")</f>
        <v>0</v>
      </c>
      <c r="J46" s="193">
        <f t="shared" si="1"/>
        <v>0</v>
      </c>
      <c r="K46"/>
      <c r="L46" s="10"/>
      <c r="M46" s="194"/>
      <c r="N46" s="169">
        <v>25</v>
      </c>
      <c r="O46" s="134" t="s">
        <v>46</v>
      </c>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14.85" customHeight="1">
      <c r="A47" s="10"/>
      <c r="B47" s="10"/>
      <c r="C47" s="10"/>
      <c r="D47" s="85"/>
      <c r="E47" s="85"/>
      <c r="F47" s="10"/>
      <c r="G47" s="349" t="s">
        <v>176</v>
      </c>
      <c r="H47" s="349"/>
      <c r="I47" s="117"/>
      <c r="J47" s="195" t="s">
        <v>177</v>
      </c>
      <c r="K47" s="10"/>
      <c r="L47" s="10"/>
      <c r="M47"/>
      <c r="N47" s="80"/>
      <c r="O47"/>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14.85" customHeight="1">
      <c r="A48" s="10"/>
      <c r="B48" s="10"/>
      <c r="C48" s="10"/>
      <c r="D48" s="85"/>
      <c r="E48" s="85"/>
      <c r="F48" s="10"/>
      <c r="G48" s="10"/>
      <c r="H48" s="196">
        <f>SUM(H33:H39)</f>
        <v>0</v>
      </c>
      <c r="I48" s="10"/>
      <c r="J48" s="196">
        <f>SUM(J33:J46)</f>
        <v>0</v>
      </c>
      <c r="K48" s="10"/>
      <c r="L48" s="10"/>
      <c r="M48"/>
      <c r="N48" s="184"/>
      <c r="O48" s="134"/>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14.85" customHeight="1">
      <c r="A49" s="10"/>
      <c r="B49" s="10"/>
      <c r="C49" s="10"/>
      <c r="D49" s="85"/>
      <c r="E49" s="85"/>
      <c r="F49" s="10"/>
      <c r="G49" s="10"/>
      <c r="H49" s="10"/>
      <c r="I49" s="10"/>
      <c r="J49" s="10"/>
      <c r="K49" s="10"/>
      <c r="L49" s="10"/>
      <c r="M49"/>
      <c r="N49" s="80"/>
      <c r="O49"/>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14.85" customHeight="1">
      <c r="A50" s="10"/>
      <c r="B50" s="10"/>
      <c r="C50" s="10"/>
      <c r="D50" s="85"/>
      <c r="E50" s="85"/>
      <c r="F50" s="10"/>
      <c r="G50" s="10"/>
      <c r="H50" s="10"/>
      <c r="I50" s="10"/>
      <c r="J50" s="10"/>
      <c r="K50" s="10"/>
      <c r="L50" s="10"/>
      <c r="M50"/>
      <c r="N50" s="80"/>
      <c r="O50" s="86"/>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s="4" customFormat="1" ht="16.350000000000001" customHeight="1">
      <c r="A51" s="10"/>
      <c r="B51" s="10"/>
      <c r="C51" s="10"/>
      <c r="D51" s="85"/>
      <c r="E51" s="85"/>
      <c r="F51" s="10"/>
      <c r="G51" s="10"/>
      <c r="H51" s="10"/>
      <c r="I51" s="10"/>
      <c r="J51" s="10"/>
      <c r="K51" s="10"/>
      <c r="L51" s="10"/>
      <c r="N51" s="83"/>
      <c r="O51" s="86"/>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row>
    <row r="52" spans="1:256" ht="14.45" customHeight="1">
      <c r="A52" s="197"/>
      <c r="B52" s="198"/>
      <c r="C52" s="198"/>
      <c r="D52" s="198"/>
      <c r="E52" s="198"/>
      <c r="F52" s="198"/>
      <c r="G52" s="199"/>
      <c r="H52" s="199"/>
      <c r="I52" s="199"/>
      <c r="J52" s="350" t="s">
        <v>178</v>
      </c>
      <c r="K52" s="350"/>
      <c r="L52"/>
      <c r="M52"/>
      <c r="N52" s="104"/>
      <c r="O52" s="86"/>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row>
    <row r="53" spans="1:256" ht="15.75" customHeight="1">
      <c r="A53" s="200"/>
      <c r="B53" s="201"/>
      <c r="C53" s="201"/>
      <c r="D53" s="201"/>
      <c r="E53" s="201"/>
      <c r="F53" s="201"/>
      <c r="G53" s="202" t="s">
        <v>179</v>
      </c>
      <c r="H53" s="203"/>
      <c r="I53" s="204"/>
      <c r="J53" s="351">
        <f>SUM(K20)</f>
        <v>0</v>
      </c>
      <c r="K53" s="351"/>
      <c r="L53"/>
      <c r="M53"/>
      <c r="N53" s="104"/>
      <c r="O53" s="86"/>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row>
    <row r="54" spans="1:256" ht="15.75" customHeight="1">
      <c r="A54" s="200"/>
      <c r="B54" s="201"/>
      <c r="C54" s="201"/>
      <c r="D54" s="201"/>
      <c r="E54" s="201"/>
      <c r="F54" s="201"/>
      <c r="G54" s="202" t="s">
        <v>180</v>
      </c>
      <c r="H54" s="203"/>
      <c r="I54" s="204"/>
      <c r="J54" s="352">
        <f>SUM(K24)</f>
        <v>0</v>
      </c>
      <c r="K54" s="352"/>
      <c r="L54"/>
      <c r="M54"/>
      <c r="N54" s="104"/>
      <c r="O54" s="86"/>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row>
    <row r="55" spans="1:256" ht="15.75" customHeight="1">
      <c r="A55" s="200"/>
      <c r="B55" s="201"/>
      <c r="C55" s="201"/>
      <c r="D55" s="201"/>
      <c r="E55" s="201"/>
      <c r="F55" s="201"/>
      <c r="G55" s="202" t="s">
        <v>181</v>
      </c>
      <c r="H55" s="203"/>
      <c r="I55" s="204"/>
      <c r="J55" s="352">
        <f>SUM(H48)</f>
        <v>0</v>
      </c>
      <c r="K55" s="352"/>
      <c r="L55"/>
      <c r="M55"/>
      <c r="N55" s="104"/>
      <c r="O55" s="86"/>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row>
    <row r="56" spans="1:256" ht="15.75" customHeight="1">
      <c r="A56" s="200"/>
      <c r="B56" s="201"/>
      <c r="C56" s="201"/>
      <c r="D56" s="201"/>
      <c r="E56" s="201"/>
      <c r="F56" s="201"/>
      <c r="G56" s="202" t="s">
        <v>182</v>
      </c>
      <c r="H56" s="203"/>
      <c r="I56" s="204"/>
      <c r="J56" s="352">
        <f>SUM(J48)</f>
        <v>0</v>
      </c>
      <c r="K56" s="352"/>
      <c r="L56"/>
      <c r="M56"/>
      <c r="N56" s="104"/>
      <c r="O56" s="86"/>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row>
    <row r="57" spans="1:256" ht="15.75" customHeight="1">
      <c r="A57" s="355" t="s">
        <v>183</v>
      </c>
      <c r="B57" s="355"/>
      <c r="C57" s="355"/>
      <c r="D57" s="201"/>
      <c r="E57" s="201"/>
      <c r="F57" s="201"/>
      <c r="G57" s="202" t="s">
        <v>184</v>
      </c>
      <c r="H57" s="203"/>
      <c r="I57" s="204"/>
      <c r="J57" s="352">
        <f>U34</f>
        <v>0</v>
      </c>
      <c r="K57" s="352"/>
      <c r="L57"/>
      <c r="M57"/>
      <c r="N57" s="104"/>
      <c r="O57" s="86"/>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row>
    <row r="58" spans="1:256" ht="15.75" customHeight="1">
      <c r="A58" s="200"/>
      <c r="B58" s="201"/>
      <c r="C58" s="201"/>
      <c r="D58" s="201"/>
      <c r="E58" s="201"/>
      <c r="F58" s="201"/>
      <c r="G58" s="202" t="s">
        <v>185</v>
      </c>
      <c r="H58" s="203"/>
      <c r="I58" s="204"/>
      <c r="J58" s="352">
        <f>U35</f>
        <v>0</v>
      </c>
      <c r="K58" s="352"/>
      <c r="L58"/>
      <c r="M58"/>
      <c r="N58" s="104"/>
      <c r="O58" s="86"/>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row>
    <row r="59" spans="1:256" ht="15.75" customHeight="1">
      <c r="A59" s="200"/>
      <c r="B59" s="201"/>
      <c r="C59" s="201"/>
      <c r="D59" s="201"/>
      <c r="E59" s="201"/>
      <c r="F59" s="201"/>
      <c r="G59" s="202" t="s">
        <v>186</v>
      </c>
      <c r="H59" s="203"/>
      <c r="I59" s="204"/>
      <c r="J59" s="352" t="s">
        <v>187</v>
      </c>
      <c r="K59" s="352"/>
      <c r="L59" s="5"/>
      <c r="M59" s="5"/>
      <c r="N59" s="104"/>
      <c r="O59" s="86"/>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row>
    <row r="60" spans="1:256" ht="15" customHeight="1">
      <c r="A60" s="205"/>
      <c r="B60" s="206"/>
      <c r="C60" s="206"/>
      <c r="D60" s="206"/>
      <c r="E60" s="206"/>
      <c r="F60" s="206"/>
      <c r="G60" s="207"/>
      <c r="H60" s="208"/>
      <c r="I60" s="209" t="s">
        <v>188</v>
      </c>
      <c r="J60" s="354">
        <f>SUM(J53:J59)</f>
        <v>0</v>
      </c>
      <c r="K60" s="354"/>
      <c r="L60" s="5"/>
      <c r="M60" s="10"/>
      <c r="N60" s="104"/>
      <c r="O60" s="86"/>
      <c r="P60" s="10"/>
      <c r="Q60" s="10"/>
      <c r="R60" s="10"/>
      <c r="S60" s="10"/>
      <c r="T60" s="10"/>
      <c r="U60" s="10"/>
      <c r="V60" s="10"/>
      <c r="W60" s="10"/>
      <c r="X60" s="10"/>
      <c r="Y60" s="10"/>
      <c r="Z60" s="10"/>
      <c r="AA60" s="10"/>
      <c r="AB60" s="10"/>
      <c r="AC60" s="10"/>
      <c r="AD60" s="10"/>
    </row>
  </sheetData>
  <sheetProtection sheet="1" objects="1" scenarios="1" selectLockedCells="1" selectUnlockedCells="1"/>
  <mergeCells count="32">
    <mergeCell ref="J59:K59"/>
    <mergeCell ref="J60:K60"/>
    <mergeCell ref="J55:K55"/>
    <mergeCell ref="J56:K56"/>
    <mergeCell ref="A57:C57"/>
    <mergeCell ref="J57:K57"/>
    <mergeCell ref="J58:K58"/>
    <mergeCell ref="B46:F46"/>
    <mergeCell ref="G47:H47"/>
    <mergeCell ref="J52:K52"/>
    <mergeCell ref="J53:K53"/>
    <mergeCell ref="J54:K54"/>
    <mergeCell ref="B41:F41"/>
    <mergeCell ref="B42:F42"/>
    <mergeCell ref="B43:F43"/>
    <mergeCell ref="B44:F44"/>
    <mergeCell ref="B45:F45"/>
    <mergeCell ref="B36:F36"/>
    <mergeCell ref="B37:F37"/>
    <mergeCell ref="B38:F38"/>
    <mergeCell ref="B39:F39"/>
    <mergeCell ref="B40:F40"/>
    <mergeCell ref="G31:G32"/>
    <mergeCell ref="K30:L30"/>
    <mergeCell ref="I31:I32"/>
    <mergeCell ref="B33:F33"/>
    <mergeCell ref="B34:F34"/>
    <mergeCell ref="B35:F35"/>
    <mergeCell ref="D2:G4"/>
    <mergeCell ref="B5:C5"/>
    <mergeCell ref="I5:J5"/>
    <mergeCell ref="A29:C30"/>
  </mergeCells>
  <pageMargins left="0.78749999999999998" right="0.78749999999999998" top="1.0249999999999999" bottom="1.0249999999999999" header="0.78749999999999998" footer="0.78749999999999998"/>
  <pageSetup firstPageNumber="0" orientation="portrait" horizontalDpi="300" verticalDpi="300"/>
  <headerFooter>
    <oddHeader>&amp;C&amp;A</oddHeader>
    <oddFooter>&amp;CPage &amp;P</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0"/>
  <sheetViews>
    <sheetView zoomScaleNormal="100" workbookViewId="0">
      <selection activeCell="C45" sqref="C45"/>
    </sheetView>
  </sheetViews>
  <sheetFormatPr defaultColWidth="11.42578125" defaultRowHeight="12.75"/>
  <cols>
    <col min="1" max="1" width="19.140625" customWidth="1"/>
    <col min="4" max="5" width="16.28515625" customWidth="1"/>
    <col min="6" max="16384" width="11.42578125" style="1"/>
  </cols>
  <sheetData>
    <row r="1" spans="1:5" ht="12.75" customHeight="1">
      <c r="A1" s="1"/>
      <c r="B1" s="1"/>
      <c r="C1" s="1"/>
      <c r="D1" s="1"/>
      <c r="E1" s="1"/>
    </row>
    <row r="2" spans="1:5" ht="45" customHeight="1">
      <c r="A2" s="356" t="s">
        <v>189</v>
      </c>
      <c r="B2" s="356"/>
      <c r="C2" s="356"/>
      <c r="D2" s="356"/>
      <c r="E2" s="356"/>
    </row>
    <row r="3" spans="1:5" ht="12.75" customHeight="1">
      <c r="A3" s="1"/>
      <c r="B3" s="1"/>
      <c r="C3" s="1"/>
      <c r="D3" s="1"/>
      <c r="E3" s="1"/>
    </row>
    <row r="4" spans="1:5" ht="12.75" customHeight="1">
      <c r="A4" s="1"/>
      <c r="B4" s="1"/>
      <c r="C4" s="1"/>
      <c r="D4" s="1"/>
      <c r="E4" s="1"/>
    </row>
    <row r="5" spans="1:5" ht="12.75" customHeight="1">
      <c r="A5" s="1"/>
      <c r="B5" s="1"/>
      <c r="C5" s="1"/>
      <c r="D5" s="1"/>
      <c r="E5" s="1"/>
    </row>
    <row r="6" spans="1:5" ht="12.75" customHeight="1">
      <c r="A6" s="1"/>
      <c r="B6" s="1"/>
      <c r="C6" s="1"/>
      <c r="D6" s="1"/>
      <c r="E6" s="1"/>
    </row>
    <row r="7" spans="1:5" ht="14.25" customHeight="1">
      <c r="A7" t="s">
        <v>190</v>
      </c>
      <c r="B7" t="s">
        <v>191</v>
      </c>
      <c r="C7" t="s">
        <v>97</v>
      </c>
      <c r="E7" t="s">
        <v>192</v>
      </c>
    </row>
    <row r="8" spans="1:5">
      <c r="A8" t="str">
        <f>IF('Request Testing'!G19="","",'Request Testing'!G19)</f>
        <v/>
      </c>
      <c r="B8" t="str">
        <f>IF('Request Testing'!B19="","",'Request Testing'!B19)</f>
        <v/>
      </c>
      <c r="C8" t="str">
        <f>IF('Request Testing'!A19="","",'Request Testing'!A19)</f>
        <v/>
      </c>
      <c r="E8" s="80" t="str">
        <f>IF('Testing information'!BX19="","",'Testing information'!BX19)</f>
        <v/>
      </c>
    </row>
    <row r="9" spans="1:5">
      <c r="A9" t="str">
        <f>IF('Request Testing'!G20="","",'Request Testing'!G20)</f>
        <v/>
      </c>
      <c r="B9" t="str">
        <f>IF('Request Testing'!B20="","",'Request Testing'!B20)</f>
        <v/>
      </c>
      <c r="C9" t="str">
        <f>IF('Request Testing'!A20="","",'Request Testing'!A20)</f>
        <v/>
      </c>
      <c r="E9" s="80" t="str">
        <f>IF('Testing information'!BX20="","",'Testing information'!BX20)</f>
        <v/>
      </c>
    </row>
    <row r="10" spans="1:5">
      <c r="A10" t="str">
        <f>IF('Request Testing'!G21="","",'Request Testing'!G21)</f>
        <v/>
      </c>
      <c r="B10" t="str">
        <f>IF('Request Testing'!B21="","",'Request Testing'!B21)</f>
        <v/>
      </c>
      <c r="C10" t="str">
        <f>IF('Request Testing'!A21="","",'Request Testing'!A21)</f>
        <v/>
      </c>
      <c r="E10" s="80" t="str">
        <f>IF('Testing information'!BX21="","",'Testing information'!BX21)</f>
        <v/>
      </c>
    </row>
    <row r="11" spans="1:5">
      <c r="A11" t="str">
        <f>IF('Request Testing'!G22="","",'Request Testing'!G22)</f>
        <v/>
      </c>
      <c r="B11" t="str">
        <f>IF('Request Testing'!B22="","",'Request Testing'!B22)</f>
        <v/>
      </c>
      <c r="C11" t="str">
        <f>IF('Request Testing'!A22="","",'Request Testing'!A22)</f>
        <v/>
      </c>
      <c r="E11" s="80" t="str">
        <f>IF('Testing information'!BX22="","",'Testing information'!BX22)</f>
        <v/>
      </c>
    </row>
    <row r="12" spans="1:5">
      <c r="A12" t="str">
        <f>IF('Request Testing'!G23="","",'Request Testing'!G23)</f>
        <v/>
      </c>
      <c r="B12" t="str">
        <f>IF('Request Testing'!B23="","",'Request Testing'!B23)</f>
        <v/>
      </c>
      <c r="C12" t="str">
        <f>IF('Request Testing'!A23="","",'Request Testing'!A23)</f>
        <v/>
      </c>
      <c r="E12" s="80" t="str">
        <f>IF('Testing information'!BX23="","",'Testing information'!BX23)</f>
        <v/>
      </c>
    </row>
    <row r="13" spans="1:5">
      <c r="A13" t="str">
        <f>IF('Request Testing'!G24="","",'Request Testing'!G24)</f>
        <v/>
      </c>
      <c r="B13" t="str">
        <f>IF('Request Testing'!B24="","",'Request Testing'!B24)</f>
        <v/>
      </c>
      <c r="C13" t="str">
        <f>IF('Request Testing'!A24="","",'Request Testing'!A24)</f>
        <v/>
      </c>
      <c r="E13" s="80" t="str">
        <f>IF('Testing information'!BX24="","",'Testing information'!BX24)</f>
        <v/>
      </c>
    </row>
    <row r="14" spans="1:5">
      <c r="A14" t="str">
        <f>IF('Request Testing'!G25="","",'Request Testing'!G25)</f>
        <v/>
      </c>
      <c r="B14" t="str">
        <f>IF('Request Testing'!B25="","",'Request Testing'!B25)</f>
        <v/>
      </c>
      <c r="C14" t="str">
        <f>IF('Request Testing'!A25="","",'Request Testing'!A25)</f>
        <v/>
      </c>
      <c r="E14" s="80" t="str">
        <f>IF('Testing information'!BX25="","",'Testing information'!BX25)</f>
        <v/>
      </c>
    </row>
    <row r="15" spans="1:5">
      <c r="A15" t="str">
        <f>IF('Request Testing'!G26="","",'Request Testing'!G26)</f>
        <v/>
      </c>
      <c r="B15" t="str">
        <f>IF('Request Testing'!B26="","",'Request Testing'!B26)</f>
        <v/>
      </c>
      <c r="C15" t="str">
        <f>IF('Request Testing'!A26="","",'Request Testing'!A26)</f>
        <v/>
      </c>
      <c r="E15" s="80" t="str">
        <f>IF('Testing information'!BX26="","",'Testing information'!BX26)</f>
        <v/>
      </c>
    </row>
    <row r="16" spans="1:5">
      <c r="A16" t="str">
        <f>IF('Request Testing'!G27="","",'Request Testing'!G27)</f>
        <v/>
      </c>
      <c r="B16" t="str">
        <f>IF('Request Testing'!B27="","",'Request Testing'!B27)</f>
        <v/>
      </c>
      <c r="C16" t="str">
        <f>IF('Request Testing'!A27="","",'Request Testing'!A27)</f>
        <v/>
      </c>
      <c r="E16" s="80" t="str">
        <f>IF('Testing information'!BX27="","",'Testing information'!BX27)</f>
        <v/>
      </c>
    </row>
    <row r="17" spans="1:5">
      <c r="A17" t="str">
        <f>IF('Request Testing'!G28="","",'Request Testing'!G28)</f>
        <v/>
      </c>
      <c r="B17" t="str">
        <f>IF('Request Testing'!B28="","",'Request Testing'!B28)</f>
        <v/>
      </c>
      <c r="C17" t="str">
        <f>IF('Request Testing'!A28="","",'Request Testing'!A28)</f>
        <v/>
      </c>
      <c r="E17" s="80" t="str">
        <f>IF('Testing information'!BX28="","",'Testing information'!BX28)</f>
        <v/>
      </c>
    </row>
    <row r="18" spans="1:5">
      <c r="A18" t="str">
        <f>IF('Request Testing'!G29="","",'Request Testing'!G29)</f>
        <v/>
      </c>
      <c r="B18" t="str">
        <f>IF('Request Testing'!B29="","",'Request Testing'!B29)</f>
        <v/>
      </c>
      <c r="C18" t="str">
        <f>IF('Request Testing'!A29="","",'Request Testing'!A29)</f>
        <v/>
      </c>
      <c r="E18" s="80" t="str">
        <f>IF('Testing information'!BX29="","",'Testing information'!BX29)</f>
        <v/>
      </c>
    </row>
    <row r="19" spans="1:5">
      <c r="A19" t="str">
        <f>IF('Request Testing'!G30="","",'Request Testing'!G30)</f>
        <v/>
      </c>
      <c r="B19" t="str">
        <f>IF('Request Testing'!B30="","",'Request Testing'!B30)</f>
        <v/>
      </c>
      <c r="C19" t="str">
        <f>IF('Request Testing'!A30="","",'Request Testing'!A30)</f>
        <v/>
      </c>
      <c r="E19" s="80" t="str">
        <f>IF('Testing information'!BX30="","",'Testing information'!BX30)</f>
        <v/>
      </c>
    </row>
    <row r="20" spans="1:5">
      <c r="A20" t="str">
        <f>IF('Request Testing'!G31="","",'Request Testing'!G31)</f>
        <v/>
      </c>
      <c r="B20" t="str">
        <f>IF('Request Testing'!B31="","",'Request Testing'!B31)</f>
        <v/>
      </c>
      <c r="C20" t="str">
        <f>IF('Request Testing'!A31="","",'Request Testing'!A31)</f>
        <v/>
      </c>
      <c r="E20" s="80" t="str">
        <f>IF('Testing information'!BX31="","",'Testing information'!BX31)</f>
        <v/>
      </c>
    </row>
    <row r="21" spans="1:5">
      <c r="A21" t="str">
        <f>IF('Request Testing'!G32="","",'Request Testing'!G32)</f>
        <v/>
      </c>
      <c r="B21" t="str">
        <f>IF('Request Testing'!B32="","",'Request Testing'!B32)</f>
        <v/>
      </c>
      <c r="C21" t="str">
        <f>IF('Request Testing'!A32="","",'Request Testing'!A32)</f>
        <v/>
      </c>
      <c r="E21" s="80" t="str">
        <f>IF('Testing information'!BX32="","",'Testing information'!BX32)</f>
        <v/>
      </c>
    </row>
    <row r="22" spans="1:5">
      <c r="A22" t="str">
        <f>IF('Request Testing'!G33="","",'Request Testing'!G33)</f>
        <v/>
      </c>
      <c r="B22" t="str">
        <f>IF('Request Testing'!B33="","",'Request Testing'!B33)</f>
        <v/>
      </c>
      <c r="C22" t="str">
        <f>IF('Request Testing'!A33="","",'Request Testing'!A33)</f>
        <v/>
      </c>
      <c r="E22" s="80" t="str">
        <f>IF('Testing information'!BX33="","",'Testing information'!BX33)</f>
        <v/>
      </c>
    </row>
    <row r="23" spans="1:5">
      <c r="A23" t="str">
        <f>IF('Request Testing'!G34="","",'Request Testing'!G34)</f>
        <v/>
      </c>
      <c r="B23" t="str">
        <f>IF('Request Testing'!B34="","",'Request Testing'!B34)</f>
        <v/>
      </c>
      <c r="C23" t="str">
        <f>IF('Request Testing'!A34="","",'Request Testing'!A34)</f>
        <v/>
      </c>
      <c r="E23" s="80" t="str">
        <f>IF('Testing information'!BX34="","",'Testing information'!BX34)</f>
        <v/>
      </c>
    </row>
    <row r="24" spans="1:5">
      <c r="A24" t="str">
        <f>IF('Request Testing'!G35="","",'Request Testing'!G35)</f>
        <v/>
      </c>
      <c r="B24" t="str">
        <f>IF('Request Testing'!B35="","",'Request Testing'!B35)</f>
        <v/>
      </c>
      <c r="C24" t="str">
        <f>IF('Request Testing'!A35="","",'Request Testing'!A35)</f>
        <v/>
      </c>
      <c r="E24" s="80" t="str">
        <f>IF('Testing information'!BX35="","",'Testing information'!BX35)</f>
        <v/>
      </c>
    </row>
    <row r="25" spans="1:5">
      <c r="A25" t="str">
        <f>IF('Request Testing'!G36="","",'Request Testing'!G36)</f>
        <v/>
      </c>
      <c r="B25" t="str">
        <f>IF('Request Testing'!B36="","",'Request Testing'!B36)</f>
        <v/>
      </c>
      <c r="C25" t="str">
        <f>IF('Request Testing'!A36="","",'Request Testing'!A36)</f>
        <v/>
      </c>
      <c r="E25" s="80" t="str">
        <f>IF('Testing information'!BX36="","",'Testing information'!BX36)</f>
        <v/>
      </c>
    </row>
    <row r="26" spans="1:5">
      <c r="A26" t="str">
        <f>IF('Request Testing'!G37="","",'Request Testing'!G37)</f>
        <v/>
      </c>
      <c r="B26" t="str">
        <f>IF('Request Testing'!B37="","",'Request Testing'!B37)</f>
        <v/>
      </c>
      <c r="C26" t="str">
        <f>IF('Request Testing'!A37="","",'Request Testing'!A37)</f>
        <v/>
      </c>
      <c r="E26" s="80" t="str">
        <f>IF('Testing information'!BX37="","",'Testing information'!BX37)</f>
        <v/>
      </c>
    </row>
    <row r="27" spans="1:5">
      <c r="A27" t="str">
        <f>IF('Request Testing'!G38="","",'Request Testing'!G38)</f>
        <v/>
      </c>
      <c r="B27" t="str">
        <f>IF('Request Testing'!B38="","",'Request Testing'!B38)</f>
        <v/>
      </c>
      <c r="C27" t="str">
        <f>IF('Request Testing'!A38="","",'Request Testing'!A38)</f>
        <v/>
      </c>
      <c r="E27" s="80" t="str">
        <f>IF('Testing information'!BX38="","",'Testing information'!BX38)</f>
        <v/>
      </c>
    </row>
    <row r="28" spans="1:5">
      <c r="A28" t="str">
        <f>IF('Request Testing'!G39="","",'Request Testing'!G39)</f>
        <v/>
      </c>
      <c r="B28" t="str">
        <f>IF('Request Testing'!B39="","",'Request Testing'!B39)</f>
        <v/>
      </c>
      <c r="C28" t="str">
        <f>IF('Request Testing'!A39="","",'Request Testing'!A39)</f>
        <v/>
      </c>
      <c r="E28" s="80" t="str">
        <f>IF('Testing information'!BX39="","",'Testing information'!BX39)</f>
        <v/>
      </c>
    </row>
    <row r="29" spans="1:5">
      <c r="A29" t="str">
        <f>IF('Request Testing'!G40="","",'Request Testing'!G40)</f>
        <v/>
      </c>
      <c r="B29" t="str">
        <f>IF('Request Testing'!B40="","",'Request Testing'!B40)</f>
        <v/>
      </c>
      <c r="C29" t="str">
        <f>IF('Request Testing'!A40="","",'Request Testing'!A40)</f>
        <v/>
      </c>
      <c r="E29" s="80" t="str">
        <f>IF('Testing information'!BX40="","",'Testing information'!BX40)</f>
        <v/>
      </c>
    </row>
    <row r="30" spans="1:5">
      <c r="A30" t="str">
        <f>IF('Request Testing'!G41="","",'Request Testing'!G41)</f>
        <v/>
      </c>
      <c r="B30" t="str">
        <f>IF('Request Testing'!B41="","",'Request Testing'!B41)</f>
        <v/>
      </c>
      <c r="C30" t="str">
        <f>IF('Request Testing'!A41="","",'Request Testing'!A41)</f>
        <v/>
      </c>
      <c r="E30" s="80" t="str">
        <f>IF('Testing information'!BX41="","",'Testing information'!BX41)</f>
        <v/>
      </c>
    </row>
    <row r="31" spans="1:5">
      <c r="A31" t="str">
        <f>IF('Request Testing'!G42="","",'Request Testing'!G42)</f>
        <v/>
      </c>
      <c r="B31" t="str">
        <f>IF('Request Testing'!B42="","",'Request Testing'!B42)</f>
        <v/>
      </c>
      <c r="C31" t="str">
        <f>IF('Request Testing'!A42="","",'Request Testing'!A42)</f>
        <v/>
      </c>
      <c r="E31" s="80" t="str">
        <f>IF('Testing information'!BX42="","",'Testing information'!BX42)</f>
        <v/>
      </c>
    </row>
    <row r="32" spans="1:5">
      <c r="A32" t="str">
        <f>IF('Request Testing'!G43="","",'Request Testing'!G43)</f>
        <v/>
      </c>
      <c r="B32" t="str">
        <f>IF('Request Testing'!B43="","",'Request Testing'!B43)</f>
        <v/>
      </c>
      <c r="C32" t="str">
        <f>IF('Request Testing'!A43="","",'Request Testing'!A43)</f>
        <v/>
      </c>
      <c r="E32" s="80" t="str">
        <f>IF('Testing information'!BX43="","",'Testing information'!BX43)</f>
        <v/>
      </c>
    </row>
    <row r="33" spans="1:5">
      <c r="A33" t="str">
        <f>IF('Request Testing'!G44="","",'Request Testing'!G44)</f>
        <v/>
      </c>
      <c r="B33" t="str">
        <f>IF('Request Testing'!B44="","",'Request Testing'!B44)</f>
        <v/>
      </c>
      <c r="C33" t="str">
        <f>IF('Request Testing'!A44="","",'Request Testing'!A44)</f>
        <v/>
      </c>
      <c r="E33" s="80" t="str">
        <f>IF('Testing information'!BX44="","",'Testing information'!BX44)</f>
        <v/>
      </c>
    </row>
    <row r="34" spans="1:5">
      <c r="A34" t="str">
        <f>IF('Request Testing'!G45="","",'Request Testing'!G45)</f>
        <v/>
      </c>
      <c r="B34" t="str">
        <f>IF('Request Testing'!B45="","",'Request Testing'!B45)</f>
        <v/>
      </c>
      <c r="C34" t="str">
        <f>IF('Request Testing'!A45="","",'Request Testing'!A45)</f>
        <v/>
      </c>
      <c r="E34" s="80" t="str">
        <f>IF('Testing information'!BX45="","",'Testing information'!BX45)</f>
        <v/>
      </c>
    </row>
    <row r="35" spans="1:5">
      <c r="A35" t="str">
        <f>IF('Request Testing'!G46="","",'Request Testing'!G46)</f>
        <v/>
      </c>
      <c r="B35" t="str">
        <f>IF('Request Testing'!B46="","",'Request Testing'!B46)</f>
        <v/>
      </c>
      <c r="C35" t="str">
        <f>IF('Request Testing'!A46="","",'Request Testing'!A46)</f>
        <v/>
      </c>
      <c r="E35" s="80" t="str">
        <f>IF('Testing information'!BX46="","",'Testing information'!BX46)</f>
        <v/>
      </c>
    </row>
    <row r="36" spans="1:5">
      <c r="A36" t="str">
        <f>IF('Request Testing'!G47="","",'Request Testing'!G47)</f>
        <v/>
      </c>
      <c r="B36" t="str">
        <f>IF('Request Testing'!B47="","",'Request Testing'!B47)</f>
        <v/>
      </c>
      <c r="C36" t="str">
        <f>IF('Request Testing'!A47="","",'Request Testing'!A47)</f>
        <v/>
      </c>
      <c r="E36" s="80" t="str">
        <f>IF('Testing information'!BX47="","",'Testing information'!BX47)</f>
        <v/>
      </c>
    </row>
    <row r="37" spans="1:5">
      <c r="A37" t="str">
        <f>IF('Request Testing'!G48="","",'Request Testing'!G48)</f>
        <v/>
      </c>
      <c r="B37" t="str">
        <f>IF('Request Testing'!B48="","",'Request Testing'!B48)</f>
        <v/>
      </c>
      <c r="C37" t="str">
        <f>IF('Request Testing'!A48="","",'Request Testing'!A48)</f>
        <v/>
      </c>
      <c r="E37" s="80" t="str">
        <f>IF('Testing information'!BX48="","",'Testing information'!BX48)</f>
        <v/>
      </c>
    </row>
    <row r="38" spans="1:5">
      <c r="A38" t="str">
        <f>IF('Request Testing'!G49="","",'Request Testing'!G49)</f>
        <v/>
      </c>
      <c r="B38" t="str">
        <f>IF('Request Testing'!B49="","",'Request Testing'!B49)</f>
        <v/>
      </c>
      <c r="C38" t="str">
        <f>IF('Request Testing'!A49="","",'Request Testing'!A49)</f>
        <v/>
      </c>
      <c r="E38" s="80" t="str">
        <f>IF('Testing information'!BX49="","",'Testing information'!BX49)</f>
        <v/>
      </c>
    </row>
    <row r="39" spans="1:5">
      <c r="A39" t="str">
        <f>IF('Request Testing'!G50="","",'Request Testing'!G50)</f>
        <v/>
      </c>
      <c r="B39" t="str">
        <f>IF('Request Testing'!B50="","",'Request Testing'!B50)</f>
        <v/>
      </c>
      <c r="C39" t="str">
        <f>IF('Request Testing'!A50="","",'Request Testing'!A50)</f>
        <v/>
      </c>
      <c r="E39" s="80" t="str">
        <f>IF('Testing information'!BX50="","",'Testing information'!BX50)</f>
        <v/>
      </c>
    </row>
    <row r="40" spans="1:5">
      <c r="A40" t="str">
        <f>IF('Request Testing'!G51="","",'Request Testing'!G51)</f>
        <v/>
      </c>
      <c r="B40" t="str">
        <f>IF('Request Testing'!B51="","",'Request Testing'!B51)</f>
        <v/>
      </c>
      <c r="C40" t="str">
        <f>IF('Request Testing'!A51="","",'Request Testing'!A51)</f>
        <v/>
      </c>
      <c r="E40" s="80" t="str">
        <f>IF('Testing information'!BX51="","",'Testing information'!BX51)</f>
        <v/>
      </c>
    </row>
    <row r="41" spans="1:5">
      <c r="A41" t="str">
        <f>IF('Request Testing'!G52="","",'Request Testing'!G52)</f>
        <v/>
      </c>
      <c r="B41" t="str">
        <f>IF('Request Testing'!B52="","",'Request Testing'!B52)</f>
        <v/>
      </c>
      <c r="C41" t="str">
        <f>IF('Request Testing'!A52="","",'Request Testing'!A52)</f>
        <v/>
      </c>
      <c r="E41" s="80" t="str">
        <f>IF('Testing information'!BX52="","",'Testing information'!BX52)</f>
        <v/>
      </c>
    </row>
    <row r="42" spans="1:5">
      <c r="A42" t="str">
        <f>IF('Request Testing'!G53="","",'Request Testing'!G53)</f>
        <v/>
      </c>
      <c r="B42" t="str">
        <f>IF('Request Testing'!B53="","",'Request Testing'!B53)</f>
        <v/>
      </c>
      <c r="C42" t="str">
        <f>IF('Request Testing'!A53="","",'Request Testing'!A53)</f>
        <v/>
      </c>
      <c r="E42" s="80" t="str">
        <f>IF('Testing information'!BX53="","",'Testing information'!BX53)</f>
        <v/>
      </c>
    </row>
    <row r="43" spans="1:5">
      <c r="A43" t="str">
        <f>IF('Request Testing'!G54="","",'Request Testing'!G54)</f>
        <v/>
      </c>
      <c r="B43" t="str">
        <f>IF('Request Testing'!B54="","",'Request Testing'!B54)</f>
        <v/>
      </c>
      <c r="C43" t="str">
        <f>IF('Request Testing'!A54="","",'Request Testing'!A54)</f>
        <v/>
      </c>
      <c r="E43" s="80" t="str">
        <f>IF('Testing information'!BX54="","",'Testing information'!BX54)</f>
        <v/>
      </c>
    </row>
    <row r="44" spans="1:5">
      <c r="A44" t="str">
        <f>IF('Request Testing'!G55="","",'Request Testing'!G55)</f>
        <v/>
      </c>
      <c r="B44" t="str">
        <f>IF('Request Testing'!B55="","",'Request Testing'!B55)</f>
        <v/>
      </c>
      <c r="C44" t="str">
        <f>IF('Request Testing'!A55="","",'Request Testing'!A55)</f>
        <v/>
      </c>
      <c r="E44" s="80" t="str">
        <f>IF('Testing information'!BX55="","",'Testing information'!BX55)</f>
        <v/>
      </c>
    </row>
    <row r="45" spans="1:5">
      <c r="A45" t="str">
        <f>IF('Request Testing'!G56="","",'Request Testing'!G56)</f>
        <v/>
      </c>
      <c r="B45" t="str">
        <f>IF('Request Testing'!B56="","",'Request Testing'!B56)</f>
        <v/>
      </c>
      <c r="C45" t="str">
        <f>IF('Request Testing'!A56="","",'Request Testing'!A56)</f>
        <v/>
      </c>
      <c r="E45" s="80" t="str">
        <f>IF('Testing information'!BX56="","",'Testing information'!BX56)</f>
        <v/>
      </c>
    </row>
    <row r="46" spans="1:5">
      <c r="A46" t="str">
        <f>IF('Request Testing'!G57="","",'Request Testing'!G57)</f>
        <v/>
      </c>
      <c r="B46" t="str">
        <f>IF('Request Testing'!B57="","",'Request Testing'!B57)</f>
        <v/>
      </c>
      <c r="C46" t="str">
        <f>IF('Request Testing'!A57="","",'Request Testing'!A57)</f>
        <v/>
      </c>
      <c r="E46" s="80" t="str">
        <f>IF('Testing information'!BX57="","",'Testing information'!BX57)</f>
        <v/>
      </c>
    </row>
    <row r="47" spans="1:5">
      <c r="A47" t="str">
        <f>IF('Request Testing'!G58="","",'Request Testing'!G58)</f>
        <v/>
      </c>
      <c r="B47" t="str">
        <f>IF('Request Testing'!B58="","",'Request Testing'!B58)</f>
        <v/>
      </c>
      <c r="C47" t="str">
        <f>IF('Request Testing'!A58="","",'Request Testing'!A58)</f>
        <v/>
      </c>
      <c r="E47" s="80" t="str">
        <f>IF('Testing information'!BX58="","",'Testing information'!BX58)</f>
        <v/>
      </c>
    </row>
    <row r="48" spans="1:5">
      <c r="A48" t="str">
        <f>IF('Request Testing'!G59="","",'Request Testing'!G59)</f>
        <v/>
      </c>
      <c r="B48" t="str">
        <f>IF('Request Testing'!B59="","",'Request Testing'!B59)</f>
        <v/>
      </c>
      <c r="C48" t="str">
        <f>IF('Request Testing'!A59="","",'Request Testing'!A59)</f>
        <v/>
      </c>
      <c r="E48" s="80" t="str">
        <f>IF('Testing information'!BX59="","",'Testing information'!BX59)</f>
        <v/>
      </c>
    </row>
    <row r="49" spans="1:5">
      <c r="A49" t="str">
        <f>IF('Request Testing'!G60="","",'Request Testing'!G60)</f>
        <v/>
      </c>
      <c r="B49" t="str">
        <f>IF('Request Testing'!B60="","",'Request Testing'!B60)</f>
        <v/>
      </c>
      <c r="C49" t="str">
        <f>IF('Request Testing'!A60="","",'Request Testing'!A60)</f>
        <v/>
      </c>
      <c r="E49" s="80" t="str">
        <f>IF('Testing information'!BX60="","",'Testing information'!BX60)</f>
        <v/>
      </c>
    </row>
    <row r="50" spans="1:5">
      <c r="A50" t="str">
        <f>IF('Request Testing'!G61="","",'Request Testing'!G61)</f>
        <v/>
      </c>
      <c r="B50" t="str">
        <f>IF('Request Testing'!B61="","",'Request Testing'!B61)</f>
        <v/>
      </c>
      <c r="C50" t="str">
        <f>IF('Request Testing'!A61="","",'Request Testing'!A61)</f>
        <v/>
      </c>
      <c r="E50" s="80" t="str">
        <f>IF('Testing information'!BX61="","",'Testing information'!BX61)</f>
        <v/>
      </c>
    </row>
    <row r="51" spans="1:5">
      <c r="A51" t="str">
        <f>IF('Request Testing'!G62="","",'Request Testing'!G62)</f>
        <v/>
      </c>
      <c r="B51" t="str">
        <f>IF('Request Testing'!B62="","",'Request Testing'!B62)</f>
        <v/>
      </c>
      <c r="C51" t="str">
        <f>IF('Request Testing'!A62="","",'Request Testing'!A62)</f>
        <v/>
      </c>
      <c r="E51" s="80" t="str">
        <f>IF('Testing information'!BX62="","",'Testing information'!BX62)</f>
        <v/>
      </c>
    </row>
    <row r="52" spans="1:5">
      <c r="A52" t="str">
        <f>IF('Request Testing'!G63="","",'Request Testing'!G63)</f>
        <v/>
      </c>
      <c r="B52" t="str">
        <f>IF('Request Testing'!B63="","",'Request Testing'!B63)</f>
        <v/>
      </c>
      <c r="C52" t="str">
        <f>IF('Request Testing'!A63="","",'Request Testing'!A63)</f>
        <v/>
      </c>
      <c r="E52" s="80" t="str">
        <f>IF('Testing information'!BX63="","",'Testing information'!BX63)</f>
        <v/>
      </c>
    </row>
    <row r="53" spans="1:5">
      <c r="A53" t="str">
        <f>IF('Request Testing'!G64="","",'Request Testing'!G64)</f>
        <v/>
      </c>
      <c r="B53" t="str">
        <f>IF('Request Testing'!B64="","",'Request Testing'!B64)</f>
        <v/>
      </c>
      <c r="C53" t="str">
        <f>IF('Request Testing'!A64="","",'Request Testing'!A64)</f>
        <v/>
      </c>
      <c r="E53" s="80" t="str">
        <f>IF('Testing information'!BX64="","",'Testing information'!BX64)</f>
        <v/>
      </c>
    </row>
    <row r="54" spans="1:5">
      <c r="A54" t="str">
        <f>IF('Request Testing'!G65="","",'Request Testing'!G65)</f>
        <v/>
      </c>
      <c r="B54" t="str">
        <f>IF('Request Testing'!B65="","",'Request Testing'!B65)</f>
        <v/>
      </c>
      <c r="C54" t="str">
        <f>IF('Request Testing'!A65="","",'Request Testing'!A65)</f>
        <v/>
      </c>
      <c r="E54" s="80" t="str">
        <f>IF('Testing information'!BX65="","",'Testing information'!BX65)</f>
        <v/>
      </c>
    </row>
    <row r="55" spans="1:5">
      <c r="A55" t="str">
        <f>IF('Request Testing'!G66="","",'Request Testing'!G66)</f>
        <v/>
      </c>
      <c r="B55" t="str">
        <f>IF('Request Testing'!B66="","",'Request Testing'!B66)</f>
        <v/>
      </c>
      <c r="C55" t="str">
        <f>IF('Request Testing'!A66="","",'Request Testing'!A66)</f>
        <v/>
      </c>
      <c r="E55" s="80" t="str">
        <f>IF('Testing information'!BX66="","",'Testing information'!BX66)</f>
        <v/>
      </c>
    </row>
    <row r="56" spans="1:5">
      <c r="A56" t="str">
        <f>IF('Request Testing'!G67="","",'Request Testing'!G67)</f>
        <v/>
      </c>
      <c r="B56" t="str">
        <f>IF('Request Testing'!B67="","",'Request Testing'!B67)</f>
        <v/>
      </c>
      <c r="C56" t="str">
        <f>IF('Request Testing'!A67="","",'Request Testing'!A67)</f>
        <v/>
      </c>
      <c r="E56" s="80" t="str">
        <f>IF('Testing information'!BX67="","",'Testing information'!BX67)</f>
        <v/>
      </c>
    </row>
    <row r="57" spans="1:5">
      <c r="A57" t="str">
        <f>IF('Request Testing'!G68="","",'Request Testing'!G68)</f>
        <v/>
      </c>
      <c r="B57" t="str">
        <f>IF('Request Testing'!B68="","",'Request Testing'!B68)</f>
        <v/>
      </c>
      <c r="C57" t="str">
        <f>IF('Request Testing'!A68="","",'Request Testing'!A68)</f>
        <v/>
      </c>
      <c r="E57" s="80" t="str">
        <f>IF('Testing information'!BX68="","",'Testing information'!BX68)</f>
        <v/>
      </c>
    </row>
    <row r="58" spans="1:5">
      <c r="A58" t="str">
        <f>IF('Request Testing'!G69="","",'Request Testing'!G69)</f>
        <v/>
      </c>
      <c r="B58" t="str">
        <f>IF('Request Testing'!B69="","",'Request Testing'!B69)</f>
        <v/>
      </c>
      <c r="C58" t="str">
        <f>IF('Request Testing'!A69="","",'Request Testing'!A69)</f>
        <v/>
      </c>
      <c r="E58" s="80" t="str">
        <f>IF('Testing information'!BX69="","",'Testing information'!BX69)</f>
        <v/>
      </c>
    </row>
    <row r="59" spans="1:5">
      <c r="A59" t="str">
        <f>IF('Request Testing'!G70="","",'Request Testing'!G70)</f>
        <v/>
      </c>
      <c r="B59" t="str">
        <f>IF('Request Testing'!B70="","",'Request Testing'!B70)</f>
        <v/>
      </c>
      <c r="C59" t="str">
        <f>IF('Request Testing'!A70="","",'Request Testing'!A70)</f>
        <v/>
      </c>
      <c r="E59" s="80" t="str">
        <f>IF('Testing information'!BX70="","",'Testing information'!BX70)</f>
        <v/>
      </c>
    </row>
    <row r="60" spans="1:5">
      <c r="A60" t="str">
        <f>IF('Request Testing'!G71="","",'Request Testing'!G71)</f>
        <v/>
      </c>
      <c r="B60" t="str">
        <f>IF('Request Testing'!B71="","",'Request Testing'!B71)</f>
        <v/>
      </c>
      <c r="C60" t="str">
        <f>IF('Request Testing'!A71="","",'Request Testing'!A71)</f>
        <v/>
      </c>
      <c r="E60" s="80" t="str">
        <f>IF('Testing information'!BX71="","",'Testing information'!BX71)</f>
        <v/>
      </c>
    </row>
    <row r="61" spans="1:5">
      <c r="A61" t="str">
        <f>IF('Request Testing'!G72="","",'Request Testing'!G72)</f>
        <v/>
      </c>
      <c r="B61" t="str">
        <f>IF('Request Testing'!B72="","",'Request Testing'!B72)</f>
        <v/>
      </c>
      <c r="C61" t="str">
        <f>IF('Request Testing'!A72="","",'Request Testing'!A72)</f>
        <v/>
      </c>
      <c r="E61" s="80" t="str">
        <f>IF('Testing information'!BX72="","",'Testing information'!BX72)</f>
        <v/>
      </c>
    </row>
    <row r="62" spans="1:5">
      <c r="A62" t="str">
        <f>IF('Request Testing'!G73="","",'Request Testing'!G73)</f>
        <v/>
      </c>
      <c r="B62" t="str">
        <f>IF('Request Testing'!B73="","",'Request Testing'!B73)</f>
        <v/>
      </c>
      <c r="C62" t="str">
        <f>IF('Request Testing'!A73="","",'Request Testing'!A73)</f>
        <v/>
      </c>
      <c r="E62" s="80" t="str">
        <f>IF('Testing information'!BX73="","",'Testing information'!BX73)</f>
        <v/>
      </c>
    </row>
    <row r="63" spans="1:5">
      <c r="A63" t="str">
        <f>IF('Request Testing'!G74="","",'Request Testing'!G74)</f>
        <v/>
      </c>
      <c r="B63" t="str">
        <f>IF('Request Testing'!B74="","",'Request Testing'!B74)</f>
        <v/>
      </c>
      <c r="C63" t="str">
        <f>IF('Request Testing'!A74="","",'Request Testing'!A74)</f>
        <v/>
      </c>
      <c r="E63" s="80" t="str">
        <f>IF('Testing information'!BX74="","",'Testing information'!BX74)</f>
        <v/>
      </c>
    </row>
    <row r="64" spans="1:5">
      <c r="A64" t="str">
        <f>IF('Request Testing'!G75="","",'Request Testing'!G75)</f>
        <v/>
      </c>
      <c r="B64" t="str">
        <f>IF('Request Testing'!B75="","",'Request Testing'!B75)</f>
        <v/>
      </c>
      <c r="C64" t="str">
        <f>IF('Request Testing'!A75="","",'Request Testing'!A75)</f>
        <v/>
      </c>
      <c r="E64" s="80" t="str">
        <f>IF('Testing information'!BX75="","",'Testing information'!BX75)</f>
        <v/>
      </c>
    </row>
    <row r="65" spans="1:5">
      <c r="A65" t="str">
        <f>IF('Request Testing'!G76="","",'Request Testing'!G76)</f>
        <v/>
      </c>
      <c r="B65" t="str">
        <f>IF('Request Testing'!B76="","",'Request Testing'!B76)</f>
        <v/>
      </c>
      <c r="C65" t="str">
        <f>IF('Request Testing'!A76="","",'Request Testing'!A76)</f>
        <v/>
      </c>
      <c r="E65" s="80" t="str">
        <f>IF('Testing information'!BX76="","",'Testing information'!BX76)</f>
        <v/>
      </c>
    </row>
    <row r="66" spans="1:5">
      <c r="A66" t="str">
        <f>IF('Request Testing'!G77="","",'Request Testing'!G77)</f>
        <v/>
      </c>
      <c r="B66" t="str">
        <f>IF('Request Testing'!B77="","",'Request Testing'!B77)</f>
        <v/>
      </c>
      <c r="C66" t="str">
        <f>IF('Request Testing'!A77="","",'Request Testing'!A77)</f>
        <v/>
      </c>
      <c r="E66" s="80" t="str">
        <f>IF('Testing information'!BX77="","",'Testing information'!BX77)</f>
        <v/>
      </c>
    </row>
    <row r="67" spans="1:5">
      <c r="A67" t="str">
        <f>IF('Request Testing'!G78="","",'Request Testing'!G78)</f>
        <v/>
      </c>
      <c r="B67" t="str">
        <f>IF('Request Testing'!B78="","",'Request Testing'!B78)</f>
        <v/>
      </c>
      <c r="C67" t="str">
        <f>IF('Request Testing'!A78="","",'Request Testing'!A78)</f>
        <v/>
      </c>
      <c r="E67" s="80" t="str">
        <f>IF('Testing information'!BX78="","",'Testing information'!BX78)</f>
        <v/>
      </c>
    </row>
    <row r="68" spans="1:5">
      <c r="A68" t="str">
        <f>IF('Request Testing'!G79="","",'Request Testing'!G79)</f>
        <v/>
      </c>
      <c r="B68" t="str">
        <f>IF('Request Testing'!B79="","",'Request Testing'!B79)</f>
        <v/>
      </c>
      <c r="C68" t="str">
        <f>IF('Request Testing'!A79="","",'Request Testing'!A79)</f>
        <v/>
      </c>
      <c r="E68" s="80" t="str">
        <f>IF('Testing information'!BX79="","",'Testing information'!BX79)</f>
        <v/>
      </c>
    </row>
    <row r="69" spans="1:5">
      <c r="A69" t="str">
        <f>IF('Request Testing'!G80="","",'Request Testing'!G80)</f>
        <v/>
      </c>
      <c r="B69" t="str">
        <f>IF('Request Testing'!B80="","",'Request Testing'!B80)</f>
        <v/>
      </c>
      <c r="C69" t="str">
        <f>IF('Request Testing'!A80="","",'Request Testing'!A80)</f>
        <v/>
      </c>
      <c r="E69" s="80" t="str">
        <f>IF('Testing information'!BX80="","",'Testing information'!BX80)</f>
        <v/>
      </c>
    </row>
    <row r="70" spans="1:5">
      <c r="A70" t="str">
        <f>IF('Request Testing'!G81="","",'Request Testing'!G81)</f>
        <v/>
      </c>
      <c r="B70" t="str">
        <f>IF('Request Testing'!B81="","",'Request Testing'!B81)</f>
        <v/>
      </c>
      <c r="C70" t="str">
        <f>IF('Request Testing'!A81="","",'Request Testing'!A81)</f>
        <v/>
      </c>
      <c r="E70" s="80" t="str">
        <f>IF('Testing information'!BX81="","",'Testing information'!BX81)</f>
        <v/>
      </c>
    </row>
    <row r="71" spans="1:5">
      <c r="A71" t="str">
        <f>IF('Request Testing'!G82="","",'Request Testing'!G82)</f>
        <v/>
      </c>
      <c r="B71" t="str">
        <f>IF('Request Testing'!B82="","",'Request Testing'!B82)</f>
        <v/>
      </c>
      <c r="C71" t="str">
        <f>IF('Request Testing'!A82="","",'Request Testing'!A82)</f>
        <v/>
      </c>
      <c r="E71" s="80" t="str">
        <f>IF('Testing information'!BX82="","",'Testing information'!BX82)</f>
        <v/>
      </c>
    </row>
    <row r="72" spans="1:5">
      <c r="A72" t="str">
        <f>IF('Request Testing'!G83="","",'Request Testing'!G83)</f>
        <v/>
      </c>
      <c r="B72" t="str">
        <f>IF('Request Testing'!B83="","",'Request Testing'!B83)</f>
        <v/>
      </c>
      <c r="C72" t="str">
        <f>IF('Request Testing'!A83="","",'Request Testing'!A83)</f>
        <v/>
      </c>
      <c r="E72" s="80" t="str">
        <f>IF('Testing information'!BX83="","",'Testing information'!BX83)</f>
        <v/>
      </c>
    </row>
    <row r="73" spans="1:5">
      <c r="A73" t="str">
        <f>IF('Request Testing'!G84="","",'Request Testing'!G84)</f>
        <v/>
      </c>
      <c r="B73" t="str">
        <f>IF('Request Testing'!B84="","",'Request Testing'!B84)</f>
        <v/>
      </c>
      <c r="C73" t="str">
        <f>IF('Request Testing'!A84="","",'Request Testing'!A84)</f>
        <v/>
      </c>
      <c r="E73" s="80" t="str">
        <f>IF('Testing information'!BX84="","",'Testing information'!BX84)</f>
        <v/>
      </c>
    </row>
    <row r="74" spans="1:5">
      <c r="A74" t="str">
        <f>IF('Request Testing'!G85="","",'Request Testing'!G85)</f>
        <v/>
      </c>
      <c r="B74" t="str">
        <f>IF('Request Testing'!B85="","",'Request Testing'!B85)</f>
        <v/>
      </c>
      <c r="C74" t="str">
        <f>IF('Request Testing'!A85="","",'Request Testing'!A85)</f>
        <v/>
      </c>
      <c r="E74" s="80" t="str">
        <f>IF('Testing information'!BX85="","",'Testing information'!BX85)</f>
        <v/>
      </c>
    </row>
    <row r="75" spans="1:5">
      <c r="A75" t="str">
        <f>IF('Request Testing'!G86="","",'Request Testing'!G86)</f>
        <v/>
      </c>
      <c r="B75" t="str">
        <f>IF('Request Testing'!B86="","",'Request Testing'!B86)</f>
        <v/>
      </c>
      <c r="C75" t="str">
        <f>IF('Request Testing'!A86="","",'Request Testing'!A86)</f>
        <v/>
      </c>
      <c r="E75" s="80" t="str">
        <f>IF('Testing information'!BX86="","",'Testing information'!BX86)</f>
        <v/>
      </c>
    </row>
    <row r="76" spans="1:5">
      <c r="A76" t="str">
        <f>IF('Request Testing'!G87="","",'Request Testing'!G87)</f>
        <v/>
      </c>
      <c r="B76" t="str">
        <f>IF('Request Testing'!B87="","",'Request Testing'!B87)</f>
        <v/>
      </c>
      <c r="C76" t="str">
        <f>IF('Request Testing'!A87="","",'Request Testing'!A87)</f>
        <v/>
      </c>
      <c r="E76" s="80" t="str">
        <f>IF('Testing information'!BX87="","",'Testing information'!BX87)</f>
        <v/>
      </c>
    </row>
    <row r="77" spans="1:5">
      <c r="A77" t="str">
        <f>IF('Request Testing'!G88="","",'Request Testing'!G88)</f>
        <v/>
      </c>
      <c r="B77" t="str">
        <f>IF('Request Testing'!B88="","",'Request Testing'!B88)</f>
        <v/>
      </c>
      <c r="C77" t="str">
        <f>IF('Request Testing'!A88="","",'Request Testing'!A88)</f>
        <v/>
      </c>
      <c r="E77" s="80" t="str">
        <f>IF('Testing information'!BX88="","",'Testing information'!BX88)</f>
        <v/>
      </c>
    </row>
    <row r="78" spans="1:5">
      <c r="A78" t="str">
        <f>IF('Request Testing'!G89="","",'Request Testing'!G89)</f>
        <v/>
      </c>
      <c r="B78" t="str">
        <f>IF('Request Testing'!B89="","",'Request Testing'!B89)</f>
        <v/>
      </c>
      <c r="C78" t="str">
        <f>IF('Request Testing'!A89="","",'Request Testing'!A89)</f>
        <v/>
      </c>
      <c r="E78" s="80" t="str">
        <f>IF('Testing information'!BX89="","",'Testing information'!BX89)</f>
        <v/>
      </c>
    </row>
    <row r="79" spans="1:5">
      <c r="A79" t="str">
        <f>IF('Request Testing'!G90="","",'Request Testing'!G90)</f>
        <v/>
      </c>
      <c r="B79" t="str">
        <f>IF('Request Testing'!B90="","",'Request Testing'!B90)</f>
        <v/>
      </c>
      <c r="C79" t="str">
        <f>IF('Request Testing'!A90="","",'Request Testing'!A90)</f>
        <v/>
      </c>
      <c r="E79" s="80" t="str">
        <f>IF('Testing information'!BX90="","",'Testing information'!BX90)</f>
        <v/>
      </c>
    </row>
    <row r="80" spans="1:5">
      <c r="A80" t="str">
        <f>IF('Request Testing'!G91="","",'Request Testing'!G91)</f>
        <v/>
      </c>
      <c r="B80" t="str">
        <f>IF('Request Testing'!B91="","",'Request Testing'!B91)</f>
        <v/>
      </c>
      <c r="C80" t="str">
        <f>IF('Request Testing'!A91="","",'Request Testing'!A91)</f>
        <v/>
      </c>
      <c r="E80" s="80" t="str">
        <f>IF('Testing information'!BX91="","",'Testing information'!BX91)</f>
        <v/>
      </c>
    </row>
    <row r="81" spans="1:5">
      <c r="A81" t="str">
        <f>IF('Request Testing'!G92="","",'Request Testing'!G92)</f>
        <v/>
      </c>
      <c r="B81" t="str">
        <f>IF('Request Testing'!B92="","",'Request Testing'!B92)</f>
        <v/>
      </c>
      <c r="C81" t="str">
        <f>IF('Request Testing'!A92="","",'Request Testing'!A92)</f>
        <v/>
      </c>
      <c r="E81" s="80" t="str">
        <f>IF('Testing information'!BX92="","",'Testing information'!BX92)</f>
        <v/>
      </c>
    </row>
    <row r="82" spans="1:5">
      <c r="A82" t="str">
        <f>IF('Request Testing'!G93="","",'Request Testing'!G93)</f>
        <v/>
      </c>
      <c r="B82" t="str">
        <f>IF('Request Testing'!B93="","",'Request Testing'!B93)</f>
        <v/>
      </c>
      <c r="C82" t="str">
        <f>IF('Request Testing'!A93="","",'Request Testing'!A93)</f>
        <v/>
      </c>
      <c r="E82" s="80" t="str">
        <f>IF('Testing information'!BX93="","",'Testing information'!BX93)</f>
        <v/>
      </c>
    </row>
    <row r="83" spans="1:5">
      <c r="A83" t="str">
        <f>IF('Request Testing'!G94="","",'Request Testing'!G94)</f>
        <v/>
      </c>
      <c r="B83" t="str">
        <f>IF('Request Testing'!B94="","",'Request Testing'!B94)</f>
        <v/>
      </c>
      <c r="C83" t="str">
        <f>IF('Request Testing'!A94="","",'Request Testing'!A94)</f>
        <v/>
      </c>
      <c r="E83" s="80" t="str">
        <f>IF('Testing information'!BX94="","",'Testing information'!BX94)</f>
        <v/>
      </c>
    </row>
    <row r="84" spans="1:5">
      <c r="A84" t="str">
        <f>IF('Request Testing'!G95="","",'Request Testing'!G95)</f>
        <v/>
      </c>
      <c r="B84" t="str">
        <f>IF('Request Testing'!B95="","",'Request Testing'!B95)</f>
        <v/>
      </c>
      <c r="C84" t="str">
        <f>IF('Request Testing'!A95="","",'Request Testing'!A95)</f>
        <v/>
      </c>
      <c r="E84" s="80" t="str">
        <f>IF('Testing information'!BX95="","",'Testing information'!BX95)</f>
        <v/>
      </c>
    </row>
    <row r="85" spans="1:5">
      <c r="A85" t="str">
        <f>IF('Request Testing'!G96="","",'Request Testing'!G96)</f>
        <v/>
      </c>
      <c r="B85" t="str">
        <f>IF('Request Testing'!B96="","",'Request Testing'!B96)</f>
        <v/>
      </c>
      <c r="C85" t="str">
        <f>IF('Request Testing'!A96="","",'Request Testing'!A96)</f>
        <v/>
      </c>
      <c r="E85" s="80" t="str">
        <f>IF('Testing information'!BX96="","",'Testing information'!BX96)</f>
        <v/>
      </c>
    </row>
    <row r="86" spans="1:5">
      <c r="A86" t="str">
        <f>IF('Request Testing'!G97="","",'Request Testing'!G97)</f>
        <v/>
      </c>
      <c r="B86" t="str">
        <f>IF('Request Testing'!B97="","",'Request Testing'!B97)</f>
        <v/>
      </c>
      <c r="C86" t="str">
        <f>IF('Request Testing'!A97="","",'Request Testing'!A97)</f>
        <v/>
      </c>
      <c r="E86" s="80" t="str">
        <f>IF('Testing information'!BX97="","",'Testing information'!BX97)</f>
        <v/>
      </c>
    </row>
    <row r="87" spans="1:5">
      <c r="A87" t="str">
        <f>IF('Request Testing'!G98="","",'Request Testing'!G98)</f>
        <v/>
      </c>
      <c r="B87" t="str">
        <f>IF('Request Testing'!B98="","",'Request Testing'!B98)</f>
        <v/>
      </c>
      <c r="C87" t="str">
        <f>IF('Request Testing'!A98="","",'Request Testing'!A98)</f>
        <v/>
      </c>
      <c r="E87" s="80" t="str">
        <f>IF('Testing information'!BX98="","",'Testing information'!BX98)</f>
        <v/>
      </c>
    </row>
    <row r="88" spans="1:5">
      <c r="A88" t="str">
        <f>IF('Request Testing'!G99="","",'Request Testing'!G99)</f>
        <v/>
      </c>
      <c r="B88" t="str">
        <f>IF('Request Testing'!B99="","",'Request Testing'!B99)</f>
        <v/>
      </c>
      <c r="C88" t="str">
        <f>IF('Request Testing'!A99="","",'Request Testing'!A99)</f>
        <v/>
      </c>
      <c r="E88" s="80" t="str">
        <f>IF('Testing information'!BX99="","",'Testing information'!BX99)</f>
        <v/>
      </c>
    </row>
    <row r="89" spans="1:5">
      <c r="A89" t="str">
        <f>IF('Request Testing'!G100="","",'Request Testing'!G100)</f>
        <v/>
      </c>
      <c r="B89" t="str">
        <f>IF('Request Testing'!B100="","",'Request Testing'!B100)</f>
        <v/>
      </c>
      <c r="C89" t="str">
        <f>IF('Request Testing'!A100="","",'Request Testing'!A100)</f>
        <v/>
      </c>
      <c r="E89" s="80" t="str">
        <f>IF('Testing information'!BX100="","",'Testing information'!BX100)</f>
        <v/>
      </c>
    </row>
    <row r="90" spans="1:5">
      <c r="A90" t="str">
        <f>IF('Request Testing'!G101="","",'Request Testing'!G101)</f>
        <v/>
      </c>
      <c r="B90" t="str">
        <f>IF('Request Testing'!B101="","",'Request Testing'!B101)</f>
        <v/>
      </c>
      <c r="C90" t="str">
        <f>IF('Request Testing'!A101="","",'Request Testing'!A101)</f>
        <v/>
      </c>
      <c r="E90" s="80" t="str">
        <f>IF('Testing information'!BX101="","",'Testing information'!BX101)</f>
        <v/>
      </c>
    </row>
    <row r="91" spans="1:5">
      <c r="A91" t="str">
        <f>IF('Request Testing'!G102="","",'Request Testing'!G102)</f>
        <v/>
      </c>
      <c r="B91" t="str">
        <f>IF('Request Testing'!B102="","",'Request Testing'!B102)</f>
        <v/>
      </c>
      <c r="C91" t="str">
        <f>IF('Request Testing'!A102="","",'Request Testing'!A102)</f>
        <v/>
      </c>
      <c r="E91" s="80" t="str">
        <f>IF('Testing information'!BX102="","",'Testing information'!BX102)</f>
        <v/>
      </c>
    </row>
    <row r="92" spans="1:5">
      <c r="A92" t="str">
        <f>IF('Request Testing'!G103="","",'Request Testing'!G103)</f>
        <v/>
      </c>
      <c r="B92" t="str">
        <f>IF('Request Testing'!B103="","",'Request Testing'!B103)</f>
        <v/>
      </c>
      <c r="C92" t="str">
        <f>IF('Request Testing'!A103="","",'Request Testing'!A103)</f>
        <v/>
      </c>
      <c r="E92" s="80" t="str">
        <f>IF('Testing information'!BX103="","",'Testing information'!BX103)</f>
        <v/>
      </c>
    </row>
    <row r="93" spans="1:5">
      <c r="A93" t="str">
        <f>IF('Request Testing'!G104="","",'Request Testing'!G104)</f>
        <v/>
      </c>
      <c r="B93" t="str">
        <f>IF('Request Testing'!B104="","",'Request Testing'!B104)</f>
        <v/>
      </c>
      <c r="C93" t="str">
        <f>IF('Request Testing'!A104="","",'Request Testing'!A104)</f>
        <v/>
      </c>
      <c r="E93" s="80" t="str">
        <f>IF('Testing information'!BX104="","",'Testing information'!BX104)</f>
        <v/>
      </c>
    </row>
    <row r="94" spans="1:5">
      <c r="A94" t="str">
        <f>IF('Request Testing'!G105="","",'Request Testing'!G105)</f>
        <v/>
      </c>
      <c r="B94" t="str">
        <f>IF('Request Testing'!B105="","",'Request Testing'!B105)</f>
        <v/>
      </c>
      <c r="C94" t="str">
        <f>IF('Request Testing'!A105="","",'Request Testing'!A105)</f>
        <v/>
      </c>
      <c r="E94" s="80" t="str">
        <f>IF('Testing information'!BX105="","",'Testing information'!BX105)</f>
        <v/>
      </c>
    </row>
    <row r="95" spans="1:5">
      <c r="A95" t="str">
        <f>IF('Request Testing'!G106="","",'Request Testing'!G106)</f>
        <v/>
      </c>
      <c r="B95" t="str">
        <f>IF('Request Testing'!B106="","",'Request Testing'!B106)</f>
        <v/>
      </c>
      <c r="C95" t="str">
        <f>IF('Request Testing'!A106="","",'Request Testing'!A106)</f>
        <v/>
      </c>
      <c r="E95" s="80" t="str">
        <f>IF('Testing information'!BX106="","",'Testing information'!BX106)</f>
        <v/>
      </c>
    </row>
    <row r="96" spans="1:5">
      <c r="A96" t="str">
        <f>IF('Request Testing'!G107="","",'Request Testing'!G107)</f>
        <v/>
      </c>
      <c r="B96" t="str">
        <f>IF('Request Testing'!B107="","",'Request Testing'!B107)</f>
        <v/>
      </c>
      <c r="C96" t="str">
        <f>IF('Request Testing'!A107="","",'Request Testing'!A107)</f>
        <v/>
      </c>
      <c r="E96" s="80" t="str">
        <f>IF('Testing information'!BX107="","",'Testing information'!BX107)</f>
        <v/>
      </c>
    </row>
    <row r="97" spans="1:5">
      <c r="A97" t="str">
        <f>IF('Request Testing'!G108="","",'Request Testing'!G108)</f>
        <v/>
      </c>
      <c r="B97" t="str">
        <f>IF('Request Testing'!B108="","",'Request Testing'!B108)</f>
        <v/>
      </c>
      <c r="C97" t="str">
        <f>IF('Request Testing'!A108="","",'Request Testing'!A108)</f>
        <v/>
      </c>
      <c r="E97" s="80" t="str">
        <f>IF('Testing information'!BX108="","",'Testing information'!BX108)</f>
        <v/>
      </c>
    </row>
    <row r="98" spans="1:5">
      <c r="A98" t="str">
        <f>IF('Request Testing'!G109="","",'Request Testing'!G109)</f>
        <v/>
      </c>
      <c r="B98" t="str">
        <f>IF('Request Testing'!B109="","",'Request Testing'!B109)</f>
        <v/>
      </c>
      <c r="C98" t="str">
        <f>IF('Request Testing'!A109="","",'Request Testing'!A109)</f>
        <v/>
      </c>
      <c r="E98" s="80" t="str">
        <f>IF('Testing information'!BX109="","",'Testing information'!BX109)</f>
        <v/>
      </c>
    </row>
    <row r="99" spans="1:5">
      <c r="A99" t="str">
        <f>IF('Request Testing'!G110="","",'Request Testing'!G110)</f>
        <v/>
      </c>
      <c r="B99" t="str">
        <f>IF('Request Testing'!B110="","",'Request Testing'!B110)</f>
        <v/>
      </c>
      <c r="C99" t="str">
        <f>IF('Request Testing'!A110="","",'Request Testing'!A110)</f>
        <v/>
      </c>
      <c r="E99" s="80" t="str">
        <f>IF('Testing information'!BX110="","",'Testing information'!BX110)</f>
        <v/>
      </c>
    </row>
    <row r="100" spans="1:5">
      <c r="A100" t="str">
        <f>IF('Request Testing'!G111="","",'Request Testing'!G111)</f>
        <v/>
      </c>
      <c r="B100" t="str">
        <f>IF('Request Testing'!B111="","",'Request Testing'!B111)</f>
        <v/>
      </c>
      <c r="C100" t="str">
        <f>IF('Request Testing'!A111="","",'Request Testing'!A111)</f>
        <v/>
      </c>
      <c r="E100" s="80" t="str">
        <f>IF('Testing information'!BX111="","",'Testing information'!BX111)</f>
        <v/>
      </c>
    </row>
    <row r="101" spans="1:5">
      <c r="A101" t="str">
        <f>IF('Request Testing'!G112="","",'Request Testing'!G112)</f>
        <v/>
      </c>
      <c r="B101" t="str">
        <f>IF('Request Testing'!B112="","",'Request Testing'!B112)</f>
        <v/>
      </c>
      <c r="C101" t="str">
        <f>IF('Request Testing'!A112="","",'Request Testing'!A112)</f>
        <v/>
      </c>
      <c r="E101" s="80" t="str">
        <f>IF('Testing information'!BX112="","",'Testing information'!BX112)</f>
        <v/>
      </c>
    </row>
    <row r="102" spans="1:5">
      <c r="A102" t="str">
        <f>IF('Request Testing'!G113="","",'Request Testing'!G113)</f>
        <v/>
      </c>
      <c r="B102" t="str">
        <f>IF('Request Testing'!B113="","",'Request Testing'!B113)</f>
        <v/>
      </c>
      <c r="C102" t="str">
        <f>IF('Request Testing'!A113="","",'Request Testing'!A113)</f>
        <v/>
      </c>
      <c r="E102" s="80" t="str">
        <f>IF('Testing information'!BX113="","",'Testing information'!BX113)</f>
        <v/>
      </c>
    </row>
    <row r="103" spans="1:5">
      <c r="A103" t="str">
        <f>IF('Request Testing'!G114="","",'Request Testing'!G114)</f>
        <v/>
      </c>
      <c r="B103" t="str">
        <f>IF('Request Testing'!B114="","",'Request Testing'!B114)</f>
        <v/>
      </c>
      <c r="C103" t="str">
        <f>IF('Request Testing'!A114="","",'Request Testing'!A114)</f>
        <v/>
      </c>
      <c r="E103" s="80" t="str">
        <f>IF('Testing information'!BX114="","",'Testing information'!BX114)</f>
        <v/>
      </c>
    </row>
    <row r="104" spans="1:5">
      <c r="A104" t="str">
        <f>IF('Request Testing'!G115="","",'Request Testing'!G115)</f>
        <v/>
      </c>
      <c r="B104" t="str">
        <f>IF('Request Testing'!B115="","",'Request Testing'!B115)</f>
        <v/>
      </c>
      <c r="C104" t="str">
        <f>IF('Request Testing'!A115="","",'Request Testing'!A115)</f>
        <v/>
      </c>
      <c r="E104" s="80" t="str">
        <f>IF('Testing information'!BX115="","",'Testing information'!BX115)</f>
        <v/>
      </c>
    </row>
    <row r="105" spans="1:5">
      <c r="A105" t="str">
        <f>IF('Request Testing'!G116="","",'Request Testing'!G116)</f>
        <v/>
      </c>
      <c r="B105" t="str">
        <f>IF('Request Testing'!B116="","",'Request Testing'!B116)</f>
        <v/>
      </c>
      <c r="C105" t="str">
        <f>IF('Request Testing'!A116="","",'Request Testing'!A116)</f>
        <v/>
      </c>
      <c r="E105" s="80" t="str">
        <f>IF('Testing information'!BX116="","",'Testing information'!BX116)</f>
        <v/>
      </c>
    </row>
    <row r="106" spans="1:5">
      <c r="A106" t="str">
        <f>IF('Request Testing'!G117="","",'Request Testing'!G117)</f>
        <v/>
      </c>
      <c r="B106" t="str">
        <f>IF('Request Testing'!B117="","",'Request Testing'!B117)</f>
        <v/>
      </c>
      <c r="C106" t="str">
        <f>IF('Request Testing'!A117="","",'Request Testing'!A117)</f>
        <v/>
      </c>
      <c r="E106" s="80" t="str">
        <f>IF('Testing information'!BX117="","",'Testing information'!BX117)</f>
        <v/>
      </c>
    </row>
    <row r="107" spans="1:5">
      <c r="A107" t="str">
        <f>IF('Request Testing'!G118="","",'Request Testing'!G118)</f>
        <v/>
      </c>
      <c r="B107" t="str">
        <f>IF('Request Testing'!B118="","",'Request Testing'!B118)</f>
        <v/>
      </c>
      <c r="C107" t="str">
        <f>IF('Request Testing'!A118="","",'Request Testing'!A118)</f>
        <v/>
      </c>
      <c r="E107" s="80" t="str">
        <f>IF('Testing information'!BX118="","",'Testing information'!BX118)</f>
        <v/>
      </c>
    </row>
    <row r="108" spans="1:5">
      <c r="A108" t="str">
        <f>IF('Request Testing'!G119="","",'Request Testing'!G119)</f>
        <v/>
      </c>
      <c r="B108" t="str">
        <f>IF('Request Testing'!B119="","",'Request Testing'!B119)</f>
        <v/>
      </c>
      <c r="C108" t="str">
        <f>IF('Request Testing'!A119="","",'Request Testing'!A119)</f>
        <v/>
      </c>
      <c r="E108" s="80" t="str">
        <f>IF('Testing information'!BX119="","",'Testing information'!BX119)</f>
        <v/>
      </c>
    </row>
    <row r="109" spans="1:5">
      <c r="A109" t="str">
        <f>IF('Request Testing'!G120="","",'Request Testing'!G120)</f>
        <v/>
      </c>
      <c r="B109" t="str">
        <f>IF('Request Testing'!B120="","",'Request Testing'!B120)</f>
        <v/>
      </c>
      <c r="C109" t="str">
        <f>IF('Request Testing'!A120="","",'Request Testing'!A120)</f>
        <v/>
      </c>
      <c r="E109" s="80" t="str">
        <f>IF('Testing information'!BX120="","",'Testing information'!BX120)</f>
        <v/>
      </c>
    </row>
    <row r="110" spans="1:5">
      <c r="A110" t="str">
        <f>IF('Request Testing'!G121="","",'Request Testing'!G121)</f>
        <v/>
      </c>
      <c r="B110" t="str">
        <f>IF('Request Testing'!B121="","",'Request Testing'!B121)</f>
        <v/>
      </c>
      <c r="C110" t="str">
        <f>IF('Request Testing'!A121="","",'Request Testing'!A121)</f>
        <v/>
      </c>
      <c r="E110" s="80" t="str">
        <f>IF('Testing information'!BX121="","",'Testing information'!BX121)</f>
        <v/>
      </c>
    </row>
    <row r="111" spans="1:5">
      <c r="A111" t="str">
        <f>IF('Request Testing'!G122="","",'Request Testing'!G122)</f>
        <v/>
      </c>
      <c r="B111" t="str">
        <f>IF('Request Testing'!B122="","",'Request Testing'!B122)</f>
        <v/>
      </c>
      <c r="C111" t="str">
        <f>IF('Request Testing'!A122="","",'Request Testing'!A122)</f>
        <v/>
      </c>
      <c r="E111" s="80" t="str">
        <f>IF('Testing information'!BX122="","",'Testing information'!BX122)</f>
        <v/>
      </c>
    </row>
    <row r="112" spans="1:5">
      <c r="A112" t="str">
        <f>IF('Request Testing'!G123="","",'Request Testing'!G123)</f>
        <v/>
      </c>
      <c r="B112" t="str">
        <f>IF('Request Testing'!B123="","",'Request Testing'!B123)</f>
        <v/>
      </c>
      <c r="C112" t="str">
        <f>IF('Request Testing'!A123="","",'Request Testing'!A123)</f>
        <v/>
      </c>
      <c r="E112" s="80" t="str">
        <f>IF('Testing information'!BX123="","",'Testing information'!BX123)</f>
        <v/>
      </c>
    </row>
    <row r="113" spans="1:5">
      <c r="A113" t="str">
        <f>IF('Request Testing'!G124="","",'Request Testing'!G124)</f>
        <v/>
      </c>
      <c r="B113" t="str">
        <f>IF('Request Testing'!B124="","",'Request Testing'!B124)</f>
        <v/>
      </c>
      <c r="C113" t="str">
        <f>IF('Request Testing'!A124="","",'Request Testing'!A124)</f>
        <v/>
      </c>
      <c r="E113" s="80" t="str">
        <f>IF('Testing information'!BX124="","",'Testing information'!BX124)</f>
        <v/>
      </c>
    </row>
    <row r="114" spans="1:5">
      <c r="A114" t="str">
        <f>IF('Request Testing'!G125="","",'Request Testing'!G125)</f>
        <v/>
      </c>
      <c r="B114" t="str">
        <f>IF('Request Testing'!B125="","",'Request Testing'!B125)</f>
        <v/>
      </c>
      <c r="C114" t="str">
        <f>IF('Request Testing'!A125="","",'Request Testing'!A125)</f>
        <v/>
      </c>
      <c r="E114" s="80" t="str">
        <f>IF('Testing information'!BX125="","",'Testing information'!BX125)</f>
        <v/>
      </c>
    </row>
    <row r="115" spans="1:5">
      <c r="A115" t="str">
        <f>IF('Request Testing'!G126="","",'Request Testing'!G126)</f>
        <v/>
      </c>
      <c r="B115" t="str">
        <f>IF('Request Testing'!B126="","",'Request Testing'!B126)</f>
        <v/>
      </c>
      <c r="C115" t="str">
        <f>IF('Request Testing'!A126="","",'Request Testing'!A126)</f>
        <v/>
      </c>
      <c r="E115" s="80" t="str">
        <f>IF('Testing information'!BX126="","",'Testing information'!BX126)</f>
        <v/>
      </c>
    </row>
    <row r="116" spans="1:5">
      <c r="A116" t="str">
        <f>IF('Request Testing'!G127="","",'Request Testing'!G127)</f>
        <v/>
      </c>
      <c r="B116" t="str">
        <f>IF('Request Testing'!B127="","",'Request Testing'!B127)</f>
        <v/>
      </c>
      <c r="C116" t="str">
        <f>IF('Request Testing'!A127="","",'Request Testing'!A127)</f>
        <v/>
      </c>
      <c r="E116" s="80" t="str">
        <f>IF('Testing information'!BX127="","",'Testing information'!BX127)</f>
        <v/>
      </c>
    </row>
    <row r="117" spans="1:5">
      <c r="A117" t="str">
        <f>IF('Request Testing'!G128="","",'Request Testing'!G128)</f>
        <v/>
      </c>
      <c r="B117" t="str">
        <f>IF('Request Testing'!B128="","",'Request Testing'!B128)</f>
        <v/>
      </c>
      <c r="C117" t="str">
        <f>IF('Request Testing'!A128="","",'Request Testing'!A128)</f>
        <v/>
      </c>
      <c r="E117" s="80" t="str">
        <f>IF('Testing information'!BX128="","",'Testing information'!BX128)</f>
        <v/>
      </c>
    </row>
    <row r="118" spans="1:5">
      <c r="A118" t="str">
        <f>IF('Request Testing'!G129="","",'Request Testing'!G129)</f>
        <v/>
      </c>
      <c r="B118" t="str">
        <f>IF('Request Testing'!B129="","",'Request Testing'!B129)</f>
        <v/>
      </c>
      <c r="C118" t="str">
        <f>IF('Request Testing'!A129="","",'Request Testing'!A129)</f>
        <v/>
      </c>
      <c r="E118" s="80" t="str">
        <f>IF('Testing information'!BX129="","",'Testing information'!BX129)</f>
        <v/>
      </c>
    </row>
    <row r="119" spans="1:5">
      <c r="A119" t="str">
        <f>IF('Request Testing'!G130="","",'Request Testing'!G130)</f>
        <v/>
      </c>
      <c r="B119" t="str">
        <f>IF('Request Testing'!B130="","",'Request Testing'!B130)</f>
        <v/>
      </c>
      <c r="C119" t="str">
        <f>IF('Request Testing'!A130="","",'Request Testing'!A130)</f>
        <v/>
      </c>
      <c r="E119" s="80" t="str">
        <f>IF('Testing information'!BX130="","",'Testing information'!BX130)</f>
        <v/>
      </c>
    </row>
    <row r="120" spans="1:5">
      <c r="A120" t="str">
        <f>IF('Request Testing'!G131="","",'Request Testing'!G131)</f>
        <v/>
      </c>
      <c r="B120" t="str">
        <f>IF('Request Testing'!B131="","",'Request Testing'!B131)</f>
        <v/>
      </c>
      <c r="C120" t="str">
        <f>IF('Request Testing'!A131="","",'Request Testing'!A131)</f>
        <v/>
      </c>
      <c r="E120" s="80" t="str">
        <f>IF('Testing information'!BX131="","",'Testing information'!BX131)</f>
        <v/>
      </c>
    </row>
    <row r="121" spans="1:5">
      <c r="A121" t="str">
        <f>IF('Request Testing'!G132="","",'Request Testing'!G132)</f>
        <v/>
      </c>
      <c r="B121" t="str">
        <f>IF('Request Testing'!B132="","",'Request Testing'!B132)</f>
        <v/>
      </c>
      <c r="C121" t="str">
        <f>IF('Request Testing'!A132="","",'Request Testing'!A132)</f>
        <v/>
      </c>
      <c r="E121" s="80" t="str">
        <f>IF('Testing information'!BX132="","",'Testing information'!BX132)</f>
        <v/>
      </c>
    </row>
    <row r="122" spans="1:5">
      <c r="A122" t="str">
        <f>IF('Request Testing'!G133="","",'Request Testing'!G133)</f>
        <v/>
      </c>
      <c r="B122" t="str">
        <f>IF('Request Testing'!B133="","",'Request Testing'!B133)</f>
        <v/>
      </c>
      <c r="C122" t="str">
        <f>IF('Request Testing'!A133="","",'Request Testing'!A133)</f>
        <v/>
      </c>
      <c r="E122" s="80" t="str">
        <f>IF('Testing information'!BX133="","",'Testing information'!BX133)</f>
        <v/>
      </c>
    </row>
    <row r="123" spans="1:5">
      <c r="A123" t="str">
        <f>IF('Request Testing'!G134="","",'Request Testing'!G134)</f>
        <v/>
      </c>
      <c r="B123" t="str">
        <f>IF('Request Testing'!B134="","",'Request Testing'!B134)</f>
        <v/>
      </c>
      <c r="C123" t="str">
        <f>IF('Request Testing'!A134="","",'Request Testing'!A134)</f>
        <v/>
      </c>
      <c r="E123" s="80" t="str">
        <f>IF('Testing information'!BX134="","",'Testing information'!BX134)</f>
        <v/>
      </c>
    </row>
    <row r="124" spans="1:5">
      <c r="A124" t="str">
        <f>IF('Request Testing'!G135="","",'Request Testing'!G135)</f>
        <v/>
      </c>
      <c r="B124" t="str">
        <f>IF('Request Testing'!B135="","",'Request Testing'!B135)</f>
        <v/>
      </c>
      <c r="C124" t="str">
        <f>IF('Request Testing'!A135="","",'Request Testing'!A135)</f>
        <v/>
      </c>
      <c r="E124" s="80" t="str">
        <f>IF('Testing information'!BX135="","",'Testing information'!BX135)</f>
        <v/>
      </c>
    </row>
    <row r="125" spans="1:5">
      <c r="A125" t="str">
        <f>IF('Request Testing'!G136="","",'Request Testing'!G136)</f>
        <v/>
      </c>
      <c r="B125" t="str">
        <f>IF('Request Testing'!B136="","",'Request Testing'!B136)</f>
        <v/>
      </c>
      <c r="C125" t="str">
        <f>IF('Request Testing'!A136="","",'Request Testing'!A136)</f>
        <v/>
      </c>
      <c r="E125" s="80" t="str">
        <f>IF('Testing information'!BX136="","",'Testing information'!BX136)</f>
        <v/>
      </c>
    </row>
    <row r="126" spans="1:5">
      <c r="A126" t="str">
        <f>IF('Request Testing'!G137="","",'Request Testing'!G137)</f>
        <v/>
      </c>
      <c r="B126" t="str">
        <f>IF('Request Testing'!B137="","",'Request Testing'!B137)</f>
        <v/>
      </c>
      <c r="C126" t="str">
        <f>IF('Request Testing'!A137="","",'Request Testing'!A137)</f>
        <v/>
      </c>
      <c r="E126" s="80" t="str">
        <f>IF('Testing information'!BX137="","",'Testing information'!BX137)</f>
        <v/>
      </c>
    </row>
    <row r="127" spans="1:5">
      <c r="A127" t="str">
        <f>IF('Request Testing'!G138="","",'Request Testing'!G138)</f>
        <v/>
      </c>
      <c r="B127" t="str">
        <f>IF('Request Testing'!B138="","",'Request Testing'!B138)</f>
        <v/>
      </c>
      <c r="C127" t="str">
        <f>IF('Request Testing'!A138="","",'Request Testing'!A138)</f>
        <v/>
      </c>
      <c r="E127" s="80" t="str">
        <f>IF('Testing information'!BX138="","",'Testing information'!BX138)</f>
        <v/>
      </c>
    </row>
    <row r="128" spans="1:5">
      <c r="A128" t="str">
        <f>IF('Request Testing'!G139="","",'Request Testing'!G139)</f>
        <v/>
      </c>
      <c r="B128" t="str">
        <f>IF('Request Testing'!B139="","",'Request Testing'!B139)</f>
        <v/>
      </c>
      <c r="C128" t="str">
        <f>IF('Request Testing'!A139="","",'Request Testing'!A139)</f>
        <v/>
      </c>
      <c r="E128" s="80" t="str">
        <f>IF('Testing information'!BX139="","",'Testing information'!BX139)</f>
        <v/>
      </c>
    </row>
    <row r="129" spans="1:5">
      <c r="A129" t="str">
        <f>IF('Request Testing'!G140="","",'Request Testing'!G140)</f>
        <v/>
      </c>
      <c r="B129" t="str">
        <f>IF('Request Testing'!B140="","",'Request Testing'!B140)</f>
        <v/>
      </c>
      <c r="C129" t="str">
        <f>IF('Request Testing'!A140="","",'Request Testing'!A140)</f>
        <v/>
      </c>
      <c r="E129" s="80" t="str">
        <f>IF('Testing information'!BX140="","",'Testing information'!BX140)</f>
        <v/>
      </c>
    </row>
    <row r="130" spans="1:5">
      <c r="A130" t="str">
        <f>IF('Request Testing'!G141="","",'Request Testing'!G141)</f>
        <v/>
      </c>
      <c r="B130" t="str">
        <f>IF('Request Testing'!B141="","",'Request Testing'!B141)</f>
        <v/>
      </c>
      <c r="C130" t="str">
        <f>IF('Request Testing'!A141="","",'Request Testing'!A141)</f>
        <v/>
      </c>
      <c r="E130" s="80" t="str">
        <f>IF('Testing information'!BX141="","",'Testing information'!BX141)</f>
        <v/>
      </c>
    </row>
    <row r="131" spans="1:5">
      <c r="A131" t="str">
        <f>IF('Request Testing'!G142="","",'Request Testing'!G142)</f>
        <v/>
      </c>
      <c r="B131" t="str">
        <f>IF('Request Testing'!B142="","",'Request Testing'!B142)</f>
        <v/>
      </c>
      <c r="C131" t="str">
        <f>IF('Request Testing'!A142="","",'Request Testing'!A142)</f>
        <v/>
      </c>
      <c r="E131" s="80" t="str">
        <f>IF('Testing information'!BX142="","",'Testing information'!BX142)</f>
        <v/>
      </c>
    </row>
    <row r="132" spans="1:5">
      <c r="A132" t="str">
        <f>IF('Request Testing'!G143="","",'Request Testing'!G143)</f>
        <v/>
      </c>
      <c r="B132" t="str">
        <f>IF('Request Testing'!B143="","",'Request Testing'!B143)</f>
        <v/>
      </c>
      <c r="C132" t="str">
        <f>IF('Request Testing'!A143="","",'Request Testing'!A143)</f>
        <v/>
      </c>
      <c r="E132" s="80" t="str">
        <f>IF('Testing information'!BX143="","",'Testing information'!BX143)</f>
        <v/>
      </c>
    </row>
    <row r="133" spans="1:5">
      <c r="A133" t="str">
        <f>IF('Request Testing'!G144="","",'Request Testing'!G144)</f>
        <v/>
      </c>
      <c r="B133" t="str">
        <f>IF('Request Testing'!B144="","",'Request Testing'!B144)</f>
        <v/>
      </c>
      <c r="C133" t="str">
        <f>IF('Request Testing'!A144="","",'Request Testing'!A144)</f>
        <v/>
      </c>
      <c r="E133" s="80" t="str">
        <f>IF('Testing information'!BX144="","",'Testing information'!BX144)</f>
        <v/>
      </c>
    </row>
    <row r="134" spans="1:5">
      <c r="A134" t="str">
        <f>IF('Request Testing'!G145="","",'Request Testing'!G145)</f>
        <v/>
      </c>
      <c r="B134" t="str">
        <f>IF('Request Testing'!B145="","",'Request Testing'!B145)</f>
        <v/>
      </c>
      <c r="C134" t="str">
        <f>IF('Request Testing'!A145="","",'Request Testing'!A145)</f>
        <v/>
      </c>
      <c r="E134" s="80" t="str">
        <f>IF('Testing information'!BX145="","",'Testing information'!BX145)</f>
        <v/>
      </c>
    </row>
    <row r="135" spans="1:5">
      <c r="A135" t="str">
        <f>IF('Request Testing'!G146="","",'Request Testing'!G146)</f>
        <v/>
      </c>
      <c r="B135" t="str">
        <f>IF('Request Testing'!B146="","",'Request Testing'!B146)</f>
        <v/>
      </c>
      <c r="C135" t="str">
        <f>IF('Request Testing'!A146="","",'Request Testing'!A146)</f>
        <v/>
      </c>
      <c r="E135" s="80" t="str">
        <f>IF('Testing information'!BX146="","",'Testing information'!BX146)</f>
        <v/>
      </c>
    </row>
    <row r="136" spans="1:5">
      <c r="A136" t="str">
        <f>IF('Request Testing'!G147="","",'Request Testing'!G147)</f>
        <v/>
      </c>
      <c r="B136" t="str">
        <f>IF('Request Testing'!B147="","",'Request Testing'!B147)</f>
        <v/>
      </c>
      <c r="C136" t="str">
        <f>IF('Request Testing'!A147="","",'Request Testing'!A147)</f>
        <v/>
      </c>
      <c r="E136" s="80" t="str">
        <f>IF('Testing information'!BX147="","",'Testing information'!BX147)</f>
        <v/>
      </c>
    </row>
    <row r="137" spans="1:5">
      <c r="A137" t="str">
        <f>IF('Request Testing'!G148="","",'Request Testing'!G148)</f>
        <v/>
      </c>
      <c r="B137" t="str">
        <f>IF('Request Testing'!B148="","",'Request Testing'!B148)</f>
        <v/>
      </c>
      <c r="C137" t="str">
        <f>IF('Request Testing'!A148="","",'Request Testing'!A148)</f>
        <v/>
      </c>
      <c r="E137" s="80" t="str">
        <f>IF('Testing information'!BX148="","",'Testing information'!BX148)</f>
        <v/>
      </c>
    </row>
    <row r="138" spans="1:5">
      <c r="A138" t="str">
        <f>IF('Request Testing'!G149="","",'Request Testing'!G149)</f>
        <v/>
      </c>
      <c r="B138" t="str">
        <f>IF('Request Testing'!B149="","",'Request Testing'!B149)</f>
        <v/>
      </c>
      <c r="C138" t="str">
        <f>IF('Request Testing'!A149="","",'Request Testing'!A149)</f>
        <v/>
      </c>
      <c r="E138" s="80" t="str">
        <f>IF('Testing information'!BX149="","",'Testing information'!BX149)</f>
        <v/>
      </c>
    </row>
    <row r="139" spans="1:5">
      <c r="A139" t="str">
        <f>IF('Request Testing'!G150="","",'Request Testing'!G150)</f>
        <v/>
      </c>
      <c r="B139" t="str">
        <f>IF('Request Testing'!B150="","",'Request Testing'!B150)</f>
        <v/>
      </c>
      <c r="C139" t="str">
        <f>IF('Request Testing'!A150="","",'Request Testing'!A150)</f>
        <v/>
      </c>
      <c r="E139" s="80" t="str">
        <f>IF('Testing information'!BX150="","",'Testing information'!BX150)</f>
        <v/>
      </c>
    </row>
    <row r="140" spans="1:5">
      <c r="A140" t="str">
        <f>IF('Request Testing'!G151="","",'Request Testing'!G151)</f>
        <v/>
      </c>
      <c r="B140" t="str">
        <f>IF('Request Testing'!B151="","",'Request Testing'!B151)</f>
        <v/>
      </c>
      <c r="C140" t="str">
        <f>IF('Request Testing'!A151="","",'Request Testing'!A151)</f>
        <v/>
      </c>
      <c r="E140" s="80" t="str">
        <f>IF('Testing information'!BX151="","",'Testing information'!BX151)</f>
        <v/>
      </c>
    </row>
    <row r="141" spans="1:5">
      <c r="A141" t="str">
        <f>IF('Request Testing'!G152="","",'Request Testing'!G152)</f>
        <v/>
      </c>
      <c r="B141" t="str">
        <f>IF('Request Testing'!B152="","",'Request Testing'!B152)</f>
        <v/>
      </c>
      <c r="C141" t="str">
        <f>IF('Request Testing'!A152="","",'Request Testing'!A152)</f>
        <v/>
      </c>
      <c r="E141" s="80" t="str">
        <f>IF('Testing information'!BX152="","",'Testing information'!BX152)</f>
        <v/>
      </c>
    </row>
    <row r="142" spans="1:5">
      <c r="A142" t="str">
        <f>IF('Request Testing'!G153="","",'Request Testing'!G153)</f>
        <v/>
      </c>
      <c r="B142" t="str">
        <f>IF('Request Testing'!B153="","",'Request Testing'!B153)</f>
        <v/>
      </c>
      <c r="C142" t="str">
        <f>IF('Request Testing'!A153="","",'Request Testing'!A153)</f>
        <v/>
      </c>
      <c r="E142" s="80" t="str">
        <f>IF('Testing information'!BX153="","",'Testing information'!BX153)</f>
        <v/>
      </c>
    </row>
    <row r="143" spans="1:5">
      <c r="A143" t="str">
        <f>IF('Request Testing'!G154="","",'Request Testing'!G154)</f>
        <v/>
      </c>
      <c r="B143" t="str">
        <f>IF('Request Testing'!B154="","",'Request Testing'!B154)</f>
        <v/>
      </c>
      <c r="C143" t="str">
        <f>IF('Request Testing'!A154="","",'Request Testing'!A154)</f>
        <v/>
      </c>
      <c r="E143" s="80" t="str">
        <f>IF('Testing information'!BX154="","",'Testing information'!BX154)</f>
        <v/>
      </c>
    </row>
    <row r="144" spans="1:5">
      <c r="A144" t="str">
        <f>IF('Request Testing'!G155="","",'Request Testing'!G155)</f>
        <v/>
      </c>
      <c r="B144" t="str">
        <f>IF('Request Testing'!B155="","",'Request Testing'!B155)</f>
        <v/>
      </c>
      <c r="C144" t="str">
        <f>IF('Request Testing'!A155="","",'Request Testing'!A155)</f>
        <v/>
      </c>
      <c r="E144" s="80" t="str">
        <f>IF('Testing information'!BX155="","",'Testing information'!BX155)</f>
        <v/>
      </c>
    </row>
    <row r="145" spans="1:5">
      <c r="A145" t="str">
        <f>IF('Request Testing'!G156="","",'Request Testing'!G156)</f>
        <v/>
      </c>
      <c r="B145" t="str">
        <f>IF('Request Testing'!B156="","",'Request Testing'!B156)</f>
        <v/>
      </c>
      <c r="C145" t="str">
        <f>IF('Request Testing'!A156="","",'Request Testing'!A156)</f>
        <v/>
      </c>
      <c r="E145" s="80" t="str">
        <f>IF('Testing information'!BX156="","",'Testing information'!BX156)</f>
        <v/>
      </c>
    </row>
    <row r="146" spans="1:5">
      <c r="A146" t="str">
        <f>IF('Request Testing'!G157="","",'Request Testing'!G157)</f>
        <v/>
      </c>
      <c r="B146" t="str">
        <f>IF('Request Testing'!B157="","",'Request Testing'!B157)</f>
        <v/>
      </c>
      <c r="C146" t="str">
        <f>IF('Request Testing'!A157="","",'Request Testing'!A157)</f>
        <v/>
      </c>
      <c r="E146" s="80" t="str">
        <f>IF('Testing information'!BX157="","",'Testing information'!BX157)</f>
        <v/>
      </c>
    </row>
    <row r="147" spans="1:5">
      <c r="A147" t="str">
        <f>IF('Request Testing'!G158="","",'Request Testing'!G158)</f>
        <v/>
      </c>
      <c r="B147" t="str">
        <f>IF('Request Testing'!B158="","",'Request Testing'!B158)</f>
        <v/>
      </c>
      <c r="C147" t="str">
        <f>IF('Request Testing'!A158="","",'Request Testing'!A158)</f>
        <v/>
      </c>
      <c r="E147" s="80" t="str">
        <f>IF('Testing information'!BX158="","",'Testing information'!BX158)</f>
        <v/>
      </c>
    </row>
    <row r="148" spans="1:5">
      <c r="A148" t="str">
        <f>IF('Request Testing'!G159="","",'Request Testing'!G159)</f>
        <v/>
      </c>
      <c r="B148" t="str">
        <f>IF('Request Testing'!B159="","",'Request Testing'!B159)</f>
        <v/>
      </c>
      <c r="C148" t="str">
        <f>IF('Request Testing'!A159="","",'Request Testing'!A159)</f>
        <v/>
      </c>
      <c r="E148" s="80" t="str">
        <f>IF('Testing information'!BX159="","",'Testing information'!BX159)</f>
        <v/>
      </c>
    </row>
    <row r="149" spans="1:5">
      <c r="A149" t="str">
        <f>IF('Request Testing'!G160="","",'Request Testing'!G160)</f>
        <v/>
      </c>
      <c r="B149" t="str">
        <f>IF('Request Testing'!B160="","",'Request Testing'!B160)</f>
        <v/>
      </c>
      <c r="C149" t="str">
        <f>IF('Request Testing'!A160="","",'Request Testing'!A160)</f>
        <v/>
      </c>
      <c r="E149" s="80" t="str">
        <f>IF('Testing information'!BX160="","",'Testing information'!BX160)</f>
        <v/>
      </c>
    </row>
    <row r="150" spans="1:5">
      <c r="A150" t="str">
        <f>IF('Request Testing'!G161="","",'Request Testing'!G161)</f>
        <v/>
      </c>
      <c r="B150" t="str">
        <f>IF('Request Testing'!B161="","",'Request Testing'!B161)</f>
        <v/>
      </c>
      <c r="C150" t="str">
        <f>IF('Request Testing'!A161="","",'Request Testing'!A161)</f>
        <v/>
      </c>
      <c r="E150" s="80" t="str">
        <f>IF('Testing information'!BX161="","",'Testing information'!BX161)</f>
        <v/>
      </c>
    </row>
    <row r="151" spans="1:5">
      <c r="A151" t="str">
        <f>IF('Request Testing'!G162="","",'Request Testing'!G162)</f>
        <v/>
      </c>
      <c r="B151" t="str">
        <f>IF('Request Testing'!B162="","",'Request Testing'!B162)</f>
        <v/>
      </c>
      <c r="C151" t="str">
        <f>IF('Request Testing'!A162="","",'Request Testing'!A162)</f>
        <v/>
      </c>
      <c r="E151" s="80" t="str">
        <f>IF('Testing information'!BX162="","",'Testing information'!BX162)</f>
        <v/>
      </c>
    </row>
    <row r="152" spans="1:5">
      <c r="A152" t="str">
        <f>IF('Request Testing'!G163="","",'Request Testing'!G163)</f>
        <v/>
      </c>
      <c r="B152" t="str">
        <f>IF('Request Testing'!B163="","",'Request Testing'!B163)</f>
        <v/>
      </c>
      <c r="C152" t="str">
        <f>IF('Request Testing'!A163="","",'Request Testing'!A163)</f>
        <v/>
      </c>
      <c r="E152" s="80" t="str">
        <f>IF('Testing information'!BX163="","",'Testing information'!BX163)</f>
        <v/>
      </c>
    </row>
    <row r="153" spans="1:5">
      <c r="A153" t="str">
        <f>IF('Request Testing'!G164="","",'Request Testing'!G164)</f>
        <v/>
      </c>
      <c r="B153" t="str">
        <f>IF('Request Testing'!B164="","",'Request Testing'!B164)</f>
        <v/>
      </c>
      <c r="C153" t="str">
        <f>IF('Request Testing'!A164="","",'Request Testing'!A164)</f>
        <v/>
      </c>
      <c r="E153" s="80" t="str">
        <f>IF('Testing information'!BX164="","",'Testing information'!BX164)</f>
        <v/>
      </c>
    </row>
    <row r="154" spans="1:5">
      <c r="A154" t="str">
        <f>IF('Request Testing'!G165="","",'Request Testing'!G165)</f>
        <v/>
      </c>
      <c r="B154" t="str">
        <f>IF('Request Testing'!B165="","",'Request Testing'!B165)</f>
        <v/>
      </c>
      <c r="C154" t="str">
        <f>IF('Request Testing'!A165="","",'Request Testing'!A165)</f>
        <v/>
      </c>
      <c r="E154" s="80" t="str">
        <f>IF('Testing information'!BX165="","",'Testing information'!BX165)</f>
        <v/>
      </c>
    </row>
    <row r="155" spans="1:5">
      <c r="A155" t="str">
        <f>IF('Request Testing'!G166="","",'Request Testing'!G166)</f>
        <v/>
      </c>
      <c r="B155" t="str">
        <f>IF('Request Testing'!B166="","",'Request Testing'!B166)</f>
        <v/>
      </c>
      <c r="C155" t="str">
        <f>IF('Request Testing'!A166="","",'Request Testing'!A166)</f>
        <v/>
      </c>
      <c r="E155" s="80" t="str">
        <f>IF('Testing information'!BX166="","",'Testing information'!BX166)</f>
        <v/>
      </c>
    </row>
    <row r="156" spans="1:5">
      <c r="A156" t="str">
        <f>IF('Request Testing'!G167="","",'Request Testing'!G167)</f>
        <v/>
      </c>
      <c r="B156" t="str">
        <f>IF('Request Testing'!B167="","",'Request Testing'!B167)</f>
        <v/>
      </c>
      <c r="C156" t="str">
        <f>IF('Request Testing'!A167="","",'Request Testing'!A167)</f>
        <v/>
      </c>
      <c r="E156" s="80" t="str">
        <f>IF('Testing information'!BX167="","",'Testing information'!BX167)</f>
        <v/>
      </c>
    </row>
    <row r="157" spans="1:5">
      <c r="A157" t="str">
        <f>IF('Request Testing'!G168="","",'Request Testing'!G168)</f>
        <v/>
      </c>
      <c r="B157" t="str">
        <f>IF('Request Testing'!B168="","",'Request Testing'!B168)</f>
        <v/>
      </c>
      <c r="C157" t="str">
        <f>IF('Request Testing'!A168="","",'Request Testing'!A168)</f>
        <v/>
      </c>
      <c r="E157" s="80" t="str">
        <f>IF('Testing information'!BX168="","",'Testing information'!BX168)</f>
        <v/>
      </c>
    </row>
    <row r="158" spans="1:5">
      <c r="A158" t="str">
        <f>IF('Request Testing'!G169="","",'Request Testing'!G169)</f>
        <v/>
      </c>
      <c r="B158" t="str">
        <f>IF('Request Testing'!B169="","",'Request Testing'!B169)</f>
        <v/>
      </c>
      <c r="C158" t="str">
        <f>IF('Request Testing'!A169="","",'Request Testing'!A169)</f>
        <v/>
      </c>
      <c r="E158" s="80" t="str">
        <f>IF('Testing information'!BX169="","",'Testing information'!BX169)</f>
        <v/>
      </c>
    </row>
    <row r="159" spans="1:5">
      <c r="A159" t="str">
        <f>IF('Request Testing'!G170="","",'Request Testing'!G170)</f>
        <v/>
      </c>
      <c r="B159" t="str">
        <f>IF('Request Testing'!B170="","",'Request Testing'!B170)</f>
        <v/>
      </c>
      <c r="C159" t="str">
        <f>IF('Request Testing'!A170="","",'Request Testing'!A170)</f>
        <v/>
      </c>
      <c r="E159" s="80" t="str">
        <f>IF('Testing information'!BX170="","",'Testing information'!BX170)</f>
        <v/>
      </c>
    </row>
    <row r="160" spans="1:5">
      <c r="A160" t="str">
        <f>IF('Request Testing'!G171="","",'Request Testing'!G171)</f>
        <v/>
      </c>
      <c r="B160" t="str">
        <f>IF('Request Testing'!B171="","",'Request Testing'!B171)</f>
        <v/>
      </c>
      <c r="C160" t="str">
        <f>IF('Request Testing'!A171="","",'Request Testing'!A171)</f>
        <v/>
      </c>
      <c r="E160" s="80" t="str">
        <f>IF('Testing information'!BX171="","",'Testing information'!BX171)</f>
        <v/>
      </c>
    </row>
    <row r="161" spans="1:5">
      <c r="A161" t="str">
        <f>IF('Request Testing'!G172="","",'Request Testing'!G172)</f>
        <v/>
      </c>
      <c r="B161" t="str">
        <f>IF('Request Testing'!B172="","",'Request Testing'!B172)</f>
        <v/>
      </c>
      <c r="C161" t="str">
        <f>IF('Request Testing'!A172="","",'Request Testing'!A172)</f>
        <v/>
      </c>
      <c r="E161" s="80" t="str">
        <f>IF('Testing information'!BX172="","",'Testing information'!BX172)</f>
        <v/>
      </c>
    </row>
    <row r="162" spans="1:5">
      <c r="A162" t="str">
        <f>IF('Request Testing'!G173="","",'Request Testing'!G173)</f>
        <v/>
      </c>
      <c r="B162" t="str">
        <f>IF('Request Testing'!B173="","",'Request Testing'!B173)</f>
        <v/>
      </c>
      <c r="C162" t="str">
        <f>IF('Request Testing'!A173="","",'Request Testing'!A173)</f>
        <v/>
      </c>
      <c r="E162" s="80" t="str">
        <f>IF('Testing information'!BX173="","",'Testing information'!BX173)</f>
        <v/>
      </c>
    </row>
    <row r="163" spans="1:5">
      <c r="A163" t="str">
        <f>IF('Request Testing'!G174="","",'Request Testing'!G174)</f>
        <v/>
      </c>
      <c r="B163" t="str">
        <f>IF('Request Testing'!B174="","",'Request Testing'!B174)</f>
        <v/>
      </c>
      <c r="C163" t="str">
        <f>IF('Request Testing'!A174="","",'Request Testing'!A174)</f>
        <v/>
      </c>
      <c r="E163" s="80" t="str">
        <f>IF('Testing information'!BX174="","",'Testing information'!BX174)</f>
        <v/>
      </c>
    </row>
    <row r="164" spans="1:5">
      <c r="A164" t="str">
        <f>IF('Request Testing'!G175="","",'Request Testing'!G175)</f>
        <v/>
      </c>
      <c r="B164" t="str">
        <f>IF('Request Testing'!B175="","",'Request Testing'!B175)</f>
        <v/>
      </c>
      <c r="C164" t="str">
        <f>IF('Request Testing'!A175="","",'Request Testing'!A175)</f>
        <v/>
      </c>
      <c r="E164" s="80" t="str">
        <f>IF('Testing information'!BX175="","",'Testing information'!BX175)</f>
        <v/>
      </c>
    </row>
    <row r="165" spans="1:5">
      <c r="A165" t="str">
        <f>IF('Request Testing'!G176="","",'Request Testing'!G176)</f>
        <v/>
      </c>
      <c r="B165" t="str">
        <f>IF('Request Testing'!B176="","",'Request Testing'!B176)</f>
        <v/>
      </c>
      <c r="C165" t="str">
        <f>IF('Request Testing'!A176="","",'Request Testing'!A176)</f>
        <v/>
      </c>
      <c r="E165" s="80" t="str">
        <f>IF('Testing information'!BX176="","",'Testing information'!BX176)</f>
        <v/>
      </c>
    </row>
    <row r="166" spans="1:5">
      <c r="A166" t="str">
        <f>IF('Request Testing'!G177="","",'Request Testing'!G177)</f>
        <v/>
      </c>
      <c r="B166" t="str">
        <f>IF('Request Testing'!B177="","",'Request Testing'!B177)</f>
        <v/>
      </c>
      <c r="C166" t="str">
        <f>IF('Request Testing'!A177="","",'Request Testing'!A177)</f>
        <v/>
      </c>
      <c r="E166" s="80" t="str">
        <f>IF('Testing information'!BX177="","",'Testing information'!BX177)</f>
        <v/>
      </c>
    </row>
    <row r="167" spans="1:5">
      <c r="A167" t="str">
        <f>IF('Request Testing'!G178="","",'Request Testing'!G178)</f>
        <v/>
      </c>
      <c r="B167" t="str">
        <f>IF('Request Testing'!B178="","",'Request Testing'!B178)</f>
        <v/>
      </c>
      <c r="C167" t="str">
        <f>IF('Request Testing'!A178="","",'Request Testing'!A178)</f>
        <v/>
      </c>
      <c r="E167" s="80" t="str">
        <f>IF('Testing information'!BX178="","",'Testing information'!BX178)</f>
        <v/>
      </c>
    </row>
    <row r="168" spans="1:5">
      <c r="A168" t="str">
        <f>IF('Request Testing'!G179="","",'Request Testing'!G179)</f>
        <v/>
      </c>
      <c r="B168" t="str">
        <f>IF('Request Testing'!B179="","",'Request Testing'!B179)</f>
        <v/>
      </c>
      <c r="C168" t="str">
        <f>IF('Request Testing'!A179="","",'Request Testing'!A179)</f>
        <v/>
      </c>
      <c r="E168" s="80" t="str">
        <f>IF('Testing information'!BX179="","",'Testing information'!BX179)</f>
        <v/>
      </c>
    </row>
    <row r="169" spans="1:5">
      <c r="A169" t="str">
        <f>IF('Request Testing'!G180="","",'Request Testing'!G180)</f>
        <v/>
      </c>
      <c r="B169" t="str">
        <f>IF('Request Testing'!B180="","",'Request Testing'!B180)</f>
        <v/>
      </c>
      <c r="C169" t="str">
        <f>IF('Request Testing'!A180="","",'Request Testing'!A180)</f>
        <v/>
      </c>
      <c r="E169" s="80" t="str">
        <f>IF('Testing information'!BX180="","",'Testing information'!BX180)</f>
        <v/>
      </c>
    </row>
    <row r="170" spans="1:5">
      <c r="A170" t="str">
        <f>IF('Request Testing'!G181="","",'Request Testing'!G181)</f>
        <v/>
      </c>
      <c r="B170" t="str">
        <f>IF('Request Testing'!B181="","",'Request Testing'!B181)</f>
        <v/>
      </c>
      <c r="C170" t="str">
        <f>IF('Request Testing'!A181="","",'Request Testing'!A181)</f>
        <v/>
      </c>
      <c r="E170" s="80" t="str">
        <f>IF('Testing information'!BX181="","",'Testing information'!BX181)</f>
        <v/>
      </c>
    </row>
    <row r="171" spans="1:5">
      <c r="A171" t="str">
        <f>IF('Request Testing'!G182="","",'Request Testing'!G182)</f>
        <v/>
      </c>
      <c r="B171" t="str">
        <f>IF('Request Testing'!B182="","",'Request Testing'!B182)</f>
        <v/>
      </c>
      <c r="C171" t="str">
        <f>IF('Request Testing'!A182="","",'Request Testing'!A182)</f>
        <v/>
      </c>
      <c r="E171" s="80" t="str">
        <f>IF('Testing information'!BX182="","",'Testing information'!BX182)</f>
        <v/>
      </c>
    </row>
    <row r="172" spans="1:5">
      <c r="A172" t="str">
        <f>IF('Request Testing'!G183="","",'Request Testing'!G183)</f>
        <v/>
      </c>
      <c r="B172" t="str">
        <f>IF('Request Testing'!B183="","",'Request Testing'!B183)</f>
        <v/>
      </c>
      <c r="C172" t="str">
        <f>IF('Request Testing'!A183="","",'Request Testing'!A183)</f>
        <v/>
      </c>
      <c r="E172" s="80" t="str">
        <f>IF('Testing information'!BX183="","",'Testing information'!BX183)</f>
        <v/>
      </c>
    </row>
    <row r="173" spans="1:5">
      <c r="A173" t="str">
        <f>IF('Request Testing'!G184="","",'Request Testing'!G184)</f>
        <v/>
      </c>
      <c r="B173" t="str">
        <f>IF('Request Testing'!B184="","",'Request Testing'!B184)</f>
        <v/>
      </c>
      <c r="C173" t="str">
        <f>IF('Request Testing'!A184="","",'Request Testing'!A184)</f>
        <v/>
      </c>
      <c r="E173" s="80" t="str">
        <f>IF('Testing information'!BX184="","",'Testing information'!BX184)</f>
        <v/>
      </c>
    </row>
    <row r="174" spans="1:5">
      <c r="A174" t="str">
        <f>IF('Request Testing'!G185="","",'Request Testing'!G185)</f>
        <v/>
      </c>
      <c r="B174" t="str">
        <f>IF('Request Testing'!B185="","",'Request Testing'!B185)</f>
        <v/>
      </c>
      <c r="C174" t="str">
        <f>IF('Request Testing'!A185="","",'Request Testing'!A185)</f>
        <v/>
      </c>
      <c r="E174" s="80" t="str">
        <f>IF('Testing information'!BX185="","",'Testing information'!BX185)</f>
        <v/>
      </c>
    </row>
    <row r="175" spans="1:5">
      <c r="A175" t="str">
        <f>IF('Request Testing'!G186="","",'Request Testing'!G186)</f>
        <v/>
      </c>
      <c r="B175" t="str">
        <f>IF('Request Testing'!B186="","",'Request Testing'!B186)</f>
        <v/>
      </c>
      <c r="C175" t="str">
        <f>IF('Request Testing'!A186="","",'Request Testing'!A186)</f>
        <v/>
      </c>
      <c r="E175" s="80" t="str">
        <f>IF('Testing information'!BX186="","",'Testing information'!BX186)</f>
        <v/>
      </c>
    </row>
    <row r="176" spans="1:5">
      <c r="A176" t="str">
        <f>IF('Request Testing'!G187="","",'Request Testing'!G187)</f>
        <v/>
      </c>
      <c r="B176" t="str">
        <f>IF('Request Testing'!B187="","",'Request Testing'!B187)</f>
        <v/>
      </c>
      <c r="C176" t="str">
        <f>IF('Request Testing'!A187="","",'Request Testing'!A187)</f>
        <v/>
      </c>
      <c r="E176" s="80" t="str">
        <f>IF('Testing information'!BX187="","",'Testing information'!BX187)</f>
        <v/>
      </c>
    </row>
    <row r="177" spans="1:5">
      <c r="A177" t="str">
        <f>IF('Request Testing'!G188="","",'Request Testing'!G188)</f>
        <v/>
      </c>
      <c r="B177" t="str">
        <f>IF('Request Testing'!B188="","",'Request Testing'!B188)</f>
        <v/>
      </c>
      <c r="C177" t="str">
        <f>IF('Request Testing'!A188="","",'Request Testing'!A188)</f>
        <v/>
      </c>
      <c r="E177" s="80" t="str">
        <f>IF('Testing information'!BX188="","",'Testing information'!BX188)</f>
        <v/>
      </c>
    </row>
    <row r="178" spans="1:5">
      <c r="A178" t="str">
        <f>IF('Request Testing'!G189="","",'Request Testing'!G189)</f>
        <v/>
      </c>
      <c r="B178" t="str">
        <f>IF('Request Testing'!B189="","",'Request Testing'!B189)</f>
        <v/>
      </c>
      <c r="C178" t="str">
        <f>IF('Request Testing'!A189="","",'Request Testing'!A189)</f>
        <v/>
      </c>
      <c r="E178" s="80" t="str">
        <f>IF('Testing information'!BX189="","",'Testing information'!BX189)</f>
        <v/>
      </c>
    </row>
    <row r="179" spans="1:5">
      <c r="A179" t="str">
        <f>IF('Request Testing'!G190="","",'Request Testing'!G190)</f>
        <v/>
      </c>
      <c r="B179" t="str">
        <f>IF('Request Testing'!B190="","",'Request Testing'!B190)</f>
        <v/>
      </c>
      <c r="C179" t="str">
        <f>IF('Request Testing'!A190="","",'Request Testing'!A190)</f>
        <v/>
      </c>
      <c r="E179" s="80" t="str">
        <f>IF('Testing information'!BX190="","",'Testing information'!BX190)</f>
        <v/>
      </c>
    </row>
    <row r="180" spans="1:5">
      <c r="A180" t="str">
        <f>IF('Request Testing'!G191="","",'Request Testing'!G191)</f>
        <v/>
      </c>
      <c r="B180" t="str">
        <f>IF('Request Testing'!B191="","",'Request Testing'!B191)</f>
        <v/>
      </c>
      <c r="C180" t="str">
        <f>IF('Request Testing'!A191="","",'Request Testing'!A191)</f>
        <v/>
      </c>
      <c r="E180" s="80" t="str">
        <f>IF('Testing information'!BX191="","",'Testing information'!BX191)</f>
        <v/>
      </c>
    </row>
    <row r="181" spans="1:5">
      <c r="A181" t="str">
        <f>IF('Request Testing'!G192="","",'Request Testing'!G192)</f>
        <v/>
      </c>
      <c r="B181" t="str">
        <f>IF('Request Testing'!B192="","",'Request Testing'!B192)</f>
        <v/>
      </c>
      <c r="C181" t="str">
        <f>IF('Request Testing'!A192="","",'Request Testing'!A192)</f>
        <v/>
      </c>
      <c r="E181" s="80" t="str">
        <f>IF('Testing information'!BX192="","",'Testing information'!BX192)</f>
        <v/>
      </c>
    </row>
    <row r="182" spans="1:5">
      <c r="A182" t="str">
        <f>IF('Request Testing'!G193="","",'Request Testing'!G193)</f>
        <v/>
      </c>
      <c r="B182" t="str">
        <f>IF('Request Testing'!B193="","",'Request Testing'!B193)</f>
        <v/>
      </c>
      <c r="C182" t="str">
        <f>IF('Request Testing'!A193="","",'Request Testing'!A193)</f>
        <v/>
      </c>
      <c r="E182" s="80" t="str">
        <f>IF('Testing information'!BX193="","",'Testing information'!BX193)</f>
        <v/>
      </c>
    </row>
    <row r="183" spans="1:5">
      <c r="A183" t="str">
        <f>IF('Request Testing'!G194="","",'Request Testing'!G194)</f>
        <v/>
      </c>
      <c r="B183" t="str">
        <f>IF('Request Testing'!B194="","",'Request Testing'!B194)</f>
        <v/>
      </c>
      <c r="C183" t="str">
        <f>IF('Request Testing'!A194="","",'Request Testing'!A194)</f>
        <v/>
      </c>
      <c r="E183" s="80" t="str">
        <f>IF('Testing information'!BX194="","",'Testing information'!BX194)</f>
        <v/>
      </c>
    </row>
    <row r="184" spans="1:5">
      <c r="A184" t="str">
        <f>IF('Request Testing'!G195="","",'Request Testing'!G195)</f>
        <v/>
      </c>
      <c r="B184" t="str">
        <f>IF('Request Testing'!B195="","",'Request Testing'!B195)</f>
        <v/>
      </c>
      <c r="C184" t="str">
        <f>IF('Request Testing'!A195="","",'Request Testing'!A195)</f>
        <v/>
      </c>
      <c r="E184" s="80" t="str">
        <f>IF('Testing information'!BX195="","",'Testing information'!BX195)</f>
        <v/>
      </c>
    </row>
    <row r="185" spans="1:5">
      <c r="A185" t="str">
        <f>IF('Request Testing'!G196="","",'Request Testing'!G196)</f>
        <v/>
      </c>
      <c r="B185" t="str">
        <f>IF('Request Testing'!B196="","",'Request Testing'!B196)</f>
        <v/>
      </c>
      <c r="C185" t="str">
        <f>IF('Request Testing'!A196="","",'Request Testing'!A196)</f>
        <v/>
      </c>
      <c r="E185" s="80" t="str">
        <f>IF('Testing information'!BX196="","",'Testing information'!BX196)</f>
        <v/>
      </c>
    </row>
    <row r="186" spans="1:5">
      <c r="A186" t="str">
        <f>IF('Request Testing'!G197="","",'Request Testing'!G197)</f>
        <v/>
      </c>
      <c r="B186" t="str">
        <f>IF('Request Testing'!B197="","",'Request Testing'!B197)</f>
        <v/>
      </c>
      <c r="C186" t="str">
        <f>IF('Request Testing'!A197="","",'Request Testing'!A197)</f>
        <v/>
      </c>
      <c r="E186" s="80" t="str">
        <f>IF('Testing information'!BX197="","",'Testing information'!BX197)</f>
        <v/>
      </c>
    </row>
    <row r="187" spans="1:5">
      <c r="A187" t="str">
        <f>IF('Request Testing'!G198="","",'Request Testing'!G198)</f>
        <v/>
      </c>
      <c r="B187" t="str">
        <f>IF('Request Testing'!B198="","",'Request Testing'!B198)</f>
        <v/>
      </c>
      <c r="C187" t="str">
        <f>IF('Request Testing'!A198="","",'Request Testing'!A198)</f>
        <v/>
      </c>
      <c r="E187" s="80" t="str">
        <f>IF('Testing information'!BX198="","",'Testing information'!BX198)</f>
        <v/>
      </c>
    </row>
    <row r="188" spans="1:5">
      <c r="A188" t="str">
        <f>IF('Request Testing'!G199="","",'Request Testing'!G199)</f>
        <v/>
      </c>
      <c r="B188" t="str">
        <f>IF('Request Testing'!B199="","",'Request Testing'!B199)</f>
        <v/>
      </c>
      <c r="C188" t="str">
        <f>IF('Request Testing'!A199="","",'Request Testing'!A199)</f>
        <v/>
      </c>
      <c r="E188" s="80" t="str">
        <f>IF('Testing information'!BX199="","",'Testing information'!BX199)</f>
        <v/>
      </c>
    </row>
    <row r="189" spans="1:5">
      <c r="A189" t="str">
        <f>IF('Request Testing'!G200="","",'Request Testing'!G200)</f>
        <v/>
      </c>
      <c r="B189" t="str">
        <f>IF('Request Testing'!B200="","",'Request Testing'!B200)</f>
        <v/>
      </c>
      <c r="C189" t="str">
        <f>IF('Request Testing'!A200="","",'Request Testing'!A200)</f>
        <v/>
      </c>
      <c r="E189" s="80" t="str">
        <f>IF('Testing information'!BX200="","",'Testing information'!BX200)</f>
        <v/>
      </c>
    </row>
    <row r="190" spans="1:5">
      <c r="A190" t="str">
        <f>IF('Request Testing'!G201="","",'Request Testing'!G201)</f>
        <v/>
      </c>
      <c r="B190" t="str">
        <f>IF('Request Testing'!B201="","",'Request Testing'!B201)</f>
        <v/>
      </c>
      <c r="C190" t="str">
        <f>IF('Request Testing'!A201="","",'Request Testing'!A201)</f>
        <v/>
      </c>
      <c r="E190" s="80" t="str">
        <f>IF('Testing information'!BX201="","",'Testing information'!BX201)</f>
        <v/>
      </c>
    </row>
    <row r="191" spans="1:5">
      <c r="A191" t="str">
        <f>IF('Request Testing'!G202="","",'Request Testing'!G202)</f>
        <v/>
      </c>
      <c r="B191" t="str">
        <f>IF('Request Testing'!B202="","",'Request Testing'!B202)</f>
        <v/>
      </c>
      <c r="C191" t="str">
        <f>IF('Request Testing'!A202="","",'Request Testing'!A202)</f>
        <v/>
      </c>
      <c r="E191" s="80" t="str">
        <f>IF('Testing information'!BX202="","",'Testing information'!BX202)</f>
        <v/>
      </c>
    </row>
    <row r="192" spans="1:5">
      <c r="A192" t="str">
        <f>IF('Request Testing'!G203="","",'Request Testing'!G203)</f>
        <v/>
      </c>
      <c r="B192" t="str">
        <f>IF('Request Testing'!B203="","",'Request Testing'!B203)</f>
        <v/>
      </c>
      <c r="C192" t="str">
        <f>IF('Request Testing'!A203="","",'Request Testing'!A203)</f>
        <v/>
      </c>
      <c r="E192" s="80" t="str">
        <f>IF('Testing information'!BX203="","",'Testing information'!BX203)</f>
        <v/>
      </c>
    </row>
    <row r="193" spans="1:5">
      <c r="A193" t="str">
        <f>IF('Request Testing'!G204="","",'Request Testing'!G204)</f>
        <v/>
      </c>
      <c r="B193" t="str">
        <f>IF('Request Testing'!B204="","",'Request Testing'!B204)</f>
        <v/>
      </c>
      <c r="C193" t="str">
        <f>IF('Request Testing'!A204="","",'Request Testing'!A204)</f>
        <v/>
      </c>
      <c r="E193" s="80" t="str">
        <f>IF('Testing information'!BX204="","",'Testing information'!BX204)</f>
        <v/>
      </c>
    </row>
    <row r="194" spans="1:5">
      <c r="A194" t="str">
        <f>IF('Request Testing'!G205="","",'Request Testing'!G205)</f>
        <v/>
      </c>
      <c r="B194" t="str">
        <f>IF('Request Testing'!B205="","",'Request Testing'!B205)</f>
        <v/>
      </c>
      <c r="C194" t="str">
        <f>IF('Request Testing'!A205="","",'Request Testing'!A205)</f>
        <v/>
      </c>
      <c r="E194" s="80" t="str">
        <f>IF('Testing information'!BX205="","",'Testing information'!BX205)</f>
        <v/>
      </c>
    </row>
    <row r="195" spans="1:5">
      <c r="A195" t="str">
        <f>IF('Request Testing'!G206="","",'Request Testing'!G206)</f>
        <v/>
      </c>
      <c r="B195" t="str">
        <f>IF('Request Testing'!B206="","",'Request Testing'!B206)</f>
        <v/>
      </c>
      <c r="C195" t="str">
        <f>IF('Request Testing'!A206="","",'Request Testing'!A206)</f>
        <v/>
      </c>
      <c r="E195" s="80" t="str">
        <f>IF('Testing information'!BX206="","",'Testing information'!BX206)</f>
        <v/>
      </c>
    </row>
    <row r="196" spans="1:5">
      <c r="A196" t="str">
        <f>IF('Request Testing'!G207="","",'Request Testing'!G207)</f>
        <v/>
      </c>
      <c r="B196" t="str">
        <f>IF('Request Testing'!B207="","",'Request Testing'!B207)</f>
        <v/>
      </c>
      <c r="C196" t="str">
        <f>IF('Request Testing'!A207="","",'Request Testing'!A207)</f>
        <v/>
      </c>
      <c r="E196" s="80" t="str">
        <f>IF('Testing information'!BX207="","",'Testing information'!BX207)</f>
        <v/>
      </c>
    </row>
    <row r="197" spans="1:5">
      <c r="A197" t="str">
        <f>IF('Request Testing'!G208="","",'Request Testing'!G208)</f>
        <v/>
      </c>
      <c r="B197" t="str">
        <f>IF('Request Testing'!B208="","",'Request Testing'!B208)</f>
        <v/>
      </c>
      <c r="C197" t="str">
        <f>IF('Request Testing'!A208="","",'Request Testing'!A208)</f>
        <v/>
      </c>
      <c r="E197" s="80" t="str">
        <f>IF('Testing information'!BX208="","",'Testing information'!BX208)</f>
        <v/>
      </c>
    </row>
    <row r="198" spans="1:5">
      <c r="A198" t="str">
        <f>IF('Request Testing'!G209="","",'Request Testing'!G209)</f>
        <v/>
      </c>
      <c r="B198" t="str">
        <f>IF('Request Testing'!B209="","",'Request Testing'!B209)</f>
        <v/>
      </c>
      <c r="C198" t="str">
        <f>IF('Request Testing'!A209="","",'Request Testing'!A209)</f>
        <v/>
      </c>
      <c r="E198" s="80" t="str">
        <f>IF('Testing information'!BX209="","",'Testing information'!BX209)</f>
        <v/>
      </c>
    </row>
    <row r="199" spans="1:5">
      <c r="A199" t="str">
        <f>IF('Request Testing'!G210="","",'Request Testing'!G210)</f>
        <v/>
      </c>
      <c r="B199" t="str">
        <f>IF('Request Testing'!B210="","",'Request Testing'!B210)</f>
        <v/>
      </c>
      <c r="C199" t="str">
        <f>IF('Request Testing'!A210="","",'Request Testing'!A210)</f>
        <v/>
      </c>
      <c r="E199" s="80" t="str">
        <f>IF('Testing information'!BX210="","",'Testing information'!BX210)</f>
        <v/>
      </c>
    </row>
    <row r="200" spans="1:5">
      <c r="A200" t="str">
        <f>IF('Request Testing'!G211="","",'Request Testing'!G211)</f>
        <v/>
      </c>
      <c r="B200" t="str">
        <f>IF('Request Testing'!B211="","",'Request Testing'!B211)</f>
        <v/>
      </c>
      <c r="C200" t="str">
        <f>IF('Request Testing'!A211="","",'Request Testing'!A211)</f>
        <v/>
      </c>
      <c r="E200" s="80" t="str">
        <f>IF('Testing information'!BX211="","",'Testing information'!BX211)</f>
        <v/>
      </c>
    </row>
    <row r="201" spans="1:5">
      <c r="A201" t="str">
        <f>IF('Request Testing'!G212="","",'Request Testing'!G212)</f>
        <v/>
      </c>
      <c r="B201" t="str">
        <f>IF('Request Testing'!B212="","",'Request Testing'!B212)</f>
        <v/>
      </c>
      <c r="C201" t="str">
        <f>IF('Request Testing'!A212="","",'Request Testing'!A212)</f>
        <v/>
      </c>
      <c r="E201" s="80" t="str">
        <f>IF('Testing information'!BX212="","",'Testing information'!BX212)</f>
        <v/>
      </c>
    </row>
    <row r="202" spans="1:5">
      <c r="A202" t="str">
        <f>IF('Request Testing'!G213="","",'Request Testing'!G213)</f>
        <v/>
      </c>
      <c r="B202" t="str">
        <f>IF('Request Testing'!B213="","",'Request Testing'!B213)</f>
        <v/>
      </c>
      <c r="C202" t="str">
        <f>IF('Request Testing'!A213="","",'Request Testing'!A213)</f>
        <v/>
      </c>
      <c r="E202" s="80" t="str">
        <f>IF('Testing information'!BX213="","",'Testing information'!BX213)</f>
        <v/>
      </c>
    </row>
    <row r="203" spans="1:5">
      <c r="A203" t="str">
        <f>IF('Request Testing'!G214="","",'Request Testing'!G214)</f>
        <v/>
      </c>
      <c r="B203" t="str">
        <f>IF('Request Testing'!B214="","",'Request Testing'!B214)</f>
        <v/>
      </c>
      <c r="C203" t="str">
        <f>IF('Request Testing'!A214="","",'Request Testing'!A214)</f>
        <v/>
      </c>
      <c r="E203" s="80" t="str">
        <f>IF('Testing information'!BX214="","",'Testing information'!BX214)</f>
        <v/>
      </c>
    </row>
    <row r="204" spans="1:5">
      <c r="A204" t="str">
        <f>IF('Request Testing'!G215="","",'Request Testing'!G215)</f>
        <v/>
      </c>
      <c r="B204" t="str">
        <f>IF('Request Testing'!B215="","",'Request Testing'!B215)</f>
        <v/>
      </c>
      <c r="C204" t="str">
        <f>IF('Request Testing'!A215="","",'Request Testing'!A215)</f>
        <v/>
      </c>
      <c r="E204" s="80" t="str">
        <f>IF('Testing information'!BX215="","",'Testing information'!BX215)</f>
        <v/>
      </c>
    </row>
    <row r="205" spans="1:5">
      <c r="A205" t="str">
        <f>IF('Request Testing'!G216="","",'Request Testing'!G216)</f>
        <v/>
      </c>
      <c r="B205" t="str">
        <f>IF('Request Testing'!B216="","",'Request Testing'!B216)</f>
        <v/>
      </c>
      <c r="C205" t="str">
        <f>IF('Request Testing'!A216="","",'Request Testing'!A216)</f>
        <v/>
      </c>
      <c r="E205" s="80" t="str">
        <f>IF('Testing information'!BX216="","",'Testing information'!BX216)</f>
        <v/>
      </c>
    </row>
    <row r="206" spans="1:5">
      <c r="A206" t="str">
        <f>IF('Request Testing'!G217="","",'Request Testing'!G217)</f>
        <v/>
      </c>
      <c r="B206" t="str">
        <f>IF('Request Testing'!B217="","",'Request Testing'!B217)</f>
        <v/>
      </c>
      <c r="C206" t="str">
        <f>IF('Request Testing'!A217="","",'Request Testing'!A217)</f>
        <v/>
      </c>
      <c r="E206" s="80" t="str">
        <f>IF('Testing information'!BX217="","",'Testing information'!BX217)</f>
        <v/>
      </c>
    </row>
    <row r="207" spans="1:5">
      <c r="A207" t="str">
        <f>IF('Request Testing'!G218="","",'Request Testing'!G218)</f>
        <v/>
      </c>
      <c r="B207" t="str">
        <f>IF('Request Testing'!B218="","",'Request Testing'!B218)</f>
        <v/>
      </c>
      <c r="C207" t="str">
        <f>IF('Request Testing'!A218="","",'Request Testing'!A218)</f>
        <v/>
      </c>
      <c r="E207" s="80" t="str">
        <f>IF('Testing information'!BX218="","",'Testing information'!BX218)</f>
        <v/>
      </c>
    </row>
    <row r="208" spans="1:5">
      <c r="A208" t="str">
        <f>IF('Request Testing'!G219="","",'Request Testing'!G219)</f>
        <v/>
      </c>
      <c r="B208" t="str">
        <f>IF('Request Testing'!B219="","",'Request Testing'!B219)</f>
        <v/>
      </c>
      <c r="C208" t="str">
        <f>IF('Request Testing'!A219="","",'Request Testing'!A219)</f>
        <v/>
      </c>
      <c r="E208" s="80" t="str">
        <f>IF('Testing information'!BX219="","",'Testing information'!BX219)</f>
        <v/>
      </c>
    </row>
    <row r="209" spans="1:5">
      <c r="A209" t="str">
        <f>IF('Request Testing'!G220="","",'Request Testing'!G220)</f>
        <v/>
      </c>
      <c r="B209" t="str">
        <f>IF('Request Testing'!B220="","",'Request Testing'!B220)</f>
        <v/>
      </c>
      <c r="C209" t="str">
        <f>IF('Request Testing'!A220="","",'Request Testing'!A220)</f>
        <v/>
      </c>
      <c r="E209" s="80" t="str">
        <f>IF('Testing information'!BX220="","",'Testing information'!BX220)</f>
        <v/>
      </c>
    </row>
    <row r="210" spans="1:5">
      <c r="A210" t="str">
        <f>IF('Request Testing'!G221="","",'Request Testing'!G221)</f>
        <v/>
      </c>
      <c r="B210" t="str">
        <f>IF('Request Testing'!B221="","",'Request Testing'!B221)</f>
        <v/>
      </c>
      <c r="C210" t="str">
        <f>IF('Request Testing'!A221="","",'Request Testing'!A221)</f>
        <v/>
      </c>
      <c r="E210" s="80" t="str">
        <f>IF('Testing information'!BX221="","",'Testing information'!BX221)</f>
        <v/>
      </c>
    </row>
    <row r="211" spans="1:5">
      <c r="A211" t="str">
        <f>IF('Request Testing'!G222="","",'Request Testing'!G222)</f>
        <v/>
      </c>
      <c r="B211" t="str">
        <f>IF('Request Testing'!B222="","",'Request Testing'!B222)</f>
        <v/>
      </c>
      <c r="C211" t="str">
        <f>IF('Request Testing'!A222="","",'Request Testing'!A222)</f>
        <v/>
      </c>
      <c r="E211" s="80" t="str">
        <f>IF('Testing information'!BX222="","",'Testing information'!BX222)</f>
        <v/>
      </c>
    </row>
    <row r="212" spans="1:5">
      <c r="A212" t="str">
        <f>IF('Request Testing'!G223="","",'Request Testing'!G223)</f>
        <v/>
      </c>
      <c r="B212" t="str">
        <f>IF('Request Testing'!B223="","",'Request Testing'!B223)</f>
        <v/>
      </c>
      <c r="C212" t="str">
        <f>IF('Request Testing'!A223="","",'Request Testing'!A223)</f>
        <v/>
      </c>
      <c r="E212" s="80" t="str">
        <f>IF('Testing information'!BX223="","",'Testing information'!BX223)</f>
        <v/>
      </c>
    </row>
    <row r="213" spans="1:5">
      <c r="A213" t="str">
        <f>IF('Request Testing'!G224="","",'Request Testing'!G224)</f>
        <v/>
      </c>
      <c r="B213" t="str">
        <f>IF('Request Testing'!B224="","",'Request Testing'!B224)</f>
        <v/>
      </c>
      <c r="C213" t="str">
        <f>IF('Request Testing'!A224="","",'Request Testing'!A224)</f>
        <v/>
      </c>
      <c r="E213" s="80" t="str">
        <f>IF('Testing information'!BX224="","",'Testing information'!BX224)</f>
        <v/>
      </c>
    </row>
    <row r="214" spans="1:5">
      <c r="A214" t="str">
        <f>IF('Request Testing'!G225="","",'Request Testing'!G225)</f>
        <v/>
      </c>
      <c r="B214" t="str">
        <f>IF('Request Testing'!B225="","",'Request Testing'!B225)</f>
        <v/>
      </c>
      <c r="C214" t="str">
        <f>IF('Request Testing'!A225="","",'Request Testing'!A225)</f>
        <v/>
      </c>
      <c r="E214" s="80" t="str">
        <f>IF('Testing information'!BX225="","",'Testing information'!BX225)</f>
        <v/>
      </c>
    </row>
    <row r="215" spans="1:5">
      <c r="A215" t="str">
        <f>IF('Request Testing'!G226="","",'Request Testing'!G226)</f>
        <v/>
      </c>
      <c r="B215" t="str">
        <f>IF('Request Testing'!B226="","",'Request Testing'!B226)</f>
        <v/>
      </c>
      <c r="C215" t="str">
        <f>IF('Request Testing'!A226="","",'Request Testing'!A226)</f>
        <v/>
      </c>
      <c r="E215" s="80" t="str">
        <f>IF('Testing information'!BX226="","",'Testing information'!BX226)</f>
        <v/>
      </c>
    </row>
    <row r="216" spans="1:5">
      <c r="A216" t="str">
        <f>IF('Request Testing'!G227="","",'Request Testing'!G227)</f>
        <v/>
      </c>
      <c r="B216" t="str">
        <f>IF('Request Testing'!B227="","",'Request Testing'!B227)</f>
        <v/>
      </c>
      <c r="C216" t="str">
        <f>IF('Request Testing'!A227="","",'Request Testing'!A227)</f>
        <v/>
      </c>
      <c r="E216" s="80" t="str">
        <f>IF('Testing information'!BX227="","",'Testing information'!BX227)</f>
        <v/>
      </c>
    </row>
    <row r="217" spans="1:5">
      <c r="A217" t="str">
        <f>IF('Request Testing'!G228="","",'Request Testing'!G228)</f>
        <v/>
      </c>
      <c r="B217" t="str">
        <f>IF('Request Testing'!B228="","",'Request Testing'!B228)</f>
        <v/>
      </c>
      <c r="C217" t="str">
        <f>IF('Request Testing'!A228="","",'Request Testing'!A228)</f>
        <v/>
      </c>
      <c r="E217" s="80" t="str">
        <f>IF('Testing information'!BX228="","",'Testing information'!BX228)</f>
        <v/>
      </c>
    </row>
    <row r="218" spans="1:5">
      <c r="A218" t="str">
        <f>IF('Request Testing'!G229="","",'Request Testing'!G229)</f>
        <v/>
      </c>
      <c r="B218" t="str">
        <f>IF('Request Testing'!B229="","",'Request Testing'!B229)</f>
        <v/>
      </c>
      <c r="C218" t="str">
        <f>IF('Request Testing'!A229="","",'Request Testing'!A229)</f>
        <v/>
      </c>
      <c r="E218" s="80" t="str">
        <f>IF('Testing information'!BX229="","",'Testing information'!BX229)</f>
        <v/>
      </c>
    </row>
    <row r="219" spans="1:5">
      <c r="A219" t="str">
        <f>IF('Request Testing'!G230="","",'Request Testing'!G230)</f>
        <v/>
      </c>
      <c r="B219" t="str">
        <f>IF('Request Testing'!B230="","",'Request Testing'!B230)</f>
        <v/>
      </c>
      <c r="C219" t="str">
        <f>IF('Request Testing'!A230="","",'Request Testing'!A230)</f>
        <v/>
      </c>
      <c r="E219" s="80" t="str">
        <f>IF('Testing information'!BX230="","",'Testing information'!BX230)</f>
        <v/>
      </c>
    </row>
    <row r="220" spans="1:5">
      <c r="A220" t="str">
        <f>IF('Request Testing'!G231="","",'Request Testing'!G231)</f>
        <v/>
      </c>
      <c r="B220" t="str">
        <f>IF('Request Testing'!B231="","",'Request Testing'!B231)</f>
        <v/>
      </c>
      <c r="C220" t="str">
        <f>IF('Request Testing'!A231="","",'Request Testing'!A231)</f>
        <v/>
      </c>
      <c r="E220" s="80" t="str">
        <f>IF('Testing information'!BX231="","",'Testing information'!BX231)</f>
        <v/>
      </c>
    </row>
    <row r="221" spans="1:5">
      <c r="A221" t="str">
        <f>IF('Request Testing'!G232="","",'Request Testing'!G232)</f>
        <v/>
      </c>
      <c r="B221" t="str">
        <f>IF('Request Testing'!B232="","",'Request Testing'!B232)</f>
        <v/>
      </c>
      <c r="C221" t="str">
        <f>IF('Request Testing'!A232="","",'Request Testing'!A232)</f>
        <v/>
      </c>
      <c r="E221" s="80" t="str">
        <f>IF('Testing information'!BX232="","",'Testing information'!BX232)</f>
        <v/>
      </c>
    </row>
    <row r="222" spans="1:5">
      <c r="A222" t="str">
        <f>IF('Request Testing'!G233="","",'Request Testing'!G233)</f>
        <v/>
      </c>
      <c r="B222" t="str">
        <f>IF('Request Testing'!B233="","",'Request Testing'!B233)</f>
        <v/>
      </c>
      <c r="C222" t="str">
        <f>IF('Request Testing'!A233="","",'Request Testing'!A233)</f>
        <v/>
      </c>
      <c r="E222" s="80" t="str">
        <f>IF('Testing information'!BX233="","",'Testing information'!BX233)</f>
        <v/>
      </c>
    </row>
    <row r="223" spans="1:5">
      <c r="A223" t="str">
        <f>IF('Request Testing'!G234="","",'Request Testing'!G234)</f>
        <v/>
      </c>
      <c r="B223" t="str">
        <f>IF('Request Testing'!B234="","",'Request Testing'!B234)</f>
        <v/>
      </c>
      <c r="C223" t="str">
        <f>IF('Request Testing'!A234="","",'Request Testing'!A234)</f>
        <v/>
      </c>
      <c r="E223" s="80" t="str">
        <f>IF('Testing information'!BX234="","",'Testing information'!BX234)</f>
        <v/>
      </c>
    </row>
    <row r="224" spans="1:5">
      <c r="A224" t="str">
        <f>IF('Request Testing'!G235="","",'Request Testing'!G235)</f>
        <v/>
      </c>
      <c r="B224" t="str">
        <f>IF('Request Testing'!B235="","",'Request Testing'!B235)</f>
        <v/>
      </c>
      <c r="C224" t="str">
        <f>IF('Request Testing'!A235="","",'Request Testing'!A235)</f>
        <v/>
      </c>
      <c r="E224" s="80" t="str">
        <f>IF('Testing information'!BX235="","",'Testing information'!BX235)</f>
        <v/>
      </c>
    </row>
    <row r="225" spans="1:5">
      <c r="A225" t="str">
        <f>IF('Request Testing'!G236="","",'Request Testing'!G236)</f>
        <v/>
      </c>
      <c r="B225" t="str">
        <f>IF('Request Testing'!B236="","",'Request Testing'!B236)</f>
        <v/>
      </c>
      <c r="C225" t="str">
        <f>IF('Request Testing'!A236="","",'Request Testing'!A236)</f>
        <v/>
      </c>
      <c r="E225" s="80" t="str">
        <f>IF('Testing information'!BX236="","",'Testing information'!BX236)</f>
        <v/>
      </c>
    </row>
    <row r="226" spans="1:5">
      <c r="A226" t="str">
        <f>IF('Request Testing'!G237="","",'Request Testing'!G237)</f>
        <v/>
      </c>
      <c r="B226" t="str">
        <f>IF('Request Testing'!B237="","",'Request Testing'!B237)</f>
        <v/>
      </c>
      <c r="C226" t="str">
        <f>IF('Request Testing'!A237="","",'Request Testing'!A237)</f>
        <v/>
      </c>
      <c r="E226" s="80" t="str">
        <f>IF('Testing information'!BX237="","",'Testing information'!BX237)</f>
        <v/>
      </c>
    </row>
    <row r="227" spans="1:5">
      <c r="A227" t="str">
        <f>IF('Request Testing'!G238="","",'Request Testing'!G238)</f>
        <v/>
      </c>
      <c r="B227" t="str">
        <f>IF('Request Testing'!B238="","",'Request Testing'!B238)</f>
        <v/>
      </c>
      <c r="C227" t="str">
        <f>IF('Request Testing'!A238="","",'Request Testing'!A238)</f>
        <v/>
      </c>
      <c r="E227" s="80" t="str">
        <f>IF('Testing information'!BX238="","",'Testing information'!BX238)</f>
        <v/>
      </c>
    </row>
    <row r="228" spans="1:5">
      <c r="A228" t="str">
        <f>IF('Request Testing'!G239="","",'Request Testing'!G239)</f>
        <v/>
      </c>
      <c r="B228" t="str">
        <f>IF('Request Testing'!B239="","",'Request Testing'!B239)</f>
        <v/>
      </c>
      <c r="C228" t="str">
        <f>IF('Request Testing'!A239="","",'Request Testing'!A239)</f>
        <v/>
      </c>
      <c r="E228" s="80" t="str">
        <f>IF('Testing information'!BX239="","",'Testing information'!BX239)</f>
        <v/>
      </c>
    </row>
    <row r="229" spans="1:5">
      <c r="A229" t="str">
        <f>IF('Request Testing'!G240="","",'Request Testing'!G240)</f>
        <v/>
      </c>
      <c r="B229" t="str">
        <f>IF('Request Testing'!B240="","",'Request Testing'!B240)</f>
        <v/>
      </c>
      <c r="C229" t="str">
        <f>IF('Request Testing'!A240="","",'Request Testing'!A240)</f>
        <v/>
      </c>
      <c r="E229" s="80" t="str">
        <f>IF('Testing information'!BX240="","",'Testing information'!BX240)</f>
        <v/>
      </c>
    </row>
    <row r="230" spans="1:5">
      <c r="A230" t="str">
        <f>IF('Request Testing'!G241="","",'Request Testing'!G241)</f>
        <v/>
      </c>
      <c r="B230" t="str">
        <f>IF('Request Testing'!B241="","",'Request Testing'!B241)</f>
        <v/>
      </c>
      <c r="C230" t="str">
        <f>IF('Request Testing'!A241="","",'Request Testing'!A241)</f>
        <v/>
      </c>
      <c r="E230" s="80" t="str">
        <f>IF('Testing information'!BX241="","",'Testing information'!BX241)</f>
        <v/>
      </c>
    </row>
    <row r="231" spans="1:5">
      <c r="A231" t="str">
        <f>IF('Request Testing'!G242="","",'Request Testing'!G242)</f>
        <v/>
      </c>
      <c r="B231" t="str">
        <f>IF('Request Testing'!B242="","",'Request Testing'!B242)</f>
        <v/>
      </c>
      <c r="C231" t="str">
        <f>IF('Request Testing'!A242="","",'Request Testing'!A242)</f>
        <v/>
      </c>
      <c r="E231" s="80" t="str">
        <f>IF('Testing information'!BX242="","",'Testing information'!BX242)</f>
        <v/>
      </c>
    </row>
    <row r="232" spans="1:5">
      <c r="A232" t="str">
        <f>IF('Request Testing'!G243="","",'Request Testing'!G243)</f>
        <v/>
      </c>
      <c r="B232" t="str">
        <f>IF('Request Testing'!B243="","",'Request Testing'!B243)</f>
        <v/>
      </c>
      <c r="C232" t="str">
        <f>IF('Request Testing'!A243="","",'Request Testing'!A243)</f>
        <v/>
      </c>
      <c r="E232" s="80" t="str">
        <f>IF('Testing information'!BX243="","",'Testing information'!BX243)</f>
        <v/>
      </c>
    </row>
    <row r="233" spans="1:5">
      <c r="A233" t="str">
        <f>IF('Request Testing'!G244="","",'Request Testing'!G244)</f>
        <v/>
      </c>
      <c r="B233" t="str">
        <f>IF('Request Testing'!B244="","",'Request Testing'!B244)</f>
        <v/>
      </c>
      <c r="C233" t="str">
        <f>IF('Request Testing'!A244="","",'Request Testing'!A244)</f>
        <v/>
      </c>
      <c r="E233" s="80" t="str">
        <f>IF('Testing information'!BX244="","",'Testing information'!BX244)</f>
        <v/>
      </c>
    </row>
    <row r="234" spans="1:5">
      <c r="A234" t="str">
        <f>IF('Request Testing'!G245="","",'Request Testing'!G245)</f>
        <v/>
      </c>
      <c r="B234" t="str">
        <f>IF('Request Testing'!B245="","",'Request Testing'!B245)</f>
        <v/>
      </c>
      <c r="C234" t="str">
        <f>IF('Request Testing'!A245="","",'Request Testing'!A245)</f>
        <v/>
      </c>
      <c r="E234" s="80" t="str">
        <f>IF('Testing information'!BX245="","",'Testing information'!BX245)</f>
        <v/>
      </c>
    </row>
    <row r="235" spans="1:5">
      <c r="A235" t="str">
        <f>IF('Request Testing'!G246="","",'Request Testing'!G246)</f>
        <v/>
      </c>
      <c r="B235" t="str">
        <f>IF('Request Testing'!B246="","",'Request Testing'!B246)</f>
        <v/>
      </c>
      <c r="C235" t="str">
        <f>IF('Request Testing'!A246="","",'Request Testing'!A246)</f>
        <v/>
      </c>
      <c r="E235" s="80" t="str">
        <f>IF('Testing information'!BX246="","",'Testing information'!BX246)</f>
        <v/>
      </c>
    </row>
    <row r="236" spans="1:5">
      <c r="A236" t="str">
        <f>IF('Request Testing'!G247="","",'Request Testing'!G247)</f>
        <v/>
      </c>
      <c r="B236" t="str">
        <f>IF('Request Testing'!B247="","",'Request Testing'!B247)</f>
        <v/>
      </c>
      <c r="C236" t="str">
        <f>IF('Request Testing'!A247="","",'Request Testing'!A247)</f>
        <v/>
      </c>
      <c r="E236" s="80" t="str">
        <f>IF('Testing information'!BX247="","",'Testing information'!BX247)</f>
        <v/>
      </c>
    </row>
    <row r="237" spans="1:5">
      <c r="A237" t="str">
        <f>IF('Request Testing'!G248="","",'Request Testing'!G248)</f>
        <v/>
      </c>
      <c r="B237" t="str">
        <f>IF('Request Testing'!B248="","",'Request Testing'!B248)</f>
        <v/>
      </c>
      <c r="C237" t="str">
        <f>IF('Request Testing'!A248="","",'Request Testing'!A248)</f>
        <v/>
      </c>
      <c r="E237" s="80" t="str">
        <f>IF('Testing information'!BX248="","",'Testing information'!BX248)</f>
        <v/>
      </c>
    </row>
    <row r="238" spans="1:5">
      <c r="A238" t="str">
        <f>IF('Request Testing'!G249="","",'Request Testing'!G249)</f>
        <v/>
      </c>
      <c r="B238" t="str">
        <f>IF('Request Testing'!B249="","",'Request Testing'!B249)</f>
        <v/>
      </c>
      <c r="C238" t="str">
        <f>IF('Request Testing'!A249="","",'Request Testing'!A249)</f>
        <v/>
      </c>
      <c r="E238" s="80" t="str">
        <f>IF('Testing information'!BX249="","",'Testing information'!BX249)</f>
        <v/>
      </c>
    </row>
    <row r="239" spans="1:5">
      <c r="A239" t="str">
        <f>IF('Request Testing'!G250="","",'Request Testing'!G250)</f>
        <v/>
      </c>
      <c r="B239" t="str">
        <f>IF('Request Testing'!B250="","",'Request Testing'!B250)</f>
        <v/>
      </c>
      <c r="C239" t="str">
        <f>IF('Request Testing'!A250="","",'Request Testing'!A250)</f>
        <v/>
      </c>
      <c r="E239" s="80" t="str">
        <f>IF('Testing information'!BX250="","",'Testing information'!BX250)</f>
        <v/>
      </c>
    </row>
    <row r="240" spans="1:5">
      <c r="A240" t="str">
        <f>IF('Request Testing'!G251="","",'Request Testing'!G251)</f>
        <v/>
      </c>
      <c r="B240" t="str">
        <f>IF('Request Testing'!B251="","",'Request Testing'!B251)</f>
        <v/>
      </c>
      <c r="C240" t="str">
        <f>IF('Request Testing'!A251="","",'Request Testing'!A251)</f>
        <v/>
      </c>
      <c r="E240" s="80" t="str">
        <f>IF('Testing information'!BX251="","",'Testing information'!BX251)</f>
        <v/>
      </c>
    </row>
    <row r="241" spans="1:5">
      <c r="A241" t="str">
        <f>IF('Request Testing'!G252="","",'Request Testing'!G252)</f>
        <v/>
      </c>
      <c r="B241" t="str">
        <f>IF('Request Testing'!B252="","",'Request Testing'!B252)</f>
        <v/>
      </c>
      <c r="C241" t="str">
        <f>IF('Request Testing'!A252="","",'Request Testing'!A252)</f>
        <v/>
      </c>
      <c r="E241" s="80" t="str">
        <f>IF('Testing information'!BX252="","",'Testing information'!BX252)</f>
        <v/>
      </c>
    </row>
    <row r="242" spans="1:5">
      <c r="A242" t="str">
        <f>IF('Request Testing'!G253="","",'Request Testing'!G253)</f>
        <v/>
      </c>
      <c r="B242" t="str">
        <f>IF('Request Testing'!B253="","",'Request Testing'!B253)</f>
        <v/>
      </c>
      <c r="C242" t="str">
        <f>IF('Request Testing'!A253="","",'Request Testing'!A253)</f>
        <v/>
      </c>
      <c r="E242" s="80" t="str">
        <f>IF('Testing information'!BX253="","",'Testing information'!BX253)</f>
        <v/>
      </c>
    </row>
    <row r="243" spans="1:5">
      <c r="A243" t="str">
        <f>IF('Request Testing'!G254="","",'Request Testing'!G254)</f>
        <v/>
      </c>
      <c r="B243" t="str">
        <f>IF('Request Testing'!B254="","",'Request Testing'!B254)</f>
        <v/>
      </c>
      <c r="C243" t="str">
        <f>IF('Request Testing'!A254="","",'Request Testing'!A254)</f>
        <v/>
      </c>
      <c r="E243" s="80" t="str">
        <f>IF('Testing information'!BX254="","",'Testing information'!BX254)</f>
        <v/>
      </c>
    </row>
    <row r="244" spans="1:5">
      <c r="A244" t="str">
        <f>IF('Request Testing'!G255="","",'Request Testing'!G255)</f>
        <v/>
      </c>
      <c r="B244" t="str">
        <f>IF('Request Testing'!B255="","",'Request Testing'!B255)</f>
        <v/>
      </c>
      <c r="C244" t="str">
        <f>IF('Request Testing'!A255="","",'Request Testing'!A255)</f>
        <v/>
      </c>
      <c r="E244" s="80" t="str">
        <f>IF('Testing information'!BX255="","",'Testing information'!BX255)</f>
        <v/>
      </c>
    </row>
    <row r="245" spans="1:5">
      <c r="A245" t="str">
        <f>IF('Request Testing'!G256="","",'Request Testing'!G256)</f>
        <v/>
      </c>
      <c r="B245" t="str">
        <f>IF('Request Testing'!B256="","",'Request Testing'!B256)</f>
        <v/>
      </c>
      <c r="C245" t="str">
        <f>IF('Request Testing'!A256="","",'Request Testing'!A256)</f>
        <v/>
      </c>
      <c r="E245" s="80" t="str">
        <f>IF('Testing information'!BX256="","",'Testing information'!BX256)</f>
        <v/>
      </c>
    </row>
    <row r="246" spans="1:5">
      <c r="A246" t="str">
        <f>IF('Request Testing'!G257="","",'Request Testing'!G257)</f>
        <v/>
      </c>
      <c r="B246" t="str">
        <f>IF('Request Testing'!B257="","",'Request Testing'!B257)</f>
        <v/>
      </c>
      <c r="C246" t="str">
        <f>IF('Request Testing'!A257="","",'Request Testing'!A257)</f>
        <v/>
      </c>
      <c r="E246" s="80" t="str">
        <f>IF('Testing information'!BX257="","",'Testing information'!BX257)</f>
        <v/>
      </c>
    </row>
    <row r="247" spans="1:5">
      <c r="A247" t="str">
        <f>IF('Request Testing'!G258="","",'Request Testing'!G258)</f>
        <v/>
      </c>
      <c r="B247" t="str">
        <f>IF('Request Testing'!B258="","",'Request Testing'!B258)</f>
        <v/>
      </c>
      <c r="C247" t="str">
        <f>IF('Request Testing'!A258="","",'Request Testing'!A258)</f>
        <v/>
      </c>
      <c r="E247" s="80" t="str">
        <f>IF('Testing information'!BX258="","",'Testing information'!BX258)</f>
        <v/>
      </c>
    </row>
    <row r="248" spans="1:5">
      <c r="A248" t="str">
        <f>IF('Request Testing'!G259="","",'Request Testing'!G259)</f>
        <v/>
      </c>
      <c r="B248" t="str">
        <f>IF('Request Testing'!B259="","",'Request Testing'!B259)</f>
        <v/>
      </c>
      <c r="C248" t="str">
        <f>IF('Request Testing'!A259="","",'Request Testing'!A259)</f>
        <v/>
      </c>
      <c r="E248" s="80" t="str">
        <f>IF('Testing information'!BX259="","",'Testing information'!BX259)</f>
        <v/>
      </c>
    </row>
    <row r="249" spans="1:5">
      <c r="A249" t="str">
        <f>IF('Request Testing'!G260="","",'Request Testing'!G260)</f>
        <v/>
      </c>
      <c r="B249" t="str">
        <f>IF('Request Testing'!B260="","",'Request Testing'!B260)</f>
        <v/>
      </c>
      <c r="C249" t="str">
        <f>IF('Request Testing'!A260="","",'Request Testing'!A260)</f>
        <v/>
      </c>
      <c r="E249" s="80" t="str">
        <f>IF('Testing information'!BX260="","",'Testing information'!BX260)</f>
        <v/>
      </c>
    </row>
    <row r="250" spans="1:5">
      <c r="A250" t="str">
        <f>IF('Request Testing'!G261="","",'Request Testing'!G261)</f>
        <v/>
      </c>
      <c r="B250" t="str">
        <f>IF('Request Testing'!B261="","",'Request Testing'!B261)</f>
        <v/>
      </c>
      <c r="C250" t="str">
        <f>IF('Request Testing'!A261="","",'Request Testing'!A261)</f>
        <v/>
      </c>
      <c r="E250" s="80" t="str">
        <f>IF('Testing information'!BX261="","",'Testing information'!BX261)</f>
        <v/>
      </c>
    </row>
    <row r="251" spans="1:5">
      <c r="A251" t="str">
        <f>IF('Request Testing'!G262="","",'Request Testing'!G262)</f>
        <v/>
      </c>
      <c r="B251" t="str">
        <f>IF('Request Testing'!B262="","",'Request Testing'!B262)</f>
        <v/>
      </c>
      <c r="C251" t="str">
        <f>IF('Request Testing'!A262="","",'Request Testing'!A262)</f>
        <v/>
      </c>
      <c r="E251" s="80" t="str">
        <f>IF('Testing information'!BX262="","",'Testing information'!BX262)</f>
        <v/>
      </c>
    </row>
    <row r="252" spans="1:5">
      <c r="A252" t="str">
        <f>IF('Request Testing'!G263="","",'Request Testing'!G263)</f>
        <v/>
      </c>
      <c r="B252" t="str">
        <f>IF('Request Testing'!B263="","",'Request Testing'!B263)</f>
        <v/>
      </c>
      <c r="C252" t="str">
        <f>IF('Request Testing'!A263="","",'Request Testing'!A263)</f>
        <v/>
      </c>
      <c r="E252" s="80" t="str">
        <f>IF('Testing information'!BX263="","",'Testing information'!BX263)</f>
        <v/>
      </c>
    </row>
    <row r="253" spans="1:5">
      <c r="A253" t="str">
        <f>IF('Request Testing'!G264="","",'Request Testing'!G264)</f>
        <v/>
      </c>
      <c r="B253" t="str">
        <f>IF('Request Testing'!B264="","",'Request Testing'!B264)</f>
        <v/>
      </c>
      <c r="C253" t="str">
        <f>IF('Request Testing'!A264="","",'Request Testing'!A264)</f>
        <v/>
      </c>
      <c r="E253" s="80" t="str">
        <f>IF('Testing information'!BX264="","",'Testing information'!BX264)</f>
        <v/>
      </c>
    </row>
    <row r="254" spans="1:5">
      <c r="A254" t="str">
        <f>IF('Request Testing'!G265="","",'Request Testing'!G265)</f>
        <v/>
      </c>
      <c r="B254" t="str">
        <f>IF('Request Testing'!B265="","",'Request Testing'!B265)</f>
        <v/>
      </c>
      <c r="C254" t="str">
        <f>IF('Request Testing'!A265="","",'Request Testing'!A265)</f>
        <v/>
      </c>
      <c r="E254" s="80" t="str">
        <f>IF('Testing information'!BX265="","",'Testing information'!BX265)</f>
        <v/>
      </c>
    </row>
    <row r="255" spans="1:5">
      <c r="A255" t="str">
        <f>IF('Request Testing'!G266="","",'Request Testing'!G266)</f>
        <v/>
      </c>
      <c r="B255" t="str">
        <f>IF('Request Testing'!B266="","",'Request Testing'!B266)</f>
        <v/>
      </c>
      <c r="C255" t="str">
        <f>IF('Request Testing'!A266="","",'Request Testing'!A266)</f>
        <v/>
      </c>
      <c r="E255" s="80" t="str">
        <f>IF('Testing information'!BX266="","",'Testing information'!BX266)</f>
        <v/>
      </c>
    </row>
    <row r="256" spans="1:5">
      <c r="A256" t="str">
        <f>IF('Request Testing'!G267="","",'Request Testing'!G267)</f>
        <v/>
      </c>
      <c r="B256" t="str">
        <f>IF('Request Testing'!B267="","",'Request Testing'!B267)</f>
        <v/>
      </c>
      <c r="C256" t="str">
        <f>IF('Request Testing'!A267="","",'Request Testing'!A267)</f>
        <v/>
      </c>
      <c r="E256" s="80" t="str">
        <f>IF('Testing information'!BX267="","",'Testing information'!BX267)</f>
        <v/>
      </c>
    </row>
    <row r="257" spans="1:5">
      <c r="A257" t="str">
        <f>IF('Request Testing'!G268="","",'Request Testing'!G268)</f>
        <v/>
      </c>
      <c r="B257" t="str">
        <f>IF('Request Testing'!B268="","",'Request Testing'!B268)</f>
        <v/>
      </c>
      <c r="C257" t="str">
        <f>IF('Request Testing'!A268="","",'Request Testing'!A268)</f>
        <v/>
      </c>
      <c r="E257" s="80" t="str">
        <f>IF('Testing information'!BX268="","",'Testing information'!BX268)</f>
        <v/>
      </c>
    </row>
    <row r="258" spans="1:5">
      <c r="A258" t="str">
        <f>IF('Request Testing'!G269="","",'Request Testing'!G269)</f>
        <v/>
      </c>
      <c r="B258" t="str">
        <f>IF('Request Testing'!B269="","",'Request Testing'!B269)</f>
        <v/>
      </c>
      <c r="C258" t="str">
        <f>IF('Request Testing'!A269="","",'Request Testing'!A269)</f>
        <v/>
      </c>
      <c r="E258" s="80" t="str">
        <f>IF('Testing information'!BX269="","",'Testing information'!BX269)</f>
        <v/>
      </c>
    </row>
    <row r="259" spans="1:5">
      <c r="A259" t="str">
        <f>IF('Request Testing'!G270="","",'Request Testing'!G270)</f>
        <v/>
      </c>
      <c r="B259" t="str">
        <f>IF('Request Testing'!B270="","",'Request Testing'!B270)</f>
        <v/>
      </c>
      <c r="C259" t="str">
        <f>IF('Request Testing'!A270="","",'Request Testing'!A270)</f>
        <v/>
      </c>
      <c r="E259" s="80" t="str">
        <f>IF('Testing information'!BX270="","",'Testing information'!BX270)</f>
        <v/>
      </c>
    </row>
    <row r="260" spans="1:5">
      <c r="A260" t="str">
        <f>IF('Request Testing'!G271="","",'Request Testing'!G271)</f>
        <v/>
      </c>
      <c r="B260" t="str">
        <f>IF('Request Testing'!B271="","",'Request Testing'!B271)</f>
        <v/>
      </c>
      <c r="C260" t="str">
        <f>IF('Request Testing'!A271="","",'Request Testing'!A271)</f>
        <v/>
      </c>
      <c r="E260" s="80" t="str">
        <f>IF('Testing information'!BX271="","",'Testing information'!BX271)</f>
        <v/>
      </c>
    </row>
    <row r="261" spans="1:5">
      <c r="A261" t="str">
        <f>IF('Request Testing'!G272="","",'Request Testing'!G272)</f>
        <v/>
      </c>
      <c r="B261" t="str">
        <f>IF('Request Testing'!B272="","",'Request Testing'!B272)</f>
        <v/>
      </c>
      <c r="C261" t="str">
        <f>IF('Request Testing'!A272="","",'Request Testing'!A272)</f>
        <v/>
      </c>
      <c r="E261" s="80" t="str">
        <f>IF('Testing information'!BX272="","",'Testing information'!BX272)</f>
        <v/>
      </c>
    </row>
    <row r="262" spans="1:5">
      <c r="A262" t="str">
        <f>IF('Request Testing'!G273="","",'Request Testing'!G273)</f>
        <v/>
      </c>
      <c r="B262" t="str">
        <f>IF('Request Testing'!B273="","",'Request Testing'!B273)</f>
        <v/>
      </c>
      <c r="C262" t="str">
        <f>IF('Request Testing'!A273="","",'Request Testing'!A273)</f>
        <v/>
      </c>
      <c r="E262" s="80" t="str">
        <f>IF('Testing information'!BX273="","",'Testing information'!BX273)</f>
        <v/>
      </c>
    </row>
    <row r="263" spans="1:5">
      <c r="A263" t="str">
        <f>IF('Request Testing'!G274="","",'Request Testing'!G274)</f>
        <v/>
      </c>
      <c r="B263" t="str">
        <f>IF('Request Testing'!B274="","",'Request Testing'!B274)</f>
        <v/>
      </c>
      <c r="C263" t="str">
        <f>IF('Request Testing'!A274="","",'Request Testing'!A274)</f>
        <v/>
      </c>
      <c r="E263" s="80" t="str">
        <f>IF('Testing information'!BX274="","",'Testing information'!BX274)</f>
        <v/>
      </c>
    </row>
    <row r="264" spans="1:5">
      <c r="A264" t="str">
        <f>IF('Request Testing'!G275="","",'Request Testing'!G275)</f>
        <v/>
      </c>
      <c r="B264" t="str">
        <f>IF('Request Testing'!B275="","",'Request Testing'!B275)</f>
        <v/>
      </c>
      <c r="C264" t="str">
        <f>IF('Request Testing'!A275="","",'Request Testing'!A275)</f>
        <v/>
      </c>
      <c r="E264" s="80" t="str">
        <f>IF('Testing information'!BX275="","",'Testing information'!BX275)</f>
        <v/>
      </c>
    </row>
    <row r="265" spans="1:5">
      <c r="A265" t="str">
        <f>IF('Request Testing'!G276="","",'Request Testing'!G276)</f>
        <v/>
      </c>
      <c r="B265" t="str">
        <f>IF('Request Testing'!B276="","",'Request Testing'!B276)</f>
        <v/>
      </c>
      <c r="C265" t="str">
        <f>IF('Request Testing'!A276="","",'Request Testing'!A276)</f>
        <v/>
      </c>
      <c r="E265" s="80" t="str">
        <f>IF('Testing information'!BX276="","",'Testing information'!BX276)</f>
        <v/>
      </c>
    </row>
    <row r="266" spans="1:5">
      <c r="A266" t="str">
        <f>IF('Request Testing'!G277="","",'Request Testing'!G277)</f>
        <v/>
      </c>
      <c r="B266" t="str">
        <f>IF('Request Testing'!B277="","",'Request Testing'!B277)</f>
        <v/>
      </c>
      <c r="C266" t="str">
        <f>IF('Request Testing'!A277="","",'Request Testing'!A277)</f>
        <v/>
      </c>
      <c r="E266" s="80" t="str">
        <f>IF('Testing information'!BX277="","",'Testing information'!BX277)</f>
        <v/>
      </c>
    </row>
    <row r="267" spans="1:5">
      <c r="A267" t="str">
        <f>IF('Request Testing'!G278="","",'Request Testing'!G278)</f>
        <v/>
      </c>
      <c r="B267" t="str">
        <f>IF('Request Testing'!B278="","",'Request Testing'!B278)</f>
        <v/>
      </c>
      <c r="C267" t="str">
        <f>IF('Request Testing'!A278="","",'Request Testing'!A278)</f>
        <v/>
      </c>
      <c r="E267" s="80" t="str">
        <f>IF('Testing information'!BX278="","",'Testing information'!BX278)</f>
        <v/>
      </c>
    </row>
    <row r="268" spans="1:5">
      <c r="A268" t="str">
        <f>IF('Request Testing'!G279="","",'Request Testing'!G279)</f>
        <v/>
      </c>
      <c r="B268" t="str">
        <f>IF('Request Testing'!B279="","",'Request Testing'!B279)</f>
        <v/>
      </c>
      <c r="C268" t="str">
        <f>IF('Request Testing'!A279="","",'Request Testing'!A279)</f>
        <v/>
      </c>
      <c r="E268" s="80" t="str">
        <f>IF('Testing information'!BX279="","",'Testing information'!BX279)</f>
        <v/>
      </c>
    </row>
    <row r="269" spans="1:5">
      <c r="A269" t="str">
        <f>IF('Request Testing'!G280="","",'Request Testing'!G280)</f>
        <v/>
      </c>
      <c r="B269" t="str">
        <f>IF('Request Testing'!B280="","",'Request Testing'!B280)</f>
        <v/>
      </c>
      <c r="C269" t="str">
        <f>IF('Request Testing'!A280="","",'Request Testing'!A280)</f>
        <v/>
      </c>
      <c r="E269" s="80" t="str">
        <f>IF('Testing information'!BX280="","",'Testing information'!BX280)</f>
        <v/>
      </c>
    </row>
    <row r="270" spans="1:5">
      <c r="A270" t="str">
        <f>IF('Request Testing'!G281="","",'Request Testing'!G281)</f>
        <v/>
      </c>
      <c r="B270" t="str">
        <f>IF('Request Testing'!B281="","",'Request Testing'!B281)</f>
        <v/>
      </c>
      <c r="C270" t="str">
        <f>IF('Request Testing'!A281="","",'Request Testing'!A281)</f>
        <v/>
      </c>
      <c r="E270" s="80" t="str">
        <f>IF('Testing information'!BX281="","",'Testing information'!BX281)</f>
        <v/>
      </c>
    </row>
    <row r="271" spans="1:5">
      <c r="A271" t="str">
        <f>IF('Request Testing'!G282="","",'Request Testing'!G282)</f>
        <v/>
      </c>
      <c r="B271" t="str">
        <f>IF('Request Testing'!B282="","",'Request Testing'!B282)</f>
        <v/>
      </c>
      <c r="C271" t="str">
        <f>IF('Request Testing'!A282="","",'Request Testing'!A282)</f>
        <v/>
      </c>
      <c r="E271" s="80" t="str">
        <f>IF('Testing information'!BX282="","",'Testing information'!BX282)</f>
        <v/>
      </c>
    </row>
    <row r="272" spans="1:5">
      <c r="A272" t="str">
        <f>IF('Request Testing'!G283="","",'Request Testing'!G283)</f>
        <v/>
      </c>
      <c r="B272" t="str">
        <f>IF('Request Testing'!B283="","",'Request Testing'!B283)</f>
        <v/>
      </c>
      <c r="C272" t="str">
        <f>IF('Request Testing'!A283="","",'Request Testing'!A283)</f>
        <v/>
      </c>
      <c r="E272" s="80" t="str">
        <f>IF('Testing information'!BX283="","",'Testing information'!BX283)</f>
        <v/>
      </c>
    </row>
    <row r="273" spans="1:5">
      <c r="A273" t="str">
        <f>IF('Request Testing'!G284="","",'Request Testing'!G284)</f>
        <v/>
      </c>
      <c r="B273" t="str">
        <f>IF('Request Testing'!B284="","",'Request Testing'!B284)</f>
        <v/>
      </c>
      <c r="C273" t="str">
        <f>IF('Request Testing'!A284="","",'Request Testing'!A284)</f>
        <v/>
      </c>
      <c r="E273" s="80" t="str">
        <f>IF('Testing information'!BX284="","",'Testing information'!BX284)</f>
        <v/>
      </c>
    </row>
    <row r="274" spans="1:5">
      <c r="A274" t="str">
        <f>IF('Request Testing'!G285="","",'Request Testing'!G285)</f>
        <v/>
      </c>
      <c r="B274" t="str">
        <f>IF('Request Testing'!B285="","",'Request Testing'!B285)</f>
        <v/>
      </c>
      <c r="C274" t="str">
        <f>IF('Request Testing'!A285="","",'Request Testing'!A285)</f>
        <v/>
      </c>
      <c r="E274" s="80" t="str">
        <f>IF('Testing information'!BX285="","",'Testing information'!BX285)</f>
        <v/>
      </c>
    </row>
    <row r="275" spans="1:5">
      <c r="A275" t="str">
        <f>IF('Request Testing'!G286="","",'Request Testing'!G286)</f>
        <v/>
      </c>
      <c r="B275" t="str">
        <f>IF('Request Testing'!B286="","",'Request Testing'!B286)</f>
        <v/>
      </c>
      <c r="C275" t="str">
        <f>IF('Request Testing'!A286="","",'Request Testing'!A286)</f>
        <v/>
      </c>
      <c r="E275" s="80" t="str">
        <f>IF('Testing information'!BX286="","",'Testing information'!BX286)</f>
        <v/>
      </c>
    </row>
    <row r="276" spans="1:5">
      <c r="A276" t="str">
        <f>IF('Request Testing'!G287="","",'Request Testing'!G287)</f>
        <v/>
      </c>
      <c r="B276" t="str">
        <f>IF('Request Testing'!B287="","",'Request Testing'!B287)</f>
        <v/>
      </c>
      <c r="C276" t="str">
        <f>IF('Request Testing'!A287="","",'Request Testing'!A287)</f>
        <v/>
      </c>
      <c r="E276" s="80" t="str">
        <f>IF('Testing information'!BX287="","",'Testing information'!BX287)</f>
        <v/>
      </c>
    </row>
    <row r="277" spans="1:5">
      <c r="A277" t="str">
        <f>IF('Request Testing'!G288="","",'Request Testing'!G288)</f>
        <v/>
      </c>
      <c r="B277" t="str">
        <f>IF('Request Testing'!B288="","",'Request Testing'!B288)</f>
        <v/>
      </c>
      <c r="C277" t="str">
        <f>IF('Request Testing'!A288="","",'Request Testing'!A288)</f>
        <v/>
      </c>
      <c r="E277" s="80" t="str">
        <f>IF('Testing information'!BX288="","",'Testing information'!BX288)</f>
        <v/>
      </c>
    </row>
    <row r="278" spans="1:5">
      <c r="A278" t="str">
        <f>IF('Request Testing'!G289="","",'Request Testing'!G289)</f>
        <v/>
      </c>
      <c r="B278" t="str">
        <f>IF('Request Testing'!B289="","",'Request Testing'!B289)</f>
        <v/>
      </c>
      <c r="C278" t="str">
        <f>IF('Request Testing'!A289="","",'Request Testing'!A289)</f>
        <v/>
      </c>
      <c r="E278" s="80" t="str">
        <f>IF('Testing information'!BX289="","",'Testing information'!BX289)</f>
        <v/>
      </c>
    </row>
    <row r="279" spans="1:5">
      <c r="A279" t="str">
        <f>IF('Request Testing'!G290="","",'Request Testing'!G290)</f>
        <v/>
      </c>
      <c r="B279" t="str">
        <f>IF('Request Testing'!B290="","",'Request Testing'!B290)</f>
        <v/>
      </c>
      <c r="C279" t="str">
        <f>IF('Request Testing'!A290="","",'Request Testing'!A290)</f>
        <v/>
      </c>
      <c r="E279" s="80" t="str">
        <f>IF('Testing information'!BX290="","",'Testing information'!BX290)</f>
        <v/>
      </c>
    </row>
    <row r="280" spans="1:5">
      <c r="A280" t="str">
        <f>IF('Request Testing'!G291="","",'Request Testing'!G291)</f>
        <v/>
      </c>
      <c r="B280" t="str">
        <f>IF('Request Testing'!B291="","",'Request Testing'!B291)</f>
        <v/>
      </c>
      <c r="C280" t="str">
        <f>IF('Request Testing'!A291="","",'Request Testing'!A291)</f>
        <v/>
      </c>
      <c r="E280" s="80" t="str">
        <f>IF('Testing information'!BX291="","",'Testing information'!BX291)</f>
        <v/>
      </c>
    </row>
    <row r="281" spans="1:5">
      <c r="A281" t="str">
        <f>IF('Request Testing'!G292="","",'Request Testing'!G292)</f>
        <v/>
      </c>
      <c r="B281" t="str">
        <f>IF('Request Testing'!B292="","",'Request Testing'!B292)</f>
        <v/>
      </c>
      <c r="C281" t="str">
        <f>IF('Request Testing'!A292="","",'Request Testing'!A292)</f>
        <v/>
      </c>
      <c r="E281" s="80" t="str">
        <f>IF('Testing information'!BX292="","",'Testing information'!BX292)</f>
        <v/>
      </c>
    </row>
    <row r="282" spans="1:5">
      <c r="A282" t="str">
        <f>IF('Request Testing'!G293="","",'Request Testing'!G293)</f>
        <v/>
      </c>
      <c r="B282" t="str">
        <f>IF('Request Testing'!B293="","",'Request Testing'!B293)</f>
        <v/>
      </c>
      <c r="C282" t="str">
        <f>IF('Request Testing'!A293="","",'Request Testing'!A293)</f>
        <v/>
      </c>
      <c r="E282" s="80" t="str">
        <f>IF('Testing information'!BX293="","",'Testing information'!BX293)</f>
        <v/>
      </c>
    </row>
    <row r="283" spans="1:5">
      <c r="A283" t="str">
        <f>IF('Request Testing'!G294="","",'Request Testing'!G294)</f>
        <v/>
      </c>
      <c r="B283" t="str">
        <f>IF('Request Testing'!B294="","",'Request Testing'!B294)</f>
        <v/>
      </c>
      <c r="C283" t="str">
        <f>IF('Request Testing'!A294="","",'Request Testing'!A294)</f>
        <v/>
      </c>
      <c r="E283" s="80" t="str">
        <f>IF('Testing information'!BX294="","",'Testing information'!BX294)</f>
        <v/>
      </c>
    </row>
    <row r="284" spans="1:5">
      <c r="A284" t="str">
        <f>IF('Request Testing'!G295="","",'Request Testing'!G295)</f>
        <v/>
      </c>
      <c r="B284" t="str">
        <f>IF('Request Testing'!B295="","",'Request Testing'!B295)</f>
        <v/>
      </c>
      <c r="C284" t="str">
        <f>IF('Request Testing'!A295="","",'Request Testing'!A295)</f>
        <v/>
      </c>
      <c r="E284" s="80" t="str">
        <f>IF('Testing information'!BX295="","",'Testing information'!BX295)</f>
        <v/>
      </c>
    </row>
    <row r="285" spans="1:5">
      <c r="A285" t="str">
        <f>IF('Request Testing'!G296="","",'Request Testing'!G296)</f>
        <v/>
      </c>
      <c r="B285" t="str">
        <f>IF('Request Testing'!B296="","",'Request Testing'!B296)</f>
        <v/>
      </c>
      <c r="C285" t="str">
        <f>IF('Request Testing'!A296="","",'Request Testing'!A296)</f>
        <v/>
      </c>
      <c r="E285" s="80" t="str">
        <f>IF('Testing information'!BX296="","",'Testing information'!BX296)</f>
        <v/>
      </c>
    </row>
    <row r="286" spans="1:5">
      <c r="A286" t="str">
        <f>IF('Request Testing'!G297="","",'Request Testing'!G297)</f>
        <v/>
      </c>
      <c r="B286" t="str">
        <f>IF('Request Testing'!B297="","",'Request Testing'!B297)</f>
        <v/>
      </c>
      <c r="C286" t="str">
        <f>IF('Request Testing'!A297="","",'Request Testing'!A297)</f>
        <v/>
      </c>
      <c r="E286" s="80" t="str">
        <f>IF('Testing information'!BX297="","",'Testing information'!BX297)</f>
        <v/>
      </c>
    </row>
    <row r="287" spans="1:5">
      <c r="A287" t="str">
        <f>IF('Request Testing'!G298="","",'Request Testing'!G298)</f>
        <v/>
      </c>
      <c r="B287" t="str">
        <f>IF('Request Testing'!B298="","",'Request Testing'!B298)</f>
        <v/>
      </c>
      <c r="C287" t="str">
        <f>IF('Request Testing'!A298="","",'Request Testing'!A298)</f>
        <v/>
      </c>
      <c r="E287" s="80" t="str">
        <f>IF('Testing information'!BX298="","",'Testing information'!BX298)</f>
        <v/>
      </c>
    </row>
    <row r="288" spans="1:5">
      <c r="A288" t="str">
        <f>IF('Request Testing'!G299="","",'Request Testing'!G299)</f>
        <v/>
      </c>
      <c r="B288" t="str">
        <f>IF('Request Testing'!B299="","",'Request Testing'!B299)</f>
        <v/>
      </c>
      <c r="C288" t="str">
        <f>IF('Request Testing'!A299="","",'Request Testing'!A299)</f>
        <v/>
      </c>
      <c r="E288" s="80" t="str">
        <f>IF('Testing information'!BX299="","",'Testing information'!BX299)</f>
        <v/>
      </c>
    </row>
    <row r="289" spans="1:5">
      <c r="A289" t="str">
        <f>IF('Request Testing'!G300="","",'Request Testing'!G300)</f>
        <v/>
      </c>
      <c r="B289" t="str">
        <f>IF('Request Testing'!B300="","",'Request Testing'!B300)</f>
        <v/>
      </c>
      <c r="C289" t="str">
        <f>IF('Request Testing'!A300="","",'Request Testing'!A300)</f>
        <v/>
      </c>
      <c r="E289" s="80" t="str">
        <f>IF('Testing information'!BX300="","",'Testing information'!BX300)</f>
        <v/>
      </c>
    </row>
    <row r="290" spans="1:5">
      <c r="A290" t="str">
        <f>IF('Request Testing'!G301="","",'Request Testing'!G301)</f>
        <v/>
      </c>
      <c r="B290" t="str">
        <f>IF('Request Testing'!B301="","",'Request Testing'!B301)</f>
        <v/>
      </c>
      <c r="C290" t="str">
        <f>IF('Request Testing'!A301="","",'Request Testing'!A301)</f>
        <v/>
      </c>
      <c r="E290" s="80" t="str">
        <f>IF('Testing information'!BX301="","",'Testing information'!BX301)</f>
        <v/>
      </c>
    </row>
    <row r="291" spans="1:5">
      <c r="A291" t="str">
        <f>IF('Request Testing'!G302="","",'Request Testing'!G302)</f>
        <v/>
      </c>
      <c r="B291" t="str">
        <f>IF('Request Testing'!B302="","",'Request Testing'!B302)</f>
        <v/>
      </c>
      <c r="C291" t="str">
        <f>IF('Request Testing'!A302="","",'Request Testing'!A302)</f>
        <v/>
      </c>
      <c r="E291" s="80" t="str">
        <f>IF('Testing information'!BX302="","",'Testing information'!BX302)</f>
        <v/>
      </c>
    </row>
    <row r="292" spans="1:5">
      <c r="A292" t="str">
        <f>IF('Request Testing'!G303="","",'Request Testing'!G303)</f>
        <v/>
      </c>
      <c r="B292" t="str">
        <f>IF('Request Testing'!B303="","",'Request Testing'!B303)</f>
        <v/>
      </c>
      <c r="C292" t="str">
        <f>IF('Request Testing'!A303="","",'Request Testing'!A303)</f>
        <v/>
      </c>
      <c r="E292" s="80" t="str">
        <f>IF('Testing information'!BX303="","",'Testing information'!BX303)</f>
        <v/>
      </c>
    </row>
    <row r="293" spans="1:5">
      <c r="A293" t="str">
        <f>IF('Request Testing'!G304="","",'Request Testing'!G304)</f>
        <v/>
      </c>
      <c r="B293" t="str">
        <f>IF('Request Testing'!B304="","",'Request Testing'!B304)</f>
        <v/>
      </c>
      <c r="C293" t="str">
        <f>IF('Request Testing'!A304="","",'Request Testing'!A304)</f>
        <v/>
      </c>
      <c r="E293" s="80" t="str">
        <f>IF('Testing information'!BX304="","",'Testing information'!BX304)</f>
        <v/>
      </c>
    </row>
    <row r="294" spans="1:5">
      <c r="A294" t="str">
        <f>IF('Request Testing'!G305="","",'Request Testing'!G305)</f>
        <v/>
      </c>
      <c r="B294" t="str">
        <f>IF('Request Testing'!B305="","",'Request Testing'!B305)</f>
        <v/>
      </c>
      <c r="C294" t="str">
        <f>IF('Request Testing'!A305="","",'Request Testing'!A305)</f>
        <v/>
      </c>
      <c r="E294" s="80" t="str">
        <f>IF('Testing information'!BX305="","",'Testing information'!BX305)</f>
        <v/>
      </c>
    </row>
    <row r="295" spans="1:5">
      <c r="A295" t="str">
        <f>IF('Request Testing'!G306="","",'Request Testing'!G306)</f>
        <v/>
      </c>
      <c r="B295" t="str">
        <f>IF('Request Testing'!B306="","",'Request Testing'!B306)</f>
        <v/>
      </c>
      <c r="C295" t="str">
        <f>IF('Request Testing'!A306="","",'Request Testing'!A306)</f>
        <v/>
      </c>
      <c r="E295" s="80" t="str">
        <f>IF('Testing information'!BX306="","",'Testing information'!BX306)</f>
        <v/>
      </c>
    </row>
    <row r="296" spans="1:5">
      <c r="A296" t="str">
        <f>IF('Request Testing'!G307="","",'Request Testing'!G307)</f>
        <v/>
      </c>
      <c r="B296" t="str">
        <f>IF('Request Testing'!B307="","",'Request Testing'!B307)</f>
        <v/>
      </c>
      <c r="C296" t="str">
        <f>IF('Request Testing'!A307="","",'Request Testing'!A307)</f>
        <v/>
      </c>
      <c r="E296" s="80" t="str">
        <f>IF('Testing information'!BX307="","",'Testing information'!BX307)</f>
        <v/>
      </c>
    </row>
    <row r="297" spans="1:5">
      <c r="A297" t="str">
        <f>IF('Request Testing'!G308="","",'Request Testing'!G308)</f>
        <v/>
      </c>
      <c r="B297" t="str">
        <f>IF('Request Testing'!B308="","",'Request Testing'!B308)</f>
        <v/>
      </c>
      <c r="C297" t="str">
        <f>IF('Request Testing'!A308="","",'Request Testing'!A308)</f>
        <v/>
      </c>
      <c r="E297" s="80" t="str">
        <f>IF('Testing information'!BX308="","",'Testing information'!BX308)</f>
        <v/>
      </c>
    </row>
    <row r="298" spans="1:5">
      <c r="A298" t="str">
        <f>IF('Request Testing'!G309="","",'Request Testing'!G309)</f>
        <v/>
      </c>
      <c r="B298" t="str">
        <f>IF('Request Testing'!B309="","",'Request Testing'!B309)</f>
        <v/>
      </c>
      <c r="C298" t="str">
        <f>IF('Request Testing'!A309="","",'Request Testing'!A309)</f>
        <v/>
      </c>
      <c r="E298" s="80" t="str">
        <f>IF('Testing information'!BX309="","",'Testing information'!BX309)</f>
        <v/>
      </c>
    </row>
    <row r="299" spans="1:5">
      <c r="A299" t="str">
        <f>IF('Request Testing'!G310="","",'Request Testing'!G310)</f>
        <v/>
      </c>
      <c r="B299" t="str">
        <f>IF('Request Testing'!B310="","",'Request Testing'!B310)</f>
        <v/>
      </c>
      <c r="C299" t="str">
        <f>IF('Request Testing'!A310="","",'Request Testing'!A310)</f>
        <v/>
      </c>
      <c r="E299" s="80" t="str">
        <f>IF('Testing information'!BX310="","",'Testing information'!BX310)</f>
        <v/>
      </c>
    </row>
    <row r="300" spans="1:5">
      <c r="A300" t="str">
        <f>IF('Request Testing'!G311="","",'Request Testing'!G311)</f>
        <v/>
      </c>
      <c r="B300" t="str">
        <f>IF('Request Testing'!B311="","",'Request Testing'!B311)</f>
        <v/>
      </c>
      <c r="C300" t="str">
        <f>IF('Request Testing'!A311="","",'Request Testing'!A311)</f>
        <v/>
      </c>
      <c r="E300" s="80" t="str">
        <f>IF('Testing information'!BX311="","",'Testing information'!BX311)</f>
        <v/>
      </c>
    </row>
  </sheetData>
  <mergeCells count="1">
    <mergeCell ref="A2:E2"/>
  </mergeCells>
  <pageMargins left="0.78749999999999998" right="0.78749999999999998" top="1.05277777777778" bottom="1.05277777777778" header="0.78749999999999998" footer="0.78749999999999998"/>
  <pageSetup firstPageNumber="0" orientation="portrait" horizontalDpi="300" verticalDpi="300"/>
  <headerFooter>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emplate/>
  <TotalTime>4586</TotalTime>
  <Application>Microsoft Excel</Application>
  <DocSecurity>0</DocSecurity>
  <ScaleCrop>false</ScaleCrop>
  <HeadingPairs>
    <vt:vector size="4" baseType="variant">
      <vt:variant>
        <vt:lpstr>Worksheets</vt:lpstr>
      </vt:variant>
      <vt:variant>
        <vt:i4>6</vt:i4>
      </vt:variant>
      <vt:variant>
        <vt:lpstr>Named Ranges</vt:lpstr>
      </vt:variant>
      <vt:variant>
        <vt:i4>22</vt:i4>
      </vt:variant>
    </vt:vector>
  </HeadingPairs>
  <TitlesOfParts>
    <vt:vector size="28" baseType="lpstr">
      <vt:lpstr>Customer Information</vt:lpstr>
      <vt:lpstr>Testing information</vt:lpstr>
      <vt:lpstr>Request Testing</vt:lpstr>
      <vt:lpstr>Herdbook Upload ASA</vt:lpstr>
      <vt:lpstr>Order Details</vt:lpstr>
      <vt:lpstr>Cost Per Animal</vt:lpstr>
      <vt:lpstr>'Customer Information'!_xlnm_Print_Area</vt:lpstr>
      <vt:lpstr>'Order Details'!_xlnm_Print_Area</vt:lpstr>
      <vt:lpstr>'Testing information'!_xlnm_Print_Area</vt:lpstr>
      <vt:lpstr>'Customer Information'!_xlnm_Print_Area_0</vt:lpstr>
      <vt:lpstr>'Order Details'!_xlnm_Print_Area_0</vt:lpstr>
      <vt:lpstr>'Testing information'!_xlnm_Print_Area_0</vt:lpstr>
      <vt:lpstr>'Customer Information'!_xlnm_Print_Area_0_0</vt:lpstr>
      <vt:lpstr>'Order Details'!_xlnm_Print_Area_0_0</vt:lpstr>
      <vt:lpstr>'Testing information'!_xlnm_Print_Area_0_0</vt:lpstr>
      <vt:lpstr>'Customer Information'!_xlnm_Print_Area_0_0_0</vt:lpstr>
      <vt:lpstr>'Order Details'!_xlnm_Print_Area_0_0_0</vt:lpstr>
      <vt:lpstr>'Testing information'!_xlnm_Print_Area_0_0_0</vt:lpstr>
      <vt:lpstr>'Customer Information'!_xlnm_Print_Area_0_0_0_0</vt:lpstr>
      <vt:lpstr>'Order Details'!_xlnm_Print_Area_0_0_0_0</vt:lpstr>
      <vt:lpstr>'Testing information'!_xlnm_Print_Area_0_0_0_0</vt:lpstr>
      <vt:lpstr>GeneticConditions</vt:lpstr>
      <vt:lpstr>Genomics</vt:lpstr>
      <vt:lpstr>Nongenetic</vt:lpstr>
      <vt:lpstr>'Customer Information'!Print_Area</vt:lpstr>
      <vt:lpstr>'Order Details'!Print_Area</vt:lpstr>
      <vt:lpstr>'Testing information'!Print_Area</vt:lpstr>
      <vt:lpstr>Test_Type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rendecott</dc:creator>
  <dc:description/>
  <cp:lastModifiedBy>kathy shafer</cp:lastModifiedBy>
  <cp:revision>124</cp:revision>
  <cp:lastPrinted>2019-02-06T16:08:22Z</cp:lastPrinted>
  <dcterms:created xsi:type="dcterms:W3CDTF">2019-01-30T13:07:06Z</dcterms:created>
  <dcterms:modified xsi:type="dcterms:W3CDTF">2022-05-08T16:33:44Z</dcterms:modified>
  <dc:language>en-US</dc:language>
</cp:coreProperties>
</file>